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部门基本支出预算表04!$A$7:$W$194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<sst xmlns="http://schemas.openxmlformats.org/spreadsheetml/2006/main" count="2711" uniqueCount="631">
  <si>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</si>
  <si>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</si>
  <si>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</si>
  <si>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</si>
  <si>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</si>
  <si>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</si>
  <si>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</si>
  <si>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</si>
  <si>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</si>
  <si>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</si>
  <si>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</si>
  <si>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</si>
  <si>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</si>
  <si>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</si>
  <si>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</si>
  <si>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</si>
  <si>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</si>
  <si>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</si>
  <si>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</si>
  <si>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</si>
  <si>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</si>
  <si>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</si>
  <si>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</si>
  <si>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</si>
  <si>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</si>
  <si>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</si>
  <si>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</si>
  <si>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</si>
  <si>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</si>
  <si>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</si>
  <si>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</si>
  <si>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</si>
  <si>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</si>
  <si>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</si>
  <si>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</si>
  <si>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</si>
  <si>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</si>
  <si>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</si>
  <si>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</si>
  <si>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</si>
  <si>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</si>
  <si>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</si>
  <si>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</si>
  <si>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</si>
  <si>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</si>
  <si>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</si>
  <si>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</si>
  <si>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</si>
  <si>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</si>
  <si>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</si>
  <si>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</si>
  <si>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</si>
  <si>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</si>
  <si>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</si>
  <si>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</si>
  <si>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</si>
  <si>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</si>
  <si>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</si>
  <si>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</si>
  <si>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</si>
  <si>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</si>
  <si>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</si>
  <si>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</si>
  <si>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</si>
  <si>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</si>
  <si>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</si>
  <si>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</si>
  <si>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</si>
  <si>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</si>
  <si>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</si>
  <si>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耿马傣族佤族自治县贺派乡</t>
  </si>
  <si>
    <t>577002</t>
  </si>
  <si>
    <t>贺派乡人民政府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</si>
  <si>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</si>
  <si>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</si>
  <si>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</si>
  <si>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</si>
  <si>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</si>
  <si>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</si>
  <si>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</si>
  <si>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</si>
  <si>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</si>
  <si>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</si>
  <si>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</si>
  <si>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</si>
  <si>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</si>
  <si>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</si>
  <si>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</si>
  <si>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2010101</t>
  </si>
  <si>
    <t>2010102</t>
  </si>
  <si>
    <t>20103</t>
  </si>
  <si>
    <t>2010301</t>
  </si>
  <si>
    <t>2010399</t>
  </si>
  <si>
    <t>20105</t>
  </si>
  <si>
    <t>2010508</t>
  </si>
  <si>
    <t>20111</t>
  </si>
  <si>
    <t>2011101</t>
  </si>
  <si>
    <t>20129</t>
  </si>
  <si>
    <t>2012901</t>
  </si>
  <si>
    <t>20131</t>
  </si>
  <si>
    <t>2013101</t>
  </si>
  <si>
    <t>2013102</t>
  </si>
  <si>
    <t>20136</t>
  </si>
  <si>
    <t>2013650</t>
  </si>
  <si>
    <t>20138</t>
  </si>
  <si>
    <t>2013899</t>
  </si>
  <si>
    <t>20139</t>
  </si>
  <si>
    <t>2013901</t>
  </si>
  <si>
    <t>204</t>
  </si>
  <si>
    <t>公共安全支出</t>
  </si>
  <si>
    <t>20402</t>
  </si>
  <si>
    <t>2040299</t>
  </si>
  <si>
    <t>20499</t>
  </si>
  <si>
    <t>2049999</t>
  </si>
  <si>
    <t>207</t>
  </si>
  <si>
    <t>文化旅游体育与传媒支出</t>
  </si>
  <si>
    <t>20701</t>
  </si>
  <si>
    <t>2070199</t>
  </si>
  <si>
    <t>208</t>
  </si>
  <si>
    <t>社会保障和就业支出</t>
  </si>
  <si>
    <t>20801</t>
  </si>
  <si>
    <t>2080199</t>
  </si>
  <si>
    <t>20805</t>
  </si>
  <si>
    <t>2080501</t>
  </si>
  <si>
    <t>2080505</t>
  </si>
  <si>
    <t>20808</t>
  </si>
  <si>
    <t>2080801</t>
  </si>
  <si>
    <t>20811</t>
  </si>
  <si>
    <t>2081199</t>
  </si>
  <si>
    <t>20825</t>
  </si>
  <si>
    <t>2082502</t>
  </si>
  <si>
    <t>210</t>
  </si>
  <si>
    <t>卫生健康支出</t>
  </si>
  <si>
    <t>21007</t>
  </si>
  <si>
    <t>2100799</t>
  </si>
  <si>
    <t>21011</t>
  </si>
  <si>
    <t>2101101</t>
  </si>
  <si>
    <t>2101102</t>
  </si>
  <si>
    <t>2101199</t>
  </si>
  <si>
    <t>211</t>
  </si>
  <si>
    <t>节能环保支出</t>
  </si>
  <si>
    <t>21104</t>
  </si>
  <si>
    <t>2110402</t>
  </si>
  <si>
    <t>212</t>
  </si>
  <si>
    <t>城乡社区支出</t>
  </si>
  <si>
    <t>21201</t>
  </si>
  <si>
    <t>2120104</t>
  </si>
  <si>
    <t>21202</t>
  </si>
  <si>
    <t>2120201</t>
  </si>
  <si>
    <t>213</t>
  </si>
  <si>
    <t>农林水支出</t>
  </si>
  <si>
    <t>21301</t>
  </si>
  <si>
    <t>2130104</t>
  </si>
  <si>
    <t>2130135</t>
  </si>
  <si>
    <t>2130142</t>
  </si>
  <si>
    <t>2130199</t>
  </si>
  <si>
    <t>21303</t>
  </si>
  <si>
    <t>2130335</t>
  </si>
  <si>
    <t>221</t>
  </si>
  <si>
    <t>住房保障支出</t>
  </si>
  <si>
    <t>22102</t>
  </si>
  <si>
    <t>2210201</t>
  </si>
  <si>
    <t>224</t>
  </si>
  <si>
    <t>灾害防治及应急管理支出</t>
  </si>
  <si>
    <t>22401</t>
  </si>
  <si>
    <t>2240101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</si>
  <si>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</si>
  <si>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</si>
  <si>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</si>
  <si>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</si>
  <si>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</si>
  <si>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</si>
  <si>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</si>
  <si>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</si>
  <si>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</si>
  <si>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</si>
  <si>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</si>
  <si>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</si>
  <si>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</si>
  <si>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</si>
  <si>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</si>
  <si>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</si>
  <si>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</si>
  <si>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</si>
  <si>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</si>
  <si>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</si>
  <si>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</si>
  <si>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</si>
  <si>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</si>
  <si>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</si>
  <si>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</si>
  <si>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</si>
  <si>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</si>
  <si>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</si>
  <si>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</si>
  <si>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</si>
  <si>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</si>
  <si>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</si>
  <si>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</si>
  <si>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</si>
  <si>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</si>
  <si>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</si>
  <si>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</si>
  <si>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</si>
  <si>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</si>
  <si>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</si>
  <si>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</si>
  <si>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</si>
  <si>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</si>
  <si>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</si>
  <si>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</si>
  <si>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</si>
  <si>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</si>
  <si>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人大事务</t>
  </si>
  <si>
    <t>行政运行</t>
  </si>
  <si>
    <t>一般行政管理事务</t>
  </si>
  <si>
    <t>政府办公厅（室）及相关机构事务</t>
  </si>
  <si>
    <t>其他政府办公厅（室）及相关机构事务支出</t>
  </si>
  <si>
    <t>统计信息事务</t>
  </si>
  <si>
    <t>统计抽样调查</t>
  </si>
  <si>
    <t>纪检监察事务</t>
  </si>
  <si>
    <t>群众团体事务</t>
  </si>
  <si>
    <t>党委办公厅（室）及相关机构事务</t>
  </si>
  <si>
    <t>其他共产党事务支出</t>
  </si>
  <si>
    <t>事业运行</t>
  </si>
  <si>
    <t>市场监督管理事务</t>
  </si>
  <si>
    <t>其他市场监督管理事务</t>
  </si>
  <si>
    <t>社会工作事务</t>
  </si>
  <si>
    <t>公安</t>
  </si>
  <si>
    <t>其他公安支出</t>
  </si>
  <si>
    <t>其他公共安全支出</t>
  </si>
  <si>
    <t>文化和旅游</t>
  </si>
  <si>
    <t>其他文化和旅游支出</t>
  </si>
  <si>
    <t>人力资源和社会保障管理事务</t>
  </si>
  <si>
    <t>其他人力资源和社会保障管理事务支出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</si>
  <si>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</si>
  <si>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</si>
  <si>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</si>
  <si>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</si>
  <si>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</si>
  <si>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残疾人事业</t>
  </si>
  <si>
    <t>其他残疾人事业支出</t>
  </si>
  <si>
    <t>其他生活救助</t>
  </si>
  <si>
    <t>其他农村生活救助</t>
  </si>
  <si>
    <t>计划生育事务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</si>
  <si>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</si>
  <si>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</si>
  <si>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</si>
  <si>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</si>
  <si>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</si>
  <si>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自然生态保护</t>
  </si>
  <si>
    <t>农村环境保护</t>
  </si>
  <si>
    <t>城乡社区管理事务</t>
  </si>
  <si>
    <t>城管执法</t>
  </si>
  <si>
    <t>城乡社区规划与管理</t>
  </si>
  <si>
    <t>农业农村</t>
  </si>
  <si>
    <t>农业生态资源保护</t>
  </si>
  <si>
    <t>乡村道路建设</t>
  </si>
  <si>
    <t>其他农业农村支出</t>
  </si>
  <si>
    <t>水利</t>
  </si>
  <si>
    <t>农村供水</t>
  </si>
  <si>
    <t>住房改革支出</t>
  </si>
  <si>
    <t>住房公积金</t>
  </si>
  <si>
    <t>应急管理事务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</si>
  <si>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</si>
  <si>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</si>
  <si>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</si>
  <si>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</si>
  <si>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</si>
  <si>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</si>
  <si>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</si>
  <si>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</si>
  <si>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</si>
  <si>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</si>
  <si>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</si>
  <si>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</si>
  <si>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</si>
  <si>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</si>
  <si>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</si>
  <si>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</si>
  <si>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</si>
  <si>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</si>
  <si>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</si>
  <si>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</si>
  <si>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</si>
  <si>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</si>
  <si>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</si>
  <si>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</si>
  <si>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</si>
  <si>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</si>
  <si>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530926221100000266847</t>
  </si>
  <si>
    <t>行政人员工资支出</t>
  </si>
  <si>
    <t>30101</t>
  </si>
  <si>
    <t>基本工资</t>
  </si>
  <si>
    <t>530926221100000266830</t>
  </si>
  <si>
    <t>事业人员工资支出</t>
  </si>
  <si>
    <t>30102</t>
  </si>
  <si>
    <t>津贴补贴</t>
  </si>
  <si>
    <t>530926241100002401610</t>
  </si>
  <si>
    <t>乡镇岗位补贴（行政）</t>
  </si>
  <si>
    <t>530926241100002401611</t>
  </si>
  <si>
    <t>乡镇岗位补贴（事业）</t>
  </si>
  <si>
    <t>30103</t>
  </si>
  <si>
    <t>奖金</t>
  </si>
  <si>
    <t>530926231100001392449</t>
  </si>
  <si>
    <t>行政人员绩效考核奖励（2017年提高部分）</t>
  </si>
  <si>
    <t>530926231100001392453</t>
  </si>
  <si>
    <t>奖励性绩效工资</t>
  </si>
  <si>
    <t>30107</t>
  </si>
  <si>
    <t>绩效工资</t>
  </si>
  <si>
    <t>530926231100001392445</t>
  </si>
  <si>
    <t>事业人员绩效工资（2017年提高部分）</t>
  </si>
  <si>
    <t>530926231100001392441</t>
  </si>
  <si>
    <t>基础性绩效工资</t>
  </si>
  <si>
    <t>530926221100000266848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</si>
  <si>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</si>
  <si>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</si>
  <si>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</si>
  <si>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</si>
  <si>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</si>
  <si>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</si>
  <si>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</si>
  <si>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</si>
  <si>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</si>
  <si>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</si>
  <si>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</si>
  <si>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</si>
  <si>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</si>
  <si>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</si>
  <si>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</si>
  <si>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530926221100000266849</t>
  </si>
  <si>
    <t>30113</t>
  </si>
  <si>
    <t>530926231100001392493</t>
  </si>
  <si>
    <t>村（居）民小组运转经费</t>
  </si>
  <si>
    <t>30201</t>
  </si>
  <si>
    <t>办公费</t>
  </si>
  <si>
    <t>530926221100000266857</t>
  </si>
  <si>
    <t>一般公用经费</t>
  </si>
  <si>
    <t>30205</t>
  </si>
  <si>
    <t>水费</t>
  </si>
  <si>
    <t>30206</t>
  </si>
  <si>
    <t>电费</t>
  </si>
  <si>
    <t>30211</t>
  </si>
  <si>
    <t>差旅费</t>
  </si>
  <si>
    <t>530926241100002401637</t>
  </si>
  <si>
    <t>公务接待费（公用经费）</t>
  </si>
  <si>
    <t>30217</t>
  </si>
  <si>
    <t>30207</t>
  </si>
  <si>
    <t>邮电费</t>
  </si>
  <si>
    <t>30229</t>
  </si>
  <si>
    <t>福利费</t>
  </si>
  <si>
    <t>530926251100003829868</t>
  </si>
  <si>
    <t>公务用车运行维护费（公用经费）</t>
  </si>
  <si>
    <t>30231</t>
  </si>
  <si>
    <t>公务用车运行维护费</t>
  </si>
  <si>
    <t>530926241100002401661</t>
  </si>
  <si>
    <t>行政村工作经费</t>
  </si>
  <si>
    <t>530926221100000266856</t>
  </si>
  <si>
    <t>工会经费</t>
  </si>
  <si>
    <t>30228</t>
  </si>
  <si>
    <t>530926221100000266854</t>
  </si>
  <si>
    <t>530926221100000266855</t>
  </si>
  <si>
    <t>行政人员公务交通补贴</t>
  </si>
  <si>
    <t>30239</t>
  </si>
  <si>
    <t>其他交通费用</t>
  </si>
  <si>
    <t>530926251100003812568</t>
  </si>
  <si>
    <t>残疾人就业保障金</t>
  </si>
  <si>
    <t>30299</t>
  </si>
  <si>
    <t>其他商品和服务支出</t>
  </si>
  <si>
    <t>530926221100000266851</t>
  </si>
  <si>
    <t>离退休费</t>
  </si>
  <si>
    <t>30302</t>
  </si>
  <si>
    <t>退休费</t>
  </si>
  <si>
    <t>530926241100002401655</t>
  </si>
  <si>
    <t>社区（居）民小组干部“一肩挑”</t>
  </si>
  <si>
    <t>30305</t>
  </si>
  <si>
    <t>生活补助</t>
  </si>
  <si>
    <t>530926241100002401654</t>
  </si>
  <si>
    <t>社区（居）民小组党支部书记</t>
  </si>
  <si>
    <t>530926241100002401653</t>
  </si>
  <si>
    <t>社区（居）民小组长</t>
  </si>
  <si>
    <t>530926241100002401636</t>
  </si>
  <si>
    <t>社区统战宗教干事</t>
  </si>
  <si>
    <t>530926241100002401632</t>
  </si>
  <si>
    <t>三支一扶补助</t>
  </si>
  <si>
    <t>530926241100002401657</t>
  </si>
  <si>
    <t>社区监督委员会主任</t>
  </si>
  <si>
    <t>530926241100002401660</t>
  </si>
  <si>
    <t>社区下设党支部工作经费</t>
  </si>
  <si>
    <t>530926241100002401658</t>
  </si>
  <si>
    <t>村下设党支部工作经费</t>
  </si>
  <si>
    <t>530926241100002401638</t>
  </si>
  <si>
    <t>村纪律监督小组工作经费</t>
  </si>
  <si>
    <t>530926241100002401631</t>
  </si>
  <si>
    <t>大岗位制生活补助</t>
  </si>
  <si>
    <t>530926241100002401633</t>
  </si>
  <si>
    <t>大岗位制财政补助人员</t>
  </si>
  <si>
    <t>530926241100002401656</t>
  </si>
  <si>
    <t>社区计划生育宣传员</t>
  </si>
  <si>
    <t>530926251100003825723</t>
  </si>
  <si>
    <t>村民小组党支部书记</t>
  </si>
  <si>
    <t>530926251100003825724</t>
  </si>
  <si>
    <t>村民小组干部“一肩挑”</t>
  </si>
  <si>
    <t>530926251100003825740</t>
  </si>
  <si>
    <t>村民小组长</t>
  </si>
  <si>
    <t>530926231100001392471</t>
  </si>
  <si>
    <t>村（居）民小组副组长</t>
  </si>
  <si>
    <t>530926231100001392477</t>
  </si>
  <si>
    <t>村（社区）委员</t>
  </si>
  <si>
    <t>530926241100002599274</t>
  </si>
  <si>
    <t>村（社区）团支部书记</t>
  </si>
  <si>
    <t>530926241100002442958</t>
  </si>
  <si>
    <t>社区干部经费</t>
  </si>
  <si>
    <t>530926241100002442979</t>
  </si>
  <si>
    <t>一般社区工作人员经费</t>
  </si>
  <si>
    <t>530926251100003825729</t>
  </si>
  <si>
    <t>综治专干</t>
  </si>
  <si>
    <t>530926231100001392481</t>
  </si>
  <si>
    <t>计划生育信息员</t>
  </si>
  <si>
    <t>530926231100001392457</t>
  </si>
  <si>
    <t>社区干部“一肩挑”</t>
  </si>
  <si>
    <t>530926241100002401635</t>
  </si>
  <si>
    <t>社区党组织副书记</t>
  </si>
  <si>
    <t>530926231100001392458</t>
  </si>
  <si>
    <t>社区委员会副主任</t>
  </si>
  <si>
    <t>530926231100001392466</t>
  </si>
  <si>
    <t>村（社区）干部住房公积金</t>
  </si>
  <si>
    <t>530926241100002599326</t>
  </si>
  <si>
    <t>安监部门临聘人员</t>
  </si>
  <si>
    <t>530926231100001392490</t>
  </si>
  <si>
    <t>机关事业单位职工遗属生活补助</t>
  </si>
  <si>
    <t>30307</t>
  </si>
  <si>
    <t>医疗费补助</t>
  </si>
  <si>
    <t>530926241100002473753</t>
  </si>
  <si>
    <t>农业有毒有害和畜牧兽医医疗津贴资金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</si>
  <si>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</si>
  <si>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</si>
  <si>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</si>
  <si>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</si>
  <si>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</si>
  <si>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</si>
  <si>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</si>
  <si>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</si>
  <si>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</si>
  <si>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530926251100004069306</t>
  </si>
  <si>
    <t>2025年统计工作经费</t>
  </si>
  <si>
    <t>530926251100003819609</t>
  </si>
  <si>
    <t>贺派乡创建卫生乡镇经费</t>
  </si>
  <si>
    <t>事业发展类</t>
  </si>
  <si>
    <t>530926241100002822819</t>
  </si>
  <si>
    <t>贺派乡村（社区）两委班子及党政班子换届工作经费</t>
  </si>
  <si>
    <t>530926251100003822913</t>
  </si>
  <si>
    <t>贺派乡村组干道产业路修缮经费</t>
  </si>
  <si>
    <t>530926251100003815818</t>
  </si>
  <si>
    <t>31005</t>
  </si>
  <si>
    <t>基础设施建设</t>
  </si>
  <si>
    <t>贺派乡基础设施建设项目资金</t>
  </si>
  <si>
    <t>530926251100004041668</t>
  </si>
  <si>
    <t>贺派乡人蓄饮水管网改造修缮经费</t>
  </si>
  <si>
    <t>530926251100003815821</t>
  </si>
  <si>
    <t>贺派乡小黑江流域生态治理经费</t>
  </si>
  <si>
    <t>530926251100003817455</t>
  </si>
  <si>
    <t>贺派乡综治中心建设资金</t>
  </si>
  <si>
    <t>530926251100003815793</t>
  </si>
  <si>
    <t>乡镇人大主席团工作经费</t>
  </si>
  <si>
    <t>530926251100003823096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</si>
  <si>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</si>
  <si>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</si>
  <si>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</si>
  <si>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</si>
  <si>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</si>
  <si>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</si>
  <si>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</si>
  <si>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</si>
  <si>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</si>
  <si>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</si>
  <si>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</si>
  <si>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贺派乡人蓄饮水管网改造修缮</t>
  </si>
  <si>
    <t>产出指标</t>
  </si>
  <si>
    <t>数量指标</t>
  </si>
  <si>
    <t>主体工程完成率</t>
  </si>
  <si>
    <t>&gt;=</t>
  </si>
  <si>
    <t>100</t>
  </si>
  <si>
    <t>%</t>
  </si>
  <si>
    <t>定量指标</t>
  </si>
  <si>
    <t>反映主体工程完成情况。
主体工程完成率=（按计划完成主体工程的工程量/计划完成主体工程量）*100%。</t>
  </si>
  <si>
    <t>配套设施完成率</t>
  </si>
  <si>
    <t>反映配套设施完成情况。
配套设施完成率=（按计划完成配套设施的工程量/计划完成配套设施工程量）*100%。</t>
  </si>
  <si>
    <t>质量指标</t>
  </si>
  <si>
    <t>竣工验收合格率</t>
  </si>
  <si>
    <t>98</t>
  </si>
  <si>
    <t>反映项目验收情况。
竣工验收合格率=（验收合格单元工程数量/完工单元工程总数）×100%。</t>
  </si>
  <si>
    <t>时效指标</t>
  </si>
  <si>
    <t>计划完工率</t>
  </si>
  <si>
    <t>反映工程按计划完工情况。
计划完工率=实际完成工程项目个数/按计划应完成项目个数。</t>
  </si>
  <si>
    <t>计划开工率</t>
  </si>
  <si>
    <t>反映工程按计划开工情况。
项目按计划开工率=实际开工项目个数/按计划应开工项目个数×100%。</t>
  </si>
  <si>
    <t>效益指标</t>
  </si>
  <si>
    <t>社会效益</t>
  </si>
  <si>
    <t>设计功能实现率</t>
  </si>
  <si>
    <t>95</t>
  </si>
  <si>
    <t>反映建设项目设施设计功能的实现情况。
设计功能实现率=（实际实现设计功能数/计划实现设计功能数）*100%</t>
  </si>
  <si>
    <t>满意度指标</t>
  </si>
  <si>
    <t>服务对象满意度</t>
  </si>
  <si>
    <t>受益人群满意度</t>
  </si>
  <si>
    <t>调查人群中对设施建设或设施运行的满意度。
受益人群覆盖率=（调查人群中对设施建设或设施运行的人数/问卷调查人数）*100%</t>
  </si>
  <si>
    <t>完成贺派乡基础设施建设项目</t>
  </si>
  <si>
    <t>按时发放2025年春节慰问金</t>
  </si>
  <si>
    <t>慰问离退休干部人数</t>
  </si>
  <si>
    <t>=</t>
  </si>
  <si>
    <t>18</t>
  </si>
  <si>
    <t>人</t>
  </si>
  <si>
    <t>慰问村（社区）老骨干人数</t>
  </si>
  <si>
    <t>慰问因病特困群众人数</t>
  </si>
  <si>
    <t>慰问因公受伤或患病的村干部、驻村工作队人数</t>
  </si>
  <si>
    <t>1个</t>
  </si>
  <si>
    <t>慰问驻村工作队人数</t>
  </si>
  <si>
    <t>发放准确率</t>
  </si>
  <si>
    <t>社会安定稳步发展</t>
  </si>
  <si>
    <t>社会安定</t>
  </si>
  <si>
    <t>定性指标</t>
  </si>
  <si>
    <t>慰问对象满意度</t>
  </si>
  <si>
    <t>补齐贺派乡综治中心建设资金短板</t>
  </si>
  <si>
    <t>90</t>
  </si>
  <si>
    <t>进一步巩固提升人居环境，持续做好绿化、亮化、美化，强化乡城区基础设施、环卫设施建设配置，突出解决好监管服务薄弱环节等问题，切实巩固提升创建成果顺利通过2024年国家复核。</t>
  </si>
  <si>
    <t>综合使用率</t>
  </si>
  <si>
    <t>反映设施建成后的利用、使用的情况。
综合使用率=（投入使用的基础建设工程建设内容/完成建设内容）*100%</t>
  </si>
  <si>
    <t>保障乡镇人大主席团工作正常开展</t>
  </si>
  <si>
    <t>会议次数</t>
  </si>
  <si>
    <t>1次</t>
  </si>
  <si>
    <t>次</t>
  </si>
  <si>
    <t>反映预算部门（单位）组织开展各类会议的总次数。</t>
  </si>
  <si>
    <t>是否纳入年度计划</t>
  </si>
  <si>
    <t>是</t>
  </si>
  <si>
    <t>是/否</t>
  </si>
  <si>
    <t>反映会议是否纳入部门的年度计划。</t>
  </si>
  <si>
    <t>人大主席团活动顺利开展</t>
  </si>
  <si>
    <t>顺利开展</t>
  </si>
  <si>
    <t>成本指标</t>
  </si>
  <si>
    <t>经济成本指标</t>
  </si>
  <si>
    <t>&lt;=</t>
  </si>
  <si>
    <t>20000</t>
  </si>
  <si>
    <t>元</t>
  </si>
  <si>
    <t>人大主席团经费预算标准</t>
  </si>
  <si>
    <t>提高乡镇人大工作水平</t>
  </si>
  <si>
    <t>显著提高</t>
  </si>
  <si>
    <t>乡镇人大工作水平</t>
  </si>
  <si>
    <t>推进基层治理现代化</t>
  </si>
  <si>
    <t>显著推进</t>
  </si>
  <si>
    <t>基层治理现代化</t>
  </si>
  <si>
    <t>人大主席团满意度</t>
  </si>
  <si>
    <t>顺利开展贺派乡小黑江流域生态治理</t>
  </si>
  <si>
    <t>补植补种完成率</t>
  </si>
  <si>
    <t>挡墙修建数量</t>
  </si>
  <si>
    <t>个/标段</t>
  </si>
  <si>
    <t>反映工程设计实现的功能数量或工程的相对独立单元的数量。</t>
  </si>
  <si>
    <t>补植补种成活率</t>
  </si>
  <si>
    <t>70</t>
  </si>
  <si>
    <t>受益人群覆盖率</t>
  </si>
  <si>
    <t>反映项目设计受益人群或地区的实现情况。
受益人群覆盖率=（实际实现受益人群数/计划实现受益人群数）*100%</t>
  </si>
  <si>
    <t>保障贺派乡关于村（社区）两委班子及贺派乡党政班子换届工作顺利开展</t>
  </si>
  <si>
    <t>参与选举人数达标率</t>
  </si>
  <si>
    <t>80</t>
  </si>
  <si>
    <t>参与选举人数</t>
  </si>
  <si>
    <t>选举程序合规率</t>
  </si>
  <si>
    <t>换届工作按时完成率</t>
  </si>
  <si>
    <t>190000</t>
  </si>
  <si>
    <t>经费预算控制</t>
  </si>
  <si>
    <t>基层组织凝聚力提升</t>
  </si>
  <si>
    <t>显著提升</t>
  </si>
  <si>
    <t>凝聚力</t>
  </si>
  <si>
    <t>群众满意度</t>
  </si>
  <si>
    <t>保障2025年相关统计业务顺利开展</t>
  </si>
  <si>
    <t>开展检查（核查）次数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</si>
  <si>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</si>
  <si>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</si>
  <si>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</si>
  <si>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</si>
  <si>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</si>
  <si>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</si>
  <si>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</si>
  <si>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检查（核查）结果公开率</t>
  </si>
  <si>
    <t>反映相关检查核查结果依法公开情况。
检查结果公开率</t>
  </si>
  <si>
    <t>检查（核查）人员被投诉次数</t>
  </si>
  <si>
    <t>反映服务对象对检查核查工作的整体满意情况。</t>
  </si>
  <si>
    <t>贺派乡村组干道产业路修缮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</si>
  <si>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</si>
  <si>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</si>
  <si>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</si>
  <si>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</si>
  <si>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</si>
  <si>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</si>
  <si>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</si>
  <si>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</si>
  <si>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</si>
  <si>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</si>
  <si>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</si>
  <si>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</si>
  <si>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</si>
  <si>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</si>
  <si>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</si>
  <si>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注：本单位没有部门政府采购预算，故本表无数据。</t>
  </si>
  <si>
    <t>预算08表</t>
  </si>
  <si>
    <t>政府购买服务项目</t>
  </si>
  <si>
    <t>政府购买服务目录</t>
  </si>
  <si>
    <t>注：因本单位没有部门政府购买服务预算，故本表无数据。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</si>
  <si>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</si>
  <si>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</si>
  <si>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</si>
  <si>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</si>
  <si>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</si>
  <si>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</si>
  <si>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</si>
  <si>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</si>
  <si>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</si>
  <si>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</si>
  <si>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</si>
  <si>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</si>
  <si>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</si>
  <si>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</si>
  <si>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</si>
  <si>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注：本单位没有新增资产预算，故本表无数据。</t>
  </si>
  <si>
    <t>预算11表</t>
  </si>
  <si>
    <t>上级补助</t>
  </si>
  <si>
    <t>注：本单位没有转移支付补助项目支出预算，故本表无数据。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</si>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</sst>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6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>
      <alignment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8" fillId="0" borderId="0" xfId="57" applyFont="1" applyFill="1" applyBorder="1" applyAlignment="1" applyProtection="1"/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8" fontId="14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Font="1" applyFill="1">
      <alignment vertical="top"/>
      <protection locked="0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9" fillId="0" borderId="6" xfId="0" applyFont="1" applyBorder="1" applyAlignment="1">
      <alignment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178" fontId="18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1" fillId="0" borderId="0" xfId="0" applyFont="1" applyAlignment="1" applyProtection="1"/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9" fillId="0" borderId="0" xfId="0" applyFont="1" applyProtection="1">
      <alignment vertical="top"/>
    </xf>
    <xf numFmtId="0" fontId="22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2" workbookViewId="0">
      <selection activeCell="C11" sqref="C1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42" t="str">
        <f>"单位名称："&amp;"耿马傣族佤族自治县贺派乡"</f>
        <v>单位名称：耿马傣族佤族自治县贺派乡</v>
      </c>
      <c r="B3" s="205"/>
      <c r="C3" s="205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15688734.09</v>
      </c>
      <c r="C7" s="133" t="s">
        <v>7</v>
      </c>
      <c r="D7" s="23">
        <v>7956795.5</v>
      </c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>
        <v>91520</v>
      </c>
    </row>
    <row r="11" ht="18.75" customHeight="1" spans="1:4">
      <c r="A11" s="206" t="s">
        <v>14</v>
      </c>
      <c r="B11" s="23"/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>
        <v>42000</v>
      </c>
    </row>
    <row r="14" ht="18.75" customHeight="1" spans="1:4">
      <c r="A14" s="166" t="s">
        <v>20</v>
      </c>
      <c r="B14" s="23"/>
      <c r="C14" s="165" t="s">
        <v>21</v>
      </c>
      <c r="D14" s="23">
        <v>1570749.84</v>
      </c>
    </row>
    <row r="15" ht="18.75" customHeight="1" spans="1:4">
      <c r="A15" s="166" t="s">
        <v>22</v>
      </c>
      <c r="B15" s="23"/>
      <c r="C15" s="165" t="s">
        <v>23</v>
      </c>
      <c r="D15" s="23">
        <v>516186.66</v>
      </c>
    </row>
    <row r="16" ht="18.75" customHeight="1" spans="1:4">
      <c r="A16" s="166" t="s">
        <v>24</v>
      </c>
      <c r="B16" s="23"/>
      <c r="C16" s="166" t="s">
        <v>25</v>
      </c>
      <c r="D16" s="23">
        <v>1330000</v>
      </c>
    </row>
    <row r="17" ht="18.75" customHeight="1" spans="1:4">
      <c r="A17" s="166" t="s">
        <v>26</v>
      </c>
      <c r="B17" s="23"/>
      <c r="C17" s="166" t="s">
        <v>27</v>
      </c>
      <c r="D17" s="23">
        <v>726198.42</v>
      </c>
    </row>
    <row r="18" ht="18.75" customHeight="1" spans="1:4">
      <c r="A18" s="167" t="s">
        <v>26</v>
      </c>
      <c r="B18" s="23"/>
      <c r="C18" s="165" t="s">
        <v>28</v>
      </c>
      <c r="D18" s="23">
        <v>2755633.27</v>
      </c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691250.4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>
        <v>8400</v>
      </c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7" t="s">
        <v>43</v>
      </c>
      <c r="B33" s="169">
        <f>SUM(B7:B11)</f>
        <v>15688734.09</v>
      </c>
      <c r="C33" s="208" t="s">
        <v>44</v>
      </c>
      <c r="D33" s="169">
        <v>15688734.09</v>
      </c>
    </row>
    <row r="34" ht="18.75" customHeight="1" spans="1:4">
      <c r="A34" s="209" t="s">
        <v>45</v>
      </c>
      <c r="B34" s="23"/>
      <c r="C34" s="133" t="s">
        <v>46</v>
      </c>
      <c r="D34" s="23"/>
    </row>
    <row r="35" ht="18.75" customHeight="1" spans="1:4">
      <c r="A35" s="209" t="s">
        <v>47</v>
      </c>
      <c r="B35" s="23"/>
      <c r="C35" s="133" t="s">
        <v>47</v>
      </c>
      <c r="D35" s="23"/>
    </row>
    <row r="36" ht="18.75" customHeight="1" spans="1:4">
      <c r="A36" s="209" t="s">
        <v>48</v>
      </c>
      <c r="B36" s="23"/>
      <c r="C36" s="133" t="s">
        <v>49</v>
      </c>
      <c r="D36" s="23"/>
    </row>
    <row r="37" ht="18.75" customHeight="1" spans="1:4">
      <c r="A37" s="210" t="s">
        <v>50</v>
      </c>
      <c r="B37" s="169">
        <f t="shared" ref="B37:D37" si="0">B33+B34</f>
        <v>15688734.09</v>
      </c>
      <c r="C37" s="208" t="s">
        <v>51</v>
      </c>
      <c r="D37" s="169">
        <f t="shared" si="0"/>
        <v>15688734.09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21" sqref="A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1">
        <v>1</v>
      </c>
      <c r="B1" s="102">
        <v>0</v>
      </c>
      <c r="C1" s="101">
        <v>1</v>
      </c>
      <c r="D1" s="103"/>
      <c r="E1" s="103"/>
      <c r="F1" s="40" t="s">
        <v>586</v>
      </c>
    </row>
    <row r="2" ht="32.25" customHeight="1" spans="1:6">
      <c r="A2" s="104" t="str">
        <f>"2025"&amp;"年部门政府性基金预算支出预算表"</f>
        <v>2025年部门政府性基金预算支出预算表</v>
      </c>
      <c r="B2" s="105" t="s">
        <v>587</v>
      </c>
      <c r="C2" s="106"/>
      <c r="D2" s="107"/>
      <c r="E2" s="107"/>
      <c r="F2" s="107"/>
    </row>
    <row r="3" ht="18.75" customHeight="1" spans="1:6">
      <c r="A3" s="7" t="str">
        <f>"单位名称："&amp;"耿马傣族佤族自治县贺派乡"</f>
        <v>单位名称：耿马傣族佤族自治县贺派乡</v>
      </c>
      <c r="B3" s="7" t="s">
        <v>588</v>
      </c>
      <c r="C3" s="101"/>
      <c r="D3" s="103"/>
      <c r="E3" s="103"/>
      <c r="F3" s="40" t="s">
        <v>1</v>
      </c>
    </row>
    <row r="4" ht="18.75" customHeight="1" spans="1:6">
      <c r="A4" s="108" t="s">
        <v>273</v>
      </c>
      <c r="B4" s="109" t="s">
        <v>74</v>
      </c>
      <c r="C4" s="110" t="s">
        <v>75</v>
      </c>
      <c r="D4" s="13" t="s">
        <v>589</v>
      </c>
      <c r="E4" s="13"/>
      <c r="F4" s="14"/>
    </row>
    <row r="5" ht="18.75" customHeight="1" spans="1:6">
      <c r="A5" s="111"/>
      <c r="B5" s="112"/>
      <c r="C5" s="98"/>
      <c r="D5" s="97" t="s">
        <v>55</v>
      </c>
      <c r="E5" s="97" t="s">
        <v>76</v>
      </c>
      <c r="F5" s="97" t="s">
        <v>77</v>
      </c>
    </row>
    <row r="6" ht="18.75" customHeight="1" spans="1:6">
      <c r="A6" s="111">
        <v>1</v>
      </c>
      <c r="B6" s="113" t="s">
        <v>208</v>
      </c>
      <c r="C6" s="98">
        <v>3</v>
      </c>
      <c r="D6" s="97">
        <v>4</v>
      </c>
      <c r="E6" s="97">
        <v>5</v>
      </c>
      <c r="F6" s="97">
        <v>6</v>
      </c>
    </row>
    <row r="7" ht="18.75" customHeight="1" spans="1:6">
      <c r="A7" s="114"/>
      <c r="B7" s="85"/>
      <c r="C7" s="85"/>
      <c r="D7" s="23"/>
      <c r="E7" s="23"/>
      <c r="F7" s="23"/>
    </row>
    <row r="8" ht="18.75" customHeight="1" spans="1:6">
      <c r="A8" s="114"/>
      <c r="B8" s="85"/>
      <c r="C8" s="85"/>
      <c r="D8" s="23"/>
      <c r="E8" s="23"/>
      <c r="F8" s="23"/>
    </row>
    <row r="9" ht="18.75" customHeight="1" spans="1:6">
      <c r="A9" s="115" t="s">
        <v>166</v>
      </c>
      <c r="B9" s="116" t="s">
        <v>166</v>
      </c>
      <c r="C9" s="117" t="s">
        <v>166</v>
      </c>
      <c r="D9" s="23"/>
      <c r="E9" s="23"/>
      <c r="F9" s="23"/>
    </row>
    <row r="10" customHeight="1" spans="1:1">
      <c r="A10" s="69" t="s">
        <v>590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591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"单位名称："&amp;"耿马傣族佤族自治县贺派乡"</f>
        <v>单位名称：耿马傣族佤族自治县贺派乡</v>
      </c>
      <c r="B3" s="96"/>
      <c r="C3" s="96"/>
      <c r="D3" s="96"/>
      <c r="E3" s="96"/>
      <c r="F3" s="96"/>
      <c r="G3" s="96"/>
      <c r="H3" s="96"/>
      <c r="I3" s="96"/>
      <c r="J3" s="96"/>
      <c r="O3" s="65"/>
      <c r="P3" s="65"/>
      <c r="Q3" s="40" t="s">
        <v>265</v>
      </c>
    </row>
    <row r="4" ht="18.75" customHeight="1" spans="1:17">
      <c r="A4" s="11" t="s">
        <v>592</v>
      </c>
      <c r="B4" s="75" t="s">
        <v>593</v>
      </c>
      <c r="C4" s="75" t="s">
        <v>594</v>
      </c>
      <c r="D4" s="75" t="s">
        <v>595</v>
      </c>
      <c r="E4" s="75" t="s">
        <v>596</v>
      </c>
      <c r="F4" s="75" t="s">
        <v>597</v>
      </c>
      <c r="G4" s="45" t="s">
        <v>280</v>
      </c>
      <c r="H4" s="45"/>
      <c r="I4" s="45"/>
      <c r="J4" s="45"/>
      <c r="K4" s="77"/>
      <c r="L4" s="45"/>
      <c r="M4" s="45"/>
      <c r="N4" s="45"/>
      <c r="O4" s="66"/>
      <c r="P4" s="77"/>
      <c r="Q4" s="46"/>
    </row>
    <row r="5" ht="18.75" customHeight="1" spans="1:17">
      <c r="A5" s="16"/>
      <c r="B5" s="78"/>
      <c r="C5" s="78"/>
      <c r="D5" s="78"/>
      <c r="E5" s="78"/>
      <c r="F5" s="78"/>
      <c r="G5" s="78" t="s">
        <v>55</v>
      </c>
      <c r="H5" s="78" t="s">
        <v>58</v>
      </c>
      <c r="I5" s="78" t="s">
        <v>598</v>
      </c>
      <c r="J5" s="78" t="s">
        <v>599</v>
      </c>
      <c r="K5" s="79" t="s">
        <v>600</v>
      </c>
      <c r="L5" s="92" t="s">
        <v>79</v>
      </c>
      <c r="M5" s="92"/>
      <c r="N5" s="92"/>
      <c r="O5" s="93"/>
      <c r="P5" s="94"/>
      <c r="Q5" s="80"/>
    </row>
    <row r="6" ht="30" customHeight="1" spans="1:17">
      <c r="A6" s="18"/>
      <c r="B6" s="80"/>
      <c r="C6" s="80"/>
      <c r="D6" s="80"/>
      <c r="E6" s="80"/>
      <c r="F6" s="80"/>
      <c r="G6" s="80"/>
      <c r="H6" s="80" t="s">
        <v>57</v>
      </c>
      <c r="I6" s="80"/>
      <c r="J6" s="80"/>
      <c r="K6" s="81"/>
      <c r="L6" s="80" t="s">
        <v>57</v>
      </c>
      <c r="M6" s="80" t="s">
        <v>64</v>
      </c>
      <c r="N6" s="80" t="s">
        <v>288</v>
      </c>
      <c r="O6" s="95" t="s">
        <v>66</v>
      </c>
      <c r="P6" s="81" t="s">
        <v>67</v>
      </c>
      <c r="Q6" s="80" t="s">
        <v>68</v>
      </c>
    </row>
    <row r="7" ht="18.75" customHeight="1" spans="1:17">
      <c r="A7" s="33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18.75" customHeight="1" spans="1:17">
      <c r="A8" s="83"/>
      <c r="B8" s="84"/>
      <c r="C8" s="84"/>
      <c r="D8" s="84"/>
      <c r="E8" s="99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3"/>
      <c r="B9" s="84"/>
      <c r="C9" s="84"/>
      <c r="D9" s="84"/>
      <c r="E9" s="10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6" t="s">
        <v>166</v>
      </c>
      <c r="B10" s="87"/>
      <c r="C10" s="87"/>
      <c r="D10" s="87"/>
      <c r="E10" s="99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8" t="s">
        <v>601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selection activeCell="B11" sqref="B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4"/>
      <c r="B1" s="64"/>
      <c r="C1" s="70"/>
      <c r="D1" s="64"/>
      <c r="E1" s="64"/>
      <c r="F1" s="64"/>
      <c r="G1" s="64"/>
      <c r="H1" s="71"/>
      <c r="I1" s="64"/>
      <c r="J1" s="64"/>
      <c r="K1" s="64"/>
      <c r="L1" s="39"/>
      <c r="M1" s="89"/>
      <c r="N1" s="90" t="s">
        <v>602</v>
      </c>
    </row>
    <row r="2" ht="34.5" customHeight="1" spans="1:14">
      <c r="A2" s="41" t="str">
        <f>"2025"&amp;"年部门政府购买服务预算表"</f>
        <v>2025年部门政府购买服务预算表</v>
      </c>
      <c r="B2" s="72"/>
      <c r="C2" s="52"/>
      <c r="D2" s="72"/>
      <c r="E2" s="72"/>
      <c r="F2" s="72"/>
      <c r="G2" s="72"/>
      <c r="H2" s="73"/>
      <c r="I2" s="72"/>
      <c r="J2" s="72"/>
      <c r="K2" s="72"/>
      <c r="L2" s="52"/>
      <c r="M2" s="73"/>
      <c r="N2" s="72"/>
    </row>
    <row r="3" ht="18.75" customHeight="1" spans="1:14">
      <c r="A3" s="61" t="str">
        <f>"单位名称："&amp;"耿马傣族佤族自治县贺派乡"</f>
        <v>单位名称：耿马傣族佤族自治县贺派乡</v>
      </c>
      <c r="B3" s="62"/>
      <c r="C3" s="74"/>
      <c r="D3" s="62"/>
      <c r="E3" s="62"/>
      <c r="F3" s="62"/>
      <c r="G3" s="62"/>
      <c r="H3" s="71"/>
      <c r="I3" s="64"/>
      <c r="J3" s="64"/>
      <c r="K3" s="64"/>
      <c r="L3" s="65"/>
      <c r="M3" s="91"/>
      <c r="N3" s="90" t="s">
        <v>265</v>
      </c>
    </row>
    <row r="4" ht="18.75" customHeight="1" spans="1:14">
      <c r="A4" s="11" t="s">
        <v>592</v>
      </c>
      <c r="B4" s="75" t="s">
        <v>603</v>
      </c>
      <c r="C4" s="76" t="s">
        <v>604</v>
      </c>
      <c r="D4" s="45" t="s">
        <v>280</v>
      </c>
      <c r="E4" s="45"/>
      <c r="F4" s="45"/>
      <c r="G4" s="45"/>
      <c r="H4" s="77"/>
      <c r="I4" s="45"/>
      <c r="J4" s="45"/>
      <c r="K4" s="45"/>
      <c r="L4" s="66"/>
      <c r="M4" s="77"/>
      <c r="N4" s="46"/>
    </row>
    <row r="5" ht="18.75" customHeight="1" spans="1:14">
      <c r="A5" s="16"/>
      <c r="B5" s="78"/>
      <c r="C5" s="79"/>
      <c r="D5" s="78" t="s">
        <v>55</v>
      </c>
      <c r="E5" s="78" t="s">
        <v>58</v>
      </c>
      <c r="F5" s="78" t="s">
        <v>598</v>
      </c>
      <c r="G5" s="78" t="s">
        <v>599</v>
      </c>
      <c r="H5" s="79" t="s">
        <v>600</v>
      </c>
      <c r="I5" s="92" t="s">
        <v>79</v>
      </c>
      <c r="J5" s="92"/>
      <c r="K5" s="92"/>
      <c r="L5" s="93"/>
      <c r="M5" s="94"/>
      <c r="N5" s="80"/>
    </row>
    <row r="6" ht="26.25" customHeight="1" spans="1:14">
      <c r="A6" s="18"/>
      <c r="B6" s="80"/>
      <c r="C6" s="81"/>
      <c r="D6" s="80"/>
      <c r="E6" s="80"/>
      <c r="F6" s="80"/>
      <c r="G6" s="80"/>
      <c r="H6" s="81"/>
      <c r="I6" s="80" t="s">
        <v>57</v>
      </c>
      <c r="J6" s="80" t="s">
        <v>64</v>
      </c>
      <c r="K6" s="80" t="s">
        <v>288</v>
      </c>
      <c r="L6" s="95" t="s">
        <v>66</v>
      </c>
      <c r="M6" s="81" t="s">
        <v>67</v>
      </c>
      <c r="N6" s="80" t="s">
        <v>68</v>
      </c>
    </row>
    <row r="7" ht="18.75" customHeight="1" spans="1:14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</row>
    <row r="8" ht="18.75" customHeight="1" spans="1:14">
      <c r="A8" s="83"/>
      <c r="B8" s="84"/>
      <c r="C8" s="8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3"/>
      <c r="B9" s="84"/>
      <c r="C9" s="8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6" t="s">
        <v>166</v>
      </c>
      <c r="B10" s="87"/>
      <c r="C10" s="8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2:2">
      <c r="B11" s="69" t="s">
        <v>605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29" sqref="B2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9"/>
      <c r="G1" s="39"/>
      <c r="H1" s="39"/>
      <c r="I1" s="39" t="s">
        <v>606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1" t="str">
        <f>"单位名称："&amp;"耿马傣族佤族自治县贺派乡"</f>
        <v>单位名称：耿马傣族佤族自治县贺派乡</v>
      </c>
      <c r="B3" s="62"/>
      <c r="C3" s="62"/>
      <c r="D3" s="63"/>
      <c r="E3" s="64"/>
      <c r="G3" s="65"/>
      <c r="H3" s="65"/>
      <c r="I3" s="39" t="s">
        <v>265</v>
      </c>
    </row>
    <row r="4" ht="18.75" customHeight="1" spans="1:9">
      <c r="A4" s="31" t="s">
        <v>607</v>
      </c>
      <c r="B4" s="12" t="s">
        <v>280</v>
      </c>
      <c r="C4" s="13"/>
      <c r="D4" s="13"/>
      <c r="E4" s="12" t="s">
        <v>608</v>
      </c>
      <c r="F4" s="13"/>
      <c r="G4" s="66"/>
      <c r="H4" s="66"/>
      <c r="I4" s="14"/>
    </row>
    <row r="5" ht="18.75" customHeight="1" spans="1:9">
      <c r="A5" s="33"/>
      <c r="B5" s="32" t="s">
        <v>55</v>
      </c>
      <c r="C5" s="11" t="s">
        <v>58</v>
      </c>
      <c r="D5" s="67" t="s">
        <v>609</v>
      </c>
      <c r="E5" s="68" t="s">
        <v>610</v>
      </c>
      <c r="F5" s="68" t="s">
        <v>610</v>
      </c>
      <c r="G5" s="68" t="s">
        <v>610</v>
      </c>
      <c r="H5" s="68" t="s">
        <v>610</v>
      </c>
      <c r="I5" s="68" t="s">
        <v>610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69" t="s">
        <v>611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B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612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"单位名称："&amp;"耿马傣族佤族自治县贺派乡"</f>
        <v>单位名称：耿马傣族佤族自治县贺派乡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467</v>
      </c>
      <c r="B4" s="47" t="s">
        <v>468</v>
      </c>
      <c r="C4" s="47" t="s">
        <v>469</v>
      </c>
      <c r="D4" s="47" t="s">
        <v>470</v>
      </c>
      <c r="E4" s="47" t="s">
        <v>471</v>
      </c>
      <c r="F4" s="54" t="s">
        <v>472</v>
      </c>
      <c r="G4" s="47" t="s">
        <v>473</v>
      </c>
      <c r="H4" s="54" t="s">
        <v>474</v>
      </c>
      <c r="I4" s="54" t="s">
        <v>475</v>
      </c>
      <c r="J4" s="47" t="s">
        <v>476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1"/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Height="1" spans="1:2">
      <c r="A8" s="38" t="s">
        <v>611</v>
      </c>
      <c r="B8" s="58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613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"单位名称："&amp;"耿马傣族佤族自治县贺派乡"</f>
        <v>单位名称：耿马傣族佤族自治县贺派乡</v>
      </c>
      <c r="B3" s="8"/>
      <c r="C3" s="3"/>
      <c r="H3" s="43" t="s">
        <v>265</v>
      </c>
    </row>
    <row r="4" ht="18.75" customHeight="1" spans="1:8">
      <c r="A4" s="11" t="s">
        <v>273</v>
      </c>
      <c r="B4" s="11" t="s">
        <v>614</v>
      </c>
      <c r="C4" s="11" t="s">
        <v>615</v>
      </c>
      <c r="D4" s="11" t="s">
        <v>616</v>
      </c>
      <c r="E4" s="11" t="s">
        <v>617</v>
      </c>
      <c r="F4" s="44" t="s">
        <v>618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596</v>
      </c>
      <c r="G5" s="47" t="s">
        <v>619</v>
      </c>
      <c r="H5" s="47" t="s">
        <v>620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55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621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622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"单位名称："&amp;"耿马傣族佤族自治县贺派乡"</f>
        <v>单位名称：耿马傣族佤族自治县贺派乡</v>
      </c>
      <c r="B3" s="8"/>
      <c r="C3" s="8"/>
      <c r="D3" s="8"/>
      <c r="E3" s="8"/>
      <c r="F3" s="8"/>
      <c r="G3" s="8"/>
      <c r="H3" s="9"/>
      <c r="I3" s="9"/>
      <c r="J3" s="9"/>
      <c r="K3" s="4" t="s">
        <v>265</v>
      </c>
    </row>
    <row r="4" ht="18.75" customHeight="1" spans="1:11">
      <c r="A4" s="10" t="s">
        <v>436</v>
      </c>
      <c r="B4" s="10" t="s">
        <v>275</v>
      </c>
      <c r="C4" s="10" t="s">
        <v>437</v>
      </c>
      <c r="D4" s="11" t="s">
        <v>276</v>
      </c>
      <c r="E4" s="11" t="s">
        <v>277</v>
      </c>
      <c r="F4" s="11" t="s">
        <v>438</v>
      </c>
      <c r="G4" s="11" t="s">
        <v>439</v>
      </c>
      <c r="H4" s="31" t="s">
        <v>55</v>
      </c>
      <c r="I4" s="12" t="s">
        <v>623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166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s="38" t="s">
        <v>624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showZeros="0" workbookViewId="0">
      <selection activeCell="C14" sqref="C1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625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"单位名称："&amp;"耿马傣族佤族自治县贺派乡"</f>
        <v>单位名称：耿马傣族佤族自治县贺派乡</v>
      </c>
      <c r="B3" s="8"/>
      <c r="C3" s="8"/>
      <c r="D3" s="8"/>
      <c r="E3" s="9"/>
      <c r="F3" s="9"/>
      <c r="G3" s="4" t="s">
        <v>265</v>
      </c>
    </row>
    <row r="4" ht="18.75" customHeight="1" spans="1:7">
      <c r="A4" s="10" t="s">
        <v>437</v>
      </c>
      <c r="B4" s="10" t="s">
        <v>436</v>
      </c>
      <c r="C4" s="10" t="s">
        <v>275</v>
      </c>
      <c r="D4" s="11" t="s">
        <v>626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1727500</v>
      </c>
      <c r="F8" s="23"/>
      <c r="G8" s="23"/>
    </row>
    <row r="9" ht="18.75" customHeight="1" spans="1:7">
      <c r="A9" s="24" t="s">
        <v>72</v>
      </c>
      <c r="B9" s="21"/>
      <c r="C9" s="21"/>
      <c r="D9" s="21"/>
      <c r="E9" s="23">
        <v>1727500</v>
      </c>
      <c r="F9" s="23"/>
      <c r="G9" s="23"/>
    </row>
    <row r="10" ht="18.75" customHeight="1" spans="1:7">
      <c r="A10" s="25"/>
      <c r="B10" s="21" t="s">
        <v>627</v>
      </c>
      <c r="C10" s="21" t="s">
        <v>462</v>
      </c>
      <c r="D10" s="21" t="s">
        <v>628</v>
      </c>
      <c r="E10" s="23">
        <v>80000</v>
      </c>
      <c r="F10" s="23"/>
      <c r="G10" s="23"/>
    </row>
    <row r="11" ht="18.75" customHeight="1" spans="1:7">
      <c r="A11" s="25"/>
      <c r="B11" s="21" t="s">
        <v>627</v>
      </c>
      <c r="C11" s="21" t="s">
        <v>452</v>
      </c>
      <c r="D11" s="21" t="s">
        <v>628</v>
      </c>
      <c r="E11" s="23">
        <v>50000</v>
      </c>
      <c r="F11" s="23"/>
      <c r="G11" s="23"/>
    </row>
    <row r="12" ht="18.75" customHeight="1" spans="1:7">
      <c r="A12" s="25"/>
      <c r="B12" s="21" t="s">
        <v>627</v>
      </c>
      <c r="C12" s="21" t="s">
        <v>458</v>
      </c>
      <c r="D12" s="21" t="s">
        <v>628</v>
      </c>
      <c r="E12" s="23">
        <v>30000</v>
      </c>
      <c r="F12" s="23"/>
      <c r="G12" s="23"/>
    </row>
    <row r="13" ht="18.75" customHeight="1" spans="1:7">
      <c r="A13" s="25"/>
      <c r="B13" s="21" t="s">
        <v>627</v>
      </c>
      <c r="C13" s="21" t="s">
        <v>460</v>
      </c>
      <c r="D13" s="21" t="s">
        <v>628</v>
      </c>
      <c r="E13" s="23">
        <v>50000</v>
      </c>
      <c r="F13" s="23"/>
      <c r="G13" s="23"/>
    </row>
    <row r="14" ht="18.75" customHeight="1" spans="1:7">
      <c r="A14" s="25"/>
      <c r="B14" s="21" t="s">
        <v>627</v>
      </c>
      <c r="C14" s="21" t="s">
        <v>445</v>
      </c>
      <c r="D14" s="21" t="s">
        <v>628</v>
      </c>
      <c r="E14" s="23">
        <v>10000</v>
      </c>
      <c r="F14" s="23"/>
      <c r="G14" s="23"/>
    </row>
    <row r="15" ht="18.75" customHeight="1" spans="1:7">
      <c r="A15" s="25"/>
      <c r="B15" s="21" t="s">
        <v>627</v>
      </c>
      <c r="C15" s="21" t="s">
        <v>456</v>
      </c>
      <c r="D15" s="21" t="s">
        <v>628</v>
      </c>
      <c r="E15" s="23">
        <v>100000</v>
      </c>
      <c r="F15" s="23"/>
      <c r="G15" s="23"/>
    </row>
    <row r="16" ht="18.75" customHeight="1" spans="1:7">
      <c r="A16" s="25"/>
      <c r="B16" s="21" t="s">
        <v>627</v>
      </c>
      <c r="C16" s="21" t="s">
        <v>442</v>
      </c>
      <c r="D16" s="21" t="s">
        <v>628</v>
      </c>
      <c r="E16" s="23">
        <v>27500</v>
      </c>
      <c r="F16" s="23"/>
      <c r="G16" s="23"/>
    </row>
    <row r="17" ht="18.75" customHeight="1" spans="1:7">
      <c r="A17" s="25"/>
      <c r="B17" s="21" t="s">
        <v>629</v>
      </c>
      <c r="C17" s="21" t="s">
        <v>447</v>
      </c>
      <c r="D17" s="21" t="s">
        <v>628</v>
      </c>
      <c r="E17" s="23">
        <v>1330000</v>
      </c>
      <c r="F17" s="23"/>
      <c r="G17" s="23"/>
    </row>
    <row r="18" ht="18.75" customHeight="1" spans="1:7">
      <c r="A18" s="25"/>
      <c r="B18" s="21" t="s">
        <v>629</v>
      </c>
      <c r="C18" s="21" t="s">
        <v>450</v>
      </c>
      <c r="D18" s="21" t="s">
        <v>628</v>
      </c>
      <c r="E18" s="23">
        <v>30000</v>
      </c>
      <c r="F18" s="23"/>
      <c r="G18" s="23"/>
    </row>
    <row r="19" ht="18.75" customHeight="1" spans="1:7">
      <c r="A19" s="25"/>
      <c r="B19" s="21" t="s">
        <v>629</v>
      </c>
      <c r="C19" s="21" t="s">
        <v>464</v>
      </c>
      <c r="D19" s="21" t="s">
        <v>628</v>
      </c>
      <c r="E19" s="23">
        <v>20000</v>
      </c>
      <c r="F19" s="23"/>
      <c r="G19" s="23"/>
    </row>
    <row r="20" ht="18.75" customHeight="1" spans="1:7">
      <c r="A20" s="26" t="s">
        <v>55</v>
      </c>
      <c r="B20" s="27" t="s">
        <v>630</v>
      </c>
      <c r="C20" s="27"/>
      <c r="D20" s="28"/>
      <c r="E20" s="23">
        <v>1727500</v>
      </c>
      <c r="F20" s="23"/>
      <c r="G20" s="23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E1" workbookViewId="0">
      <selection activeCell="C11" sqref="C1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70"/>
      <c r="P1" s="70"/>
      <c r="Q1" s="70"/>
      <c r="R1" s="70"/>
      <c r="S1" s="39" t="s">
        <v>52</v>
      </c>
    </row>
    <row r="2" ht="57.75" customHeight="1" spans="1:19">
      <c r="A2" s="129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8"/>
      <c r="P2" s="198"/>
      <c r="Q2" s="198"/>
      <c r="R2" s="198"/>
      <c r="S2" s="198"/>
    </row>
    <row r="3" ht="18.75" customHeight="1" spans="1:19">
      <c r="A3" s="42" t="str">
        <f>"单位名称："&amp;"耿马傣族佤族自治县贺派乡"</f>
        <v>单位名称：耿马傣族佤族自治县贺派乡</v>
      </c>
      <c r="B3" s="96"/>
      <c r="C3" s="96"/>
      <c r="D3" s="96"/>
      <c r="E3" s="96"/>
      <c r="F3" s="96"/>
      <c r="G3" s="96"/>
      <c r="H3" s="96"/>
      <c r="I3" s="96"/>
      <c r="J3" s="74"/>
      <c r="K3" s="96"/>
      <c r="L3" s="96"/>
      <c r="M3" s="96"/>
      <c r="N3" s="96"/>
      <c r="O3" s="74"/>
      <c r="P3" s="74"/>
      <c r="Q3" s="74"/>
      <c r="R3" s="74"/>
      <c r="S3" s="39" t="s">
        <v>1</v>
      </c>
    </row>
    <row r="4" ht="18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4"/>
      <c r="F4" s="184"/>
      <c r="G4" s="184"/>
      <c r="H4" s="184"/>
      <c r="I4" s="184"/>
      <c r="J4" s="199"/>
      <c r="K4" s="184"/>
      <c r="L4" s="184"/>
      <c r="M4" s="184"/>
      <c r="N4" s="200"/>
      <c r="O4" s="183" t="s">
        <v>45</v>
      </c>
      <c r="P4" s="183"/>
      <c r="Q4" s="183"/>
      <c r="R4" s="183"/>
      <c r="S4" s="203"/>
    </row>
    <row r="5" ht="18.75" customHeight="1" spans="1:19">
      <c r="A5" s="185"/>
      <c r="B5" s="186"/>
      <c r="C5" s="186"/>
      <c r="D5" s="187" t="s">
        <v>57</v>
      </c>
      <c r="E5" s="187" t="s">
        <v>58</v>
      </c>
      <c r="F5" s="187" t="s">
        <v>59</v>
      </c>
      <c r="G5" s="187" t="s">
        <v>60</v>
      </c>
      <c r="H5" s="187" t="s">
        <v>61</v>
      </c>
      <c r="I5" s="201" t="s">
        <v>62</v>
      </c>
      <c r="J5" s="201"/>
      <c r="K5" s="201"/>
      <c r="L5" s="201"/>
      <c r="M5" s="201"/>
      <c r="N5" s="190"/>
      <c r="O5" s="187" t="s">
        <v>57</v>
      </c>
      <c r="P5" s="187" t="s">
        <v>58</v>
      </c>
      <c r="Q5" s="187" t="s">
        <v>59</v>
      </c>
      <c r="R5" s="187" t="s">
        <v>60</v>
      </c>
      <c r="S5" s="187" t="s">
        <v>63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57</v>
      </c>
      <c r="J6" s="189" t="s">
        <v>64</v>
      </c>
      <c r="K6" s="189" t="s">
        <v>65</v>
      </c>
      <c r="L6" s="189" t="s">
        <v>66</v>
      </c>
      <c r="M6" s="189" t="s">
        <v>67</v>
      </c>
      <c r="N6" s="189" t="s">
        <v>68</v>
      </c>
      <c r="O6" s="202"/>
      <c r="P6" s="202"/>
      <c r="Q6" s="202"/>
      <c r="R6" s="202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69</v>
      </c>
      <c r="B8" s="192" t="s">
        <v>70</v>
      </c>
      <c r="C8" s="23">
        <v>15688734.09</v>
      </c>
      <c r="D8" s="23">
        <v>15688734.09</v>
      </c>
      <c r="E8" s="23">
        <v>15688734.09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3" t="s">
        <v>71</v>
      </c>
      <c r="B9" s="194" t="s">
        <v>72</v>
      </c>
      <c r="C9" s="23">
        <v>15688734.09</v>
      </c>
      <c r="D9" s="23">
        <v>15688734.09</v>
      </c>
      <c r="E9" s="23">
        <v>15688734.09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5" t="s">
        <v>55</v>
      </c>
      <c r="B10" s="196"/>
      <c r="C10" s="23">
        <v>15688734.09</v>
      </c>
      <c r="D10" s="23">
        <v>15688734.09</v>
      </c>
      <c r="E10" s="23">
        <v>15688734.09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78"/>
  <sheetViews>
    <sheetView showZeros="0" topLeftCell="I1" workbookViewId="0">
      <selection activeCell="C11" sqref="C1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"单位名称："&amp;"耿马傣族佤族自治县贺派乡"</f>
        <v>单位名称：耿马傣族佤族自治县贺派乡</v>
      </c>
      <c r="B3" s="174"/>
      <c r="C3" s="64"/>
      <c r="D3" s="30"/>
      <c r="E3" s="64"/>
      <c r="F3" s="64"/>
      <c r="G3" s="64"/>
      <c r="H3" s="30"/>
      <c r="I3" s="64"/>
      <c r="J3" s="30"/>
      <c r="K3" s="64"/>
      <c r="L3" s="64"/>
      <c r="M3" s="177"/>
      <c r="N3" s="177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55</v>
      </c>
      <c r="D4" s="12" t="s">
        <v>58</v>
      </c>
      <c r="E4" s="77" t="s">
        <v>76</v>
      </c>
      <c r="F4" s="137" t="s">
        <v>77</v>
      </c>
      <c r="G4" s="10" t="s">
        <v>59</v>
      </c>
      <c r="H4" s="10" t="s">
        <v>60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57</v>
      </c>
      <c r="E5" s="95" t="s">
        <v>76</v>
      </c>
      <c r="F5" s="95" t="s">
        <v>77</v>
      </c>
      <c r="G5" s="18"/>
      <c r="H5" s="18"/>
      <c r="I5" s="18"/>
      <c r="J5" s="68" t="s">
        <v>57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8">
        <v>1</v>
      </c>
      <c r="B6" s="11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33" t="s">
        <v>85</v>
      </c>
      <c r="B7" s="160" t="s">
        <v>86</v>
      </c>
      <c r="C7" s="23">
        <v>7956795.5</v>
      </c>
      <c r="D7" s="23">
        <v>7956795.5</v>
      </c>
      <c r="E7" s="23">
        <v>7869295.5</v>
      </c>
      <c r="F7" s="23">
        <v>87500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87</v>
      </c>
      <c r="B8" s="176" t="str">
        <f>"  "&amp;"人大事务"</f>
        <v>  人大事务</v>
      </c>
      <c r="C8" s="23">
        <v>177649.16</v>
      </c>
      <c r="D8" s="23">
        <v>177649.16</v>
      </c>
      <c r="E8" s="23">
        <v>157649.16</v>
      </c>
      <c r="F8" s="23">
        <v>20000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5" t="s">
        <v>88</v>
      </c>
      <c r="B9" s="176" t="str">
        <f>"    "&amp;"行政运行"</f>
        <v>    行政运行</v>
      </c>
      <c r="C9" s="23">
        <v>157649.16</v>
      </c>
      <c r="D9" s="23">
        <v>157649.16</v>
      </c>
      <c r="E9" s="23">
        <v>157649.16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89</v>
      </c>
      <c r="B10" s="176" t="str">
        <f>"    "&amp;"一般行政管理事务"</f>
        <v>    一般行政管理事务</v>
      </c>
      <c r="C10" s="23">
        <v>20000</v>
      </c>
      <c r="D10" s="23">
        <v>20000</v>
      </c>
      <c r="E10" s="23"/>
      <c r="F10" s="23">
        <v>20000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5" t="s">
        <v>90</v>
      </c>
      <c r="B11" s="176" t="str">
        <f>"  "&amp;"政府办公厅（室）及相关机构事务"</f>
        <v>  政府办公厅（室）及相关机构事务</v>
      </c>
      <c r="C11" s="23">
        <v>4761189.34</v>
      </c>
      <c r="D11" s="23">
        <v>4761189.34</v>
      </c>
      <c r="E11" s="23">
        <v>4733689.34</v>
      </c>
      <c r="F11" s="23">
        <v>27500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91</v>
      </c>
      <c r="B12" s="176" t="str">
        <f>"    "&amp;"行政运行"</f>
        <v>    行政运行</v>
      </c>
      <c r="C12" s="23">
        <v>4733689.34</v>
      </c>
      <c r="D12" s="23">
        <v>4733689.34</v>
      </c>
      <c r="E12" s="23">
        <v>4733689.34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92</v>
      </c>
      <c r="B13" s="176" t="str">
        <f>"    "&amp;"其他政府办公厅（室）及相关机构事务支出"</f>
        <v>    其他政府办公厅（室）及相关机构事务支出</v>
      </c>
      <c r="C13" s="23">
        <v>27500</v>
      </c>
      <c r="D13" s="23">
        <v>27500</v>
      </c>
      <c r="E13" s="23"/>
      <c r="F13" s="23">
        <v>27500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93</v>
      </c>
      <c r="B14" s="176" t="str">
        <f>"  "&amp;"统计信息事务"</f>
        <v>  统计信息事务</v>
      </c>
      <c r="C14" s="23">
        <v>10000</v>
      </c>
      <c r="D14" s="23">
        <v>10000</v>
      </c>
      <c r="E14" s="23"/>
      <c r="F14" s="23">
        <v>10000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94</v>
      </c>
      <c r="B15" s="176" t="str">
        <f>"    "&amp;"统计抽样调查"</f>
        <v>    统计抽样调查</v>
      </c>
      <c r="C15" s="23">
        <v>10000</v>
      </c>
      <c r="D15" s="23">
        <v>10000</v>
      </c>
      <c r="E15" s="23"/>
      <c r="F15" s="23">
        <v>10000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95</v>
      </c>
      <c r="B16" s="176" t="str">
        <f>"  "&amp;"纪检监察事务"</f>
        <v>  纪检监察事务</v>
      </c>
      <c r="C16" s="23">
        <v>162369.68</v>
      </c>
      <c r="D16" s="23">
        <v>162369.68</v>
      </c>
      <c r="E16" s="23">
        <v>162369.68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96</v>
      </c>
      <c r="B17" s="176" t="str">
        <f>"    "&amp;"行政运行"</f>
        <v>    行政运行</v>
      </c>
      <c r="C17" s="23">
        <v>162369.68</v>
      </c>
      <c r="D17" s="23">
        <v>162369.68</v>
      </c>
      <c r="E17" s="23">
        <v>162369.68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97</v>
      </c>
      <c r="B18" s="176" t="str">
        <f>"  "&amp;"群众团体事务"</f>
        <v>  群众团体事务</v>
      </c>
      <c r="C18" s="23">
        <v>5400</v>
      </c>
      <c r="D18" s="23">
        <v>5400</v>
      </c>
      <c r="E18" s="23">
        <v>5400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98</v>
      </c>
      <c r="B19" s="176" t="str">
        <f>"    "&amp;"行政运行"</f>
        <v>    行政运行</v>
      </c>
      <c r="C19" s="23">
        <v>5400</v>
      </c>
      <c r="D19" s="23">
        <v>5400</v>
      </c>
      <c r="E19" s="23">
        <v>5400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99</v>
      </c>
      <c r="B20" s="176" t="str">
        <f>"  "&amp;"党委办公厅（室）及相关机构事务"</f>
        <v>  党委办公厅（室）及相关机构事务</v>
      </c>
      <c r="C20" s="23">
        <v>1076782.24</v>
      </c>
      <c r="D20" s="23">
        <v>1076782.24</v>
      </c>
      <c r="E20" s="23">
        <v>1046782.24</v>
      </c>
      <c r="F20" s="23">
        <v>30000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100</v>
      </c>
      <c r="B21" s="176" t="str">
        <f>"    "&amp;"行政运行"</f>
        <v>    行政运行</v>
      </c>
      <c r="C21" s="23">
        <v>1046782.24</v>
      </c>
      <c r="D21" s="23">
        <v>1046782.24</v>
      </c>
      <c r="E21" s="23">
        <v>1046782.24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101</v>
      </c>
      <c r="B22" s="176" t="str">
        <f>"    "&amp;"一般行政管理事务"</f>
        <v>    一般行政管理事务</v>
      </c>
      <c r="C22" s="23">
        <v>30000</v>
      </c>
      <c r="D22" s="23">
        <v>30000</v>
      </c>
      <c r="E22" s="23"/>
      <c r="F22" s="23">
        <v>30000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102</v>
      </c>
      <c r="B23" s="176" t="str">
        <f>"  "&amp;"其他共产党事务支出"</f>
        <v>  其他共产党事务支出</v>
      </c>
      <c r="C23" s="23">
        <v>1097069</v>
      </c>
      <c r="D23" s="23">
        <v>1097069</v>
      </c>
      <c r="E23" s="23">
        <v>1097069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5" t="s">
        <v>103</v>
      </c>
      <c r="B24" s="176" t="str">
        <f>"    "&amp;"事业运行"</f>
        <v>    事业运行</v>
      </c>
      <c r="C24" s="23">
        <v>1097069</v>
      </c>
      <c r="D24" s="23">
        <v>1097069</v>
      </c>
      <c r="E24" s="23">
        <v>1097069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5" t="s">
        <v>104</v>
      </c>
      <c r="B25" s="176" t="str">
        <f>"  "&amp;"市场监督管理事务"</f>
        <v>  市场监督管理事务</v>
      </c>
      <c r="C25" s="23">
        <v>7200</v>
      </c>
      <c r="D25" s="23">
        <v>7200</v>
      </c>
      <c r="E25" s="23">
        <v>7200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105</v>
      </c>
      <c r="B26" s="176" t="str">
        <f>"    "&amp;"其他市场监督管理事务"</f>
        <v>    其他市场监督管理事务</v>
      </c>
      <c r="C26" s="23">
        <v>7200</v>
      </c>
      <c r="D26" s="23">
        <v>7200</v>
      </c>
      <c r="E26" s="23">
        <v>7200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5" t="s">
        <v>106</v>
      </c>
      <c r="B27" s="176" t="str">
        <f>"  "&amp;"社会工作事务"</f>
        <v>  社会工作事务</v>
      </c>
      <c r="C27" s="23">
        <v>659136.08</v>
      </c>
      <c r="D27" s="23">
        <v>659136.08</v>
      </c>
      <c r="E27" s="23">
        <v>659136.08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5" t="s">
        <v>107</v>
      </c>
      <c r="B28" s="176" t="str">
        <f>"    "&amp;"行政运行"</f>
        <v>    行政运行</v>
      </c>
      <c r="C28" s="23">
        <v>659136.08</v>
      </c>
      <c r="D28" s="23">
        <v>659136.08</v>
      </c>
      <c r="E28" s="23">
        <v>659136.08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33" t="s">
        <v>108</v>
      </c>
      <c r="B29" s="160" t="s">
        <v>109</v>
      </c>
      <c r="C29" s="23">
        <v>91520</v>
      </c>
      <c r="D29" s="23">
        <v>91520</v>
      </c>
      <c r="E29" s="23">
        <v>11520</v>
      </c>
      <c r="F29" s="23">
        <v>80000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5" t="s">
        <v>110</v>
      </c>
      <c r="B30" s="176" t="str">
        <f>"  "&amp;"公安"</f>
        <v>  公安</v>
      </c>
      <c r="C30" s="23">
        <v>11520</v>
      </c>
      <c r="D30" s="23">
        <v>11520</v>
      </c>
      <c r="E30" s="23">
        <v>11520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5" t="s">
        <v>111</v>
      </c>
      <c r="B31" s="176" t="str">
        <f>"    "&amp;"其他公安支出"</f>
        <v>    其他公安支出</v>
      </c>
      <c r="C31" s="23">
        <v>11520</v>
      </c>
      <c r="D31" s="23">
        <v>11520</v>
      </c>
      <c r="E31" s="23">
        <v>11520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5" t="s">
        <v>112</v>
      </c>
      <c r="B32" s="176" t="str">
        <f>"  "&amp;"其他公共安全支出"</f>
        <v>  其他公共安全支出</v>
      </c>
      <c r="C32" s="23">
        <v>80000</v>
      </c>
      <c r="D32" s="23">
        <v>80000</v>
      </c>
      <c r="E32" s="23"/>
      <c r="F32" s="23">
        <v>80000</v>
      </c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5" t="s">
        <v>113</v>
      </c>
      <c r="B33" s="176" t="str">
        <f>"    "&amp;"其他公共安全支出"</f>
        <v>    其他公共安全支出</v>
      </c>
      <c r="C33" s="23">
        <v>80000</v>
      </c>
      <c r="D33" s="23">
        <v>80000</v>
      </c>
      <c r="E33" s="23"/>
      <c r="F33" s="23">
        <v>80000</v>
      </c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33" t="s">
        <v>114</v>
      </c>
      <c r="B34" s="160" t="s">
        <v>115</v>
      </c>
      <c r="C34" s="23">
        <v>42000</v>
      </c>
      <c r="D34" s="23">
        <v>42000</v>
      </c>
      <c r="E34" s="23">
        <v>42000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5" t="s">
        <v>116</v>
      </c>
      <c r="B35" s="176" t="str">
        <f>"  "&amp;"文化和旅游"</f>
        <v>  文化和旅游</v>
      </c>
      <c r="C35" s="23">
        <v>42000</v>
      </c>
      <c r="D35" s="23">
        <v>42000</v>
      </c>
      <c r="E35" s="23">
        <v>42000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5" t="s">
        <v>117</v>
      </c>
      <c r="B36" s="176" t="str">
        <f>"    "&amp;"其他文化和旅游支出"</f>
        <v>    其他文化和旅游支出</v>
      </c>
      <c r="C36" s="23">
        <v>42000</v>
      </c>
      <c r="D36" s="23">
        <v>42000</v>
      </c>
      <c r="E36" s="23">
        <v>42000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33" t="s">
        <v>118</v>
      </c>
      <c r="B37" s="160" t="s">
        <v>119</v>
      </c>
      <c r="C37" s="23">
        <v>1570749.84</v>
      </c>
      <c r="D37" s="23">
        <v>1570749.84</v>
      </c>
      <c r="E37" s="23">
        <v>1570749.84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5" t="s">
        <v>120</v>
      </c>
      <c r="B38" s="176" t="str">
        <f>"  "&amp;"人力资源和社会保障管理事务"</f>
        <v>  人力资源和社会保障管理事务</v>
      </c>
      <c r="C38" s="23">
        <v>127440</v>
      </c>
      <c r="D38" s="23">
        <v>127440</v>
      </c>
      <c r="E38" s="23">
        <v>127440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75" t="s">
        <v>121</v>
      </c>
      <c r="B39" s="176" t="str">
        <f>"    "&amp;"其他人力资源和社会保障管理事务支出"</f>
        <v>    其他人力资源和社会保障管理事务支出</v>
      </c>
      <c r="C39" s="23">
        <v>127440</v>
      </c>
      <c r="D39" s="23">
        <v>127440</v>
      </c>
      <c r="E39" s="23">
        <v>127440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5" t="s">
        <v>122</v>
      </c>
      <c r="B40" s="176" t="str">
        <f>"  "&amp;"行政事业单位养老支出"</f>
        <v>  行政事业单位养老支出</v>
      </c>
      <c r="C40" s="23">
        <v>1308564</v>
      </c>
      <c r="D40" s="23">
        <v>1308564</v>
      </c>
      <c r="E40" s="23">
        <v>1308564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75" t="s">
        <v>123</v>
      </c>
      <c r="B41" s="176" t="str">
        <f>"    "&amp;"行政单位离退休"</f>
        <v>    行政单位离退休</v>
      </c>
      <c r="C41" s="23">
        <v>386896.8</v>
      </c>
      <c r="D41" s="23">
        <v>386896.8</v>
      </c>
      <c r="E41" s="23">
        <v>386896.8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75" t="s">
        <v>124</v>
      </c>
      <c r="B42" s="176" t="str">
        <f>"    "&amp;"机关事业单位基本养老保险缴费支出"</f>
        <v>    机关事业单位基本养老保险缴费支出</v>
      </c>
      <c r="C42" s="23">
        <v>921667.2</v>
      </c>
      <c r="D42" s="23">
        <v>921667.2</v>
      </c>
      <c r="E42" s="23">
        <v>921667.2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75" t="s">
        <v>125</v>
      </c>
      <c r="B43" s="176" t="str">
        <f>"  "&amp;"抚恤"</f>
        <v>  抚恤</v>
      </c>
      <c r="C43" s="23">
        <v>109545.84</v>
      </c>
      <c r="D43" s="23">
        <v>109545.84</v>
      </c>
      <c r="E43" s="23">
        <v>109545.84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75" t="s">
        <v>126</v>
      </c>
      <c r="B44" s="176" t="str">
        <f>"    "&amp;"死亡抚恤"</f>
        <v>    死亡抚恤</v>
      </c>
      <c r="C44" s="23">
        <v>109545.84</v>
      </c>
      <c r="D44" s="23">
        <v>109545.84</v>
      </c>
      <c r="E44" s="23">
        <v>109545.84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75" t="s">
        <v>127</v>
      </c>
      <c r="B45" s="176" t="str">
        <f>"  "&amp;"残疾人事业"</f>
        <v>  残疾人事业</v>
      </c>
      <c r="C45" s="23">
        <v>10800</v>
      </c>
      <c r="D45" s="23">
        <v>10800</v>
      </c>
      <c r="E45" s="23">
        <v>10800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75" t="s">
        <v>128</v>
      </c>
      <c r="B46" s="176" t="str">
        <f>"    "&amp;"其他残疾人事业支出"</f>
        <v>    其他残疾人事业支出</v>
      </c>
      <c r="C46" s="23">
        <v>10800</v>
      </c>
      <c r="D46" s="23">
        <v>10800</v>
      </c>
      <c r="E46" s="23">
        <v>10800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75" t="s">
        <v>129</v>
      </c>
      <c r="B47" s="176" t="str">
        <f>"  "&amp;"其他生活救助"</f>
        <v>  其他生活救助</v>
      </c>
      <c r="C47" s="23">
        <v>14400</v>
      </c>
      <c r="D47" s="23">
        <v>14400</v>
      </c>
      <c r="E47" s="23">
        <v>14400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75" t="s">
        <v>130</v>
      </c>
      <c r="B48" s="176" t="str">
        <f>"    "&amp;"其他农村生活救助"</f>
        <v>    其他农村生活救助</v>
      </c>
      <c r="C48" s="23">
        <v>14400</v>
      </c>
      <c r="D48" s="23">
        <v>14400</v>
      </c>
      <c r="E48" s="23">
        <v>14400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33" t="s">
        <v>131</v>
      </c>
      <c r="B49" s="160" t="s">
        <v>132</v>
      </c>
      <c r="C49" s="23">
        <v>516186.66</v>
      </c>
      <c r="D49" s="23">
        <v>516186.66</v>
      </c>
      <c r="E49" s="23">
        <v>516186.66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75" t="s">
        <v>133</v>
      </c>
      <c r="B50" s="176" t="str">
        <f>"  "&amp;"计划生育事务"</f>
        <v>  计划生育事务</v>
      </c>
      <c r="C50" s="23">
        <v>78120</v>
      </c>
      <c r="D50" s="23">
        <v>78120</v>
      </c>
      <c r="E50" s="23">
        <v>78120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75" t="s">
        <v>134</v>
      </c>
      <c r="B51" s="176" t="str">
        <f>"    "&amp;"其他计划生育事务支出"</f>
        <v>    其他计划生育事务支出</v>
      </c>
      <c r="C51" s="23">
        <v>78120</v>
      </c>
      <c r="D51" s="23">
        <v>78120</v>
      </c>
      <c r="E51" s="23">
        <v>78120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175" t="s">
        <v>135</v>
      </c>
      <c r="B52" s="176" t="str">
        <f>"  "&amp;"行政事业单位医疗"</f>
        <v>  行政事业单位医疗</v>
      </c>
      <c r="C52" s="23">
        <v>438066.66</v>
      </c>
      <c r="D52" s="23">
        <v>438066.66</v>
      </c>
      <c r="E52" s="23">
        <v>438066.66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175" t="s">
        <v>136</v>
      </c>
      <c r="B53" s="176" t="str">
        <f>"    "&amp;"行政单位医疗"</f>
        <v>    行政单位医疗</v>
      </c>
      <c r="C53" s="23">
        <v>187867.7</v>
      </c>
      <c r="D53" s="23">
        <v>187867.7</v>
      </c>
      <c r="E53" s="23">
        <v>187867.7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ht="18.75" customHeight="1" spans="1:15">
      <c r="A54" s="175" t="s">
        <v>137</v>
      </c>
      <c r="B54" s="176" t="str">
        <f>"    "&amp;"事业单位医疗"</f>
        <v>    事业单位医疗</v>
      </c>
      <c r="C54" s="23">
        <v>221122.12</v>
      </c>
      <c r="D54" s="23">
        <v>221122.12</v>
      </c>
      <c r="E54" s="23">
        <v>221122.12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ht="18.75" customHeight="1" spans="1:15">
      <c r="A55" s="175" t="s">
        <v>138</v>
      </c>
      <c r="B55" s="176" t="str">
        <f>"    "&amp;"其他行政事业单位医疗支出"</f>
        <v>    其他行政事业单位医疗支出</v>
      </c>
      <c r="C55" s="23">
        <v>29076.84</v>
      </c>
      <c r="D55" s="23">
        <v>29076.84</v>
      </c>
      <c r="E55" s="23">
        <v>29076.84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ht="18.75" customHeight="1" spans="1:15">
      <c r="A56" s="133" t="s">
        <v>139</v>
      </c>
      <c r="B56" s="160" t="s">
        <v>140</v>
      </c>
      <c r="C56" s="23">
        <v>1330000</v>
      </c>
      <c r="D56" s="23">
        <v>1330000</v>
      </c>
      <c r="E56" s="23"/>
      <c r="F56" s="23">
        <v>1330000</v>
      </c>
      <c r="G56" s="23"/>
      <c r="H56" s="23"/>
      <c r="I56" s="23"/>
      <c r="J56" s="23"/>
      <c r="K56" s="23"/>
      <c r="L56" s="23"/>
      <c r="M56" s="23"/>
      <c r="N56" s="23"/>
      <c r="O56" s="23"/>
    </row>
    <row r="57" ht="18.75" customHeight="1" spans="1:15">
      <c r="A57" s="175" t="s">
        <v>141</v>
      </c>
      <c r="B57" s="176" t="str">
        <f>"  "&amp;"自然生态保护"</f>
        <v>  自然生态保护</v>
      </c>
      <c r="C57" s="23">
        <v>1330000</v>
      </c>
      <c r="D57" s="23">
        <v>1330000</v>
      </c>
      <c r="E57" s="23"/>
      <c r="F57" s="23">
        <v>1330000</v>
      </c>
      <c r="G57" s="23"/>
      <c r="H57" s="23"/>
      <c r="I57" s="23"/>
      <c r="J57" s="23"/>
      <c r="K57" s="23"/>
      <c r="L57" s="23"/>
      <c r="M57" s="23"/>
      <c r="N57" s="23"/>
      <c r="O57" s="23"/>
    </row>
    <row r="58" ht="18.75" customHeight="1" spans="1:15">
      <c r="A58" s="175" t="s">
        <v>142</v>
      </c>
      <c r="B58" s="176" t="str">
        <f>"    "&amp;"农村环境保护"</f>
        <v>    农村环境保护</v>
      </c>
      <c r="C58" s="23">
        <v>1330000</v>
      </c>
      <c r="D58" s="23">
        <v>1330000</v>
      </c>
      <c r="E58" s="23"/>
      <c r="F58" s="23">
        <v>1330000</v>
      </c>
      <c r="G58" s="23"/>
      <c r="H58" s="23"/>
      <c r="I58" s="23"/>
      <c r="J58" s="23"/>
      <c r="K58" s="23"/>
      <c r="L58" s="23"/>
      <c r="M58" s="23"/>
      <c r="N58" s="23"/>
      <c r="O58" s="23"/>
    </row>
    <row r="59" ht="18.75" customHeight="1" spans="1:15">
      <c r="A59" s="133" t="s">
        <v>143</v>
      </c>
      <c r="B59" s="160" t="s">
        <v>144</v>
      </c>
      <c r="C59" s="23">
        <v>726198.42</v>
      </c>
      <c r="D59" s="23">
        <v>726198.42</v>
      </c>
      <c r="E59" s="23">
        <v>726198.42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ht="18.75" customHeight="1" spans="1:15">
      <c r="A60" s="175" t="s">
        <v>145</v>
      </c>
      <c r="B60" s="176" t="str">
        <f>"  "&amp;"城乡社区管理事务"</f>
        <v>  城乡社区管理事务</v>
      </c>
      <c r="C60" s="23">
        <v>598758.42</v>
      </c>
      <c r="D60" s="23">
        <v>598758.42</v>
      </c>
      <c r="E60" s="23">
        <v>598758.42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ht="18.75" customHeight="1" spans="1:15">
      <c r="A61" s="175" t="s">
        <v>146</v>
      </c>
      <c r="B61" s="176" t="str">
        <f>"    "&amp;"城管执法"</f>
        <v>    城管执法</v>
      </c>
      <c r="C61" s="23">
        <v>598758.42</v>
      </c>
      <c r="D61" s="23">
        <v>598758.42</v>
      </c>
      <c r="E61" s="23">
        <v>598758.42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ht="18.75" customHeight="1" spans="1:15">
      <c r="A62" s="175" t="s">
        <v>147</v>
      </c>
      <c r="B62" s="176" t="str">
        <f>"  "&amp;"城乡社区规划与管理"</f>
        <v>  城乡社区规划与管理</v>
      </c>
      <c r="C62" s="23">
        <v>127440</v>
      </c>
      <c r="D62" s="23">
        <v>127440</v>
      </c>
      <c r="E62" s="23">
        <v>127440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ht="18.75" customHeight="1" spans="1:15">
      <c r="A63" s="175" t="s">
        <v>148</v>
      </c>
      <c r="B63" s="176" t="str">
        <f>"    "&amp;"城乡社区规划与管理"</f>
        <v>    城乡社区规划与管理</v>
      </c>
      <c r="C63" s="23">
        <v>127440</v>
      </c>
      <c r="D63" s="23">
        <v>127440</v>
      </c>
      <c r="E63" s="23">
        <v>127440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ht="18.75" customHeight="1" spans="1:15">
      <c r="A64" s="133" t="s">
        <v>149</v>
      </c>
      <c r="B64" s="160" t="s">
        <v>150</v>
      </c>
      <c r="C64" s="23">
        <v>2755633.27</v>
      </c>
      <c r="D64" s="23">
        <v>2755633.27</v>
      </c>
      <c r="E64" s="23">
        <v>2525633.27</v>
      </c>
      <c r="F64" s="23">
        <v>230000</v>
      </c>
      <c r="G64" s="23"/>
      <c r="H64" s="23"/>
      <c r="I64" s="23"/>
      <c r="J64" s="23"/>
      <c r="K64" s="23"/>
      <c r="L64" s="23"/>
      <c r="M64" s="23"/>
      <c r="N64" s="23"/>
      <c r="O64" s="23"/>
    </row>
    <row r="65" ht="18.75" customHeight="1" spans="1:15">
      <c r="A65" s="175" t="s">
        <v>151</v>
      </c>
      <c r="B65" s="176" t="str">
        <f>"  "&amp;"农业农村"</f>
        <v>  农业农村</v>
      </c>
      <c r="C65" s="23">
        <v>2725633.27</v>
      </c>
      <c r="D65" s="23">
        <v>2725633.27</v>
      </c>
      <c r="E65" s="23">
        <v>2525633.27</v>
      </c>
      <c r="F65" s="23">
        <v>200000</v>
      </c>
      <c r="G65" s="23"/>
      <c r="H65" s="23"/>
      <c r="I65" s="23"/>
      <c r="J65" s="23"/>
      <c r="K65" s="23"/>
      <c r="L65" s="23"/>
      <c r="M65" s="23"/>
      <c r="N65" s="23"/>
      <c r="O65" s="23"/>
    </row>
    <row r="66" ht="18.75" customHeight="1" spans="1:15">
      <c r="A66" s="175" t="s">
        <v>152</v>
      </c>
      <c r="B66" s="176" t="str">
        <f>"    "&amp;"事业运行"</f>
        <v>    事业运行</v>
      </c>
      <c r="C66" s="23">
        <v>2525633.27</v>
      </c>
      <c r="D66" s="23">
        <v>2525633.27</v>
      </c>
      <c r="E66" s="23">
        <v>2525633.27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ht="18.75" customHeight="1" spans="1:15">
      <c r="A67" s="175" t="s">
        <v>153</v>
      </c>
      <c r="B67" s="176" t="str">
        <f>"    "&amp;"农业生态资源保护"</f>
        <v>    农业生态资源保护</v>
      </c>
      <c r="C67" s="23">
        <v>50000</v>
      </c>
      <c r="D67" s="23">
        <v>50000</v>
      </c>
      <c r="E67" s="23"/>
      <c r="F67" s="23">
        <v>50000</v>
      </c>
      <c r="G67" s="23"/>
      <c r="H67" s="23"/>
      <c r="I67" s="23"/>
      <c r="J67" s="23"/>
      <c r="K67" s="23"/>
      <c r="L67" s="23"/>
      <c r="M67" s="23"/>
      <c r="N67" s="23"/>
      <c r="O67" s="23"/>
    </row>
    <row r="68" ht="18.75" customHeight="1" spans="1:15">
      <c r="A68" s="175" t="s">
        <v>154</v>
      </c>
      <c r="B68" s="176" t="str">
        <f>"    "&amp;"乡村道路建设"</f>
        <v>    乡村道路建设</v>
      </c>
      <c r="C68" s="23">
        <v>50000</v>
      </c>
      <c r="D68" s="23">
        <v>50000</v>
      </c>
      <c r="E68" s="23"/>
      <c r="F68" s="23">
        <v>50000</v>
      </c>
      <c r="G68" s="23"/>
      <c r="H68" s="23"/>
      <c r="I68" s="23"/>
      <c r="J68" s="23"/>
      <c r="K68" s="23"/>
      <c r="L68" s="23"/>
      <c r="M68" s="23"/>
      <c r="N68" s="23"/>
      <c r="O68" s="23"/>
    </row>
    <row r="69" ht="18.75" customHeight="1" spans="1:15">
      <c r="A69" s="175" t="s">
        <v>155</v>
      </c>
      <c r="B69" s="176" t="str">
        <f>"    "&amp;"其他农业农村支出"</f>
        <v>    其他农业农村支出</v>
      </c>
      <c r="C69" s="23">
        <v>100000</v>
      </c>
      <c r="D69" s="23">
        <v>100000</v>
      </c>
      <c r="E69" s="23"/>
      <c r="F69" s="23">
        <v>100000</v>
      </c>
      <c r="G69" s="23"/>
      <c r="H69" s="23"/>
      <c r="I69" s="23"/>
      <c r="J69" s="23"/>
      <c r="K69" s="23"/>
      <c r="L69" s="23"/>
      <c r="M69" s="23"/>
      <c r="N69" s="23"/>
      <c r="O69" s="23"/>
    </row>
    <row r="70" ht="18.75" customHeight="1" spans="1:15">
      <c r="A70" s="175" t="s">
        <v>156</v>
      </c>
      <c r="B70" s="176" t="str">
        <f>"  "&amp;"水利"</f>
        <v>  水利</v>
      </c>
      <c r="C70" s="23">
        <v>30000</v>
      </c>
      <c r="D70" s="23">
        <v>30000</v>
      </c>
      <c r="E70" s="23"/>
      <c r="F70" s="23">
        <v>30000</v>
      </c>
      <c r="G70" s="23"/>
      <c r="H70" s="23"/>
      <c r="I70" s="23"/>
      <c r="J70" s="23"/>
      <c r="K70" s="23"/>
      <c r="L70" s="23"/>
      <c r="M70" s="23"/>
      <c r="N70" s="23"/>
      <c r="O70" s="23"/>
    </row>
    <row r="71" ht="18.75" customHeight="1" spans="1:15">
      <c r="A71" s="175" t="s">
        <v>157</v>
      </c>
      <c r="B71" s="176" t="str">
        <f>"    "&amp;"农村供水"</f>
        <v>    农村供水</v>
      </c>
      <c r="C71" s="23">
        <v>30000</v>
      </c>
      <c r="D71" s="23">
        <v>30000</v>
      </c>
      <c r="E71" s="23"/>
      <c r="F71" s="23">
        <v>30000</v>
      </c>
      <c r="G71" s="23"/>
      <c r="H71" s="23"/>
      <c r="I71" s="23"/>
      <c r="J71" s="23"/>
      <c r="K71" s="23"/>
      <c r="L71" s="23"/>
      <c r="M71" s="23"/>
      <c r="N71" s="23"/>
      <c r="O71" s="23"/>
    </row>
    <row r="72" ht="18.75" customHeight="1" spans="1:15">
      <c r="A72" s="133" t="s">
        <v>158</v>
      </c>
      <c r="B72" s="160" t="s">
        <v>159</v>
      </c>
      <c r="C72" s="23">
        <v>691250.4</v>
      </c>
      <c r="D72" s="23">
        <v>691250.4</v>
      </c>
      <c r="E72" s="23">
        <v>691250.4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ht="18.75" customHeight="1" spans="1:15">
      <c r="A73" s="175" t="s">
        <v>160</v>
      </c>
      <c r="B73" s="176" t="str">
        <f>"  "&amp;"住房改革支出"</f>
        <v>  住房改革支出</v>
      </c>
      <c r="C73" s="23">
        <v>691250.4</v>
      </c>
      <c r="D73" s="23">
        <v>691250.4</v>
      </c>
      <c r="E73" s="23">
        <v>691250.4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ht="18.75" customHeight="1" spans="1:15">
      <c r="A74" s="175" t="s">
        <v>161</v>
      </c>
      <c r="B74" s="176" t="str">
        <f>"    "&amp;"住房公积金"</f>
        <v>    住房公积金</v>
      </c>
      <c r="C74" s="23">
        <v>691250.4</v>
      </c>
      <c r="D74" s="23">
        <v>691250.4</v>
      </c>
      <c r="E74" s="23">
        <v>691250.4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ht="18.75" customHeight="1" spans="1:15">
      <c r="A75" s="133" t="s">
        <v>162</v>
      </c>
      <c r="B75" s="160" t="s">
        <v>163</v>
      </c>
      <c r="C75" s="23">
        <v>8400</v>
      </c>
      <c r="D75" s="23">
        <v>8400</v>
      </c>
      <c r="E75" s="23">
        <v>8400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ht="18.75" customHeight="1" spans="1:15">
      <c r="A76" s="175" t="s">
        <v>164</v>
      </c>
      <c r="B76" s="176" t="str">
        <f>"  "&amp;"应急管理事务"</f>
        <v>  应急管理事务</v>
      </c>
      <c r="C76" s="23">
        <v>8400</v>
      </c>
      <c r="D76" s="23">
        <v>8400</v>
      </c>
      <c r="E76" s="23">
        <v>8400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ht="18.75" customHeight="1" spans="1:15">
      <c r="A77" s="175" t="s">
        <v>165</v>
      </c>
      <c r="B77" s="176" t="str">
        <f>"    "&amp;"行政运行"</f>
        <v>    行政运行</v>
      </c>
      <c r="C77" s="23">
        <v>8400</v>
      </c>
      <c r="D77" s="23">
        <v>8400</v>
      </c>
      <c r="E77" s="23">
        <v>8400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ht="18.75" customHeight="1" spans="1:15">
      <c r="A78" s="178" t="s">
        <v>166</v>
      </c>
      <c r="B78" s="179" t="s">
        <v>166</v>
      </c>
      <c r="C78" s="23">
        <v>15688734.09</v>
      </c>
      <c r="D78" s="23">
        <v>15688734.09</v>
      </c>
      <c r="E78" s="23">
        <v>13961234.09</v>
      </c>
      <c r="F78" s="23">
        <v>1727500</v>
      </c>
      <c r="G78" s="23"/>
      <c r="H78" s="23"/>
      <c r="I78" s="23"/>
      <c r="J78" s="23"/>
      <c r="K78" s="23"/>
      <c r="L78" s="23"/>
      <c r="M78" s="23"/>
      <c r="N78" s="23"/>
      <c r="O78" s="23"/>
    </row>
  </sheetData>
  <mergeCells count="11">
    <mergeCell ref="A2:O2"/>
    <mergeCell ref="A3:L3"/>
    <mergeCell ref="D4:F4"/>
    <mergeCell ref="J4:O4"/>
    <mergeCell ref="A78:B7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C11" sqref="C1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167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"单位名称："&amp;"耿马傣族佤族自治县贺派乡"</f>
        <v>单位名称：耿马傣族佤族自治县贺派乡</v>
      </c>
      <c r="B3" s="159"/>
      <c r="C3" s="159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8" t="str">
        <f>"2025"&amp;"年预算数"</f>
        <v>2025年预算数</v>
      </c>
      <c r="C5" s="31" t="s">
        <v>168</v>
      </c>
      <c r="D5" s="108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0" t="s">
        <v>169</v>
      </c>
      <c r="B7" s="23">
        <v>15688734.09</v>
      </c>
      <c r="C7" s="22" t="s">
        <v>170</v>
      </c>
      <c r="D7" s="23">
        <v>15688734.09</v>
      </c>
    </row>
    <row r="8" ht="18.75" customHeight="1" spans="1:4">
      <c r="A8" s="161" t="s">
        <v>171</v>
      </c>
      <c r="B8" s="23">
        <v>15688734.09</v>
      </c>
      <c r="C8" s="22" t="s">
        <v>172</v>
      </c>
      <c r="D8" s="23">
        <v>7956795.5</v>
      </c>
    </row>
    <row r="9" ht="18.75" customHeight="1" spans="1:4">
      <c r="A9" s="161" t="s">
        <v>173</v>
      </c>
      <c r="B9" s="23"/>
      <c r="C9" s="22" t="s">
        <v>174</v>
      </c>
      <c r="D9" s="23"/>
    </row>
    <row r="10" ht="18.75" customHeight="1" spans="1:4">
      <c r="A10" s="161" t="s">
        <v>175</v>
      </c>
      <c r="B10" s="23"/>
      <c r="C10" s="22" t="s">
        <v>176</v>
      </c>
      <c r="D10" s="23"/>
    </row>
    <row r="11" ht="18.75" customHeight="1" spans="1:4">
      <c r="A11" s="162" t="s">
        <v>177</v>
      </c>
      <c r="B11" s="23"/>
      <c r="C11" s="163" t="s">
        <v>178</v>
      </c>
      <c r="D11" s="23">
        <v>91520</v>
      </c>
    </row>
    <row r="12" ht="18.75" customHeight="1" spans="1:4">
      <c r="A12" s="164" t="s">
        <v>171</v>
      </c>
      <c r="B12" s="23"/>
      <c r="C12" s="165" t="s">
        <v>179</v>
      </c>
      <c r="D12" s="23"/>
    </row>
    <row r="13" ht="18.75" customHeight="1" spans="1:4">
      <c r="A13" s="164" t="s">
        <v>173</v>
      </c>
      <c r="B13" s="23"/>
      <c r="C13" s="165" t="s">
        <v>180</v>
      </c>
      <c r="D13" s="23"/>
    </row>
    <row r="14" ht="18.75" customHeight="1" spans="1:4">
      <c r="A14" s="164" t="s">
        <v>175</v>
      </c>
      <c r="B14" s="23"/>
      <c r="C14" s="165" t="s">
        <v>181</v>
      </c>
      <c r="D14" s="23">
        <v>42000</v>
      </c>
    </row>
    <row r="15" ht="18.75" customHeight="1" spans="1:4">
      <c r="A15" s="164" t="s">
        <v>26</v>
      </c>
      <c r="B15" s="23"/>
      <c r="C15" s="165" t="s">
        <v>182</v>
      </c>
      <c r="D15" s="23">
        <v>1570749.84</v>
      </c>
    </row>
    <row r="16" ht="18.75" customHeight="1" spans="1:4">
      <c r="A16" s="164" t="s">
        <v>26</v>
      </c>
      <c r="B16" s="23" t="s">
        <v>26</v>
      </c>
      <c r="C16" s="165" t="s">
        <v>183</v>
      </c>
      <c r="D16" s="23">
        <v>516186.66</v>
      </c>
    </row>
    <row r="17" ht="18.75" customHeight="1" spans="1:4">
      <c r="A17" s="166" t="s">
        <v>26</v>
      </c>
      <c r="B17" s="23" t="s">
        <v>26</v>
      </c>
      <c r="C17" s="165" t="s">
        <v>184</v>
      </c>
      <c r="D17" s="23">
        <v>1330000</v>
      </c>
    </row>
    <row r="18" ht="18.75" customHeight="1" spans="1:4">
      <c r="A18" s="166" t="s">
        <v>26</v>
      </c>
      <c r="B18" s="23" t="s">
        <v>26</v>
      </c>
      <c r="C18" s="165" t="s">
        <v>185</v>
      </c>
      <c r="D18" s="23">
        <v>726198.42</v>
      </c>
    </row>
    <row r="19" ht="18.75" customHeight="1" spans="1:4">
      <c r="A19" s="167" t="s">
        <v>26</v>
      </c>
      <c r="B19" s="23" t="s">
        <v>26</v>
      </c>
      <c r="C19" s="165" t="s">
        <v>186</v>
      </c>
      <c r="D19" s="23">
        <v>2755633.27</v>
      </c>
    </row>
    <row r="20" ht="18.75" customHeight="1" spans="1:4">
      <c r="A20" s="167" t="s">
        <v>26</v>
      </c>
      <c r="B20" s="23" t="s">
        <v>26</v>
      </c>
      <c r="C20" s="165" t="s">
        <v>187</v>
      </c>
      <c r="D20" s="23"/>
    </row>
    <row r="21" ht="18.75" customHeight="1" spans="1:4">
      <c r="A21" s="167" t="s">
        <v>26</v>
      </c>
      <c r="B21" s="23" t="s">
        <v>26</v>
      </c>
      <c r="C21" s="165" t="s">
        <v>188</v>
      </c>
      <c r="D21" s="23"/>
    </row>
    <row r="22" ht="18.75" customHeight="1" spans="1:4">
      <c r="A22" s="167" t="s">
        <v>26</v>
      </c>
      <c r="B22" s="23" t="s">
        <v>26</v>
      </c>
      <c r="C22" s="165" t="s">
        <v>189</v>
      </c>
      <c r="D22" s="23"/>
    </row>
    <row r="23" ht="18.75" customHeight="1" spans="1:4">
      <c r="A23" s="167" t="s">
        <v>26</v>
      </c>
      <c r="B23" s="23" t="s">
        <v>26</v>
      </c>
      <c r="C23" s="165" t="s">
        <v>190</v>
      </c>
      <c r="D23" s="23"/>
    </row>
    <row r="24" ht="18.75" customHeight="1" spans="1:4">
      <c r="A24" s="167" t="s">
        <v>26</v>
      </c>
      <c r="B24" s="23" t="s">
        <v>26</v>
      </c>
      <c r="C24" s="165" t="s">
        <v>191</v>
      </c>
      <c r="D24" s="23"/>
    </row>
    <row r="25" ht="18.75" customHeight="1" spans="1:4">
      <c r="A25" s="167" t="s">
        <v>26</v>
      </c>
      <c r="B25" s="23" t="s">
        <v>26</v>
      </c>
      <c r="C25" s="165" t="s">
        <v>192</v>
      </c>
      <c r="D25" s="23"/>
    </row>
    <row r="26" ht="18.75" customHeight="1" spans="1:4">
      <c r="A26" s="167" t="s">
        <v>26</v>
      </c>
      <c r="B26" s="23" t="s">
        <v>26</v>
      </c>
      <c r="C26" s="165" t="s">
        <v>193</v>
      </c>
      <c r="D26" s="23">
        <v>691250.4</v>
      </c>
    </row>
    <row r="27" ht="18.75" customHeight="1" spans="1:4">
      <c r="A27" s="167" t="s">
        <v>26</v>
      </c>
      <c r="B27" s="23" t="s">
        <v>26</v>
      </c>
      <c r="C27" s="165" t="s">
        <v>194</v>
      </c>
      <c r="D27" s="23"/>
    </row>
    <row r="28" ht="18.75" customHeight="1" spans="1:4">
      <c r="A28" s="167" t="s">
        <v>26</v>
      </c>
      <c r="B28" s="23" t="s">
        <v>26</v>
      </c>
      <c r="C28" s="165" t="s">
        <v>195</v>
      </c>
      <c r="D28" s="23"/>
    </row>
    <row r="29" ht="18.75" customHeight="1" spans="1:4">
      <c r="A29" s="167" t="s">
        <v>26</v>
      </c>
      <c r="B29" s="23" t="s">
        <v>26</v>
      </c>
      <c r="C29" s="165" t="s">
        <v>196</v>
      </c>
      <c r="D29" s="23">
        <v>8400</v>
      </c>
    </row>
    <row r="30" ht="18.75" customHeight="1" spans="1:4">
      <c r="A30" s="167" t="s">
        <v>26</v>
      </c>
      <c r="B30" s="23" t="s">
        <v>26</v>
      </c>
      <c r="C30" s="165" t="s">
        <v>197</v>
      </c>
      <c r="D30" s="23"/>
    </row>
    <row r="31" ht="18.75" customHeight="1" spans="1:4">
      <c r="A31" s="168" t="s">
        <v>26</v>
      </c>
      <c r="B31" s="23" t="s">
        <v>26</v>
      </c>
      <c r="C31" s="165" t="s">
        <v>198</v>
      </c>
      <c r="D31" s="23"/>
    </row>
    <row r="32" ht="18.75" customHeight="1" spans="1:4">
      <c r="A32" s="168" t="s">
        <v>26</v>
      </c>
      <c r="B32" s="23" t="s">
        <v>26</v>
      </c>
      <c r="C32" s="165" t="s">
        <v>199</v>
      </c>
      <c r="D32" s="23"/>
    </row>
    <row r="33" ht="18.75" customHeight="1" spans="1:4">
      <c r="A33" s="168" t="s">
        <v>26</v>
      </c>
      <c r="B33" s="23" t="s">
        <v>26</v>
      </c>
      <c r="C33" s="165" t="s">
        <v>200</v>
      </c>
      <c r="D33" s="23"/>
    </row>
    <row r="34" ht="18.75" customHeight="1" spans="1:4">
      <c r="A34" s="168" t="s">
        <v>26</v>
      </c>
      <c r="B34" s="23" t="s">
        <v>26</v>
      </c>
      <c r="C34" s="165" t="s">
        <v>201</v>
      </c>
      <c r="D34" s="23"/>
    </row>
    <row r="35" ht="18.75" customHeight="1" spans="1:4">
      <c r="A35" s="56" t="s">
        <v>202</v>
      </c>
      <c r="B35" s="169">
        <v>15688734.09</v>
      </c>
      <c r="C35" s="170" t="s">
        <v>51</v>
      </c>
      <c r="D35" s="169">
        <v>15688734.09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79"/>
  <sheetViews>
    <sheetView showZeros="0" workbookViewId="0">
      <selection activeCell="E67" sqref="E6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9"/>
      <c r="G1" s="40" t="s">
        <v>203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"单位名称："&amp;"耿马傣族佤族自治县贺派乡"</f>
        <v>单位名称：耿马傣族佤族自治县贺派乡</v>
      </c>
      <c r="B3" s="29"/>
      <c r="C3" s="30"/>
      <c r="D3" s="30"/>
      <c r="E3" s="30"/>
      <c r="F3" s="103"/>
      <c r="G3" s="40" t="s">
        <v>1</v>
      </c>
    </row>
    <row r="4" ht="20.25" customHeight="1" spans="1:7">
      <c r="A4" s="149" t="s">
        <v>204</v>
      </c>
      <c r="B4" s="150"/>
      <c r="C4" s="108" t="s">
        <v>55</v>
      </c>
      <c r="D4" s="131" t="s">
        <v>76</v>
      </c>
      <c r="E4" s="13"/>
      <c r="F4" s="14"/>
      <c r="G4" s="124" t="s">
        <v>77</v>
      </c>
    </row>
    <row r="5" ht="20.25" customHeight="1" spans="1:7">
      <c r="A5" s="151" t="s">
        <v>74</v>
      </c>
      <c r="B5" s="151" t="s">
        <v>75</v>
      </c>
      <c r="C5" s="33"/>
      <c r="D5" s="68" t="s">
        <v>57</v>
      </c>
      <c r="E5" s="68" t="s">
        <v>205</v>
      </c>
      <c r="F5" s="68" t="s">
        <v>206</v>
      </c>
      <c r="G5" s="97"/>
    </row>
    <row r="6" ht="19.5" customHeight="1" spans="1:7">
      <c r="A6" s="151" t="s">
        <v>207</v>
      </c>
      <c r="B6" s="151" t="s">
        <v>208</v>
      </c>
      <c r="C6" s="151" t="s">
        <v>209</v>
      </c>
      <c r="D6" s="68">
        <v>4</v>
      </c>
      <c r="E6" s="152" t="s">
        <v>210</v>
      </c>
      <c r="F6" s="152" t="s">
        <v>211</v>
      </c>
      <c r="G6" s="151" t="s">
        <v>212</v>
      </c>
    </row>
    <row r="7" ht="18" customHeight="1" spans="1:7">
      <c r="A7" s="34" t="s">
        <v>85</v>
      </c>
      <c r="B7" s="34" t="s">
        <v>86</v>
      </c>
      <c r="C7" s="23">
        <v>7956795.5</v>
      </c>
      <c r="D7" s="23">
        <v>7869295.5</v>
      </c>
      <c r="E7" s="23">
        <v>6972215.48</v>
      </c>
      <c r="F7" s="23">
        <v>897080.02</v>
      </c>
      <c r="G7" s="23">
        <v>87500</v>
      </c>
    </row>
    <row r="8" ht="18" customHeight="1" spans="1:7">
      <c r="A8" s="119" t="s">
        <v>87</v>
      </c>
      <c r="B8" s="119" t="s">
        <v>213</v>
      </c>
      <c r="C8" s="153">
        <v>177649.16</v>
      </c>
      <c r="D8" s="23">
        <v>157649.16</v>
      </c>
      <c r="E8" s="23">
        <v>142685</v>
      </c>
      <c r="F8" s="23">
        <v>14964.16</v>
      </c>
      <c r="G8" s="23">
        <v>20000</v>
      </c>
    </row>
    <row r="9" ht="18" customHeight="1" spans="1:7">
      <c r="A9" s="120" t="s">
        <v>88</v>
      </c>
      <c r="B9" s="120" t="s">
        <v>214</v>
      </c>
      <c r="C9" s="154">
        <v>157649.16</v>
      </c>
      <c r="D9" s="23">
        <v>157649.16</v>
      </c>
      <c r="E9" s="23">
        <v>142685</v>
      </c>
      <c r="F9" s="23">
        <v>14964.16</v>
      </c>
      <c r="G9" s="23"/>
    </row>
    <row r="10" ht="18" customHeight="1" spans="1:7">
      <c r="A10" s="120" t="s">
        <v>89</v>
      </c>
      <c r="B10" s="120" t="s">
        <v>215</v>
      </c>
      <c r="C10" s="154">
        <v>20000</v>
      </c>
      <c r="D10" s="23"/>
      <c r="E10" s="23"/>
      <c r="F10" s="23"/>
      <c r="G10" s="23">
        <v>20000</v>
      </c>
    </row>
    <row r="11" ht="18" customHeight="1" spans="1:7">
      <c r="A11" s="119" t="s">
        <v>90</v>
      </c>
      <c r="B11" s="119" t="s">
        <v>216</v>
      </c>
      <c r="C11" s="153">
        <v>4761189.34</v>
      </c>
      <c r="D11" s="23">
        <v>4733689.34</v>
      </c>
      <c r="E11" s="23">
        <v>4113178.52</v>
      </c>
      <c r="F11" s="23">
        <v>620510.82</v>
      </c>
      <c r="G11" s="23">
        <v>27500</v>
      </c>
    </row>
    <row r="12" ht="18" customHeight="1" spans="1:7">
      <c r="A12" s="120" t="s">
        <v>91</v>
      </c>
      <c r="B12" s="120" t="s">
        <v>214</v>
      </c>
      <c r="C12" s="154">
        <v>4733689.34</v>
      </c>
      <c r="D12" s="23">
        <v>4733689.34</v>
      </c>
      <c r="E12" s="23">
        <v>4113178.52</v>
      </c>
      <c r="F12" s="23">
        <v>620510.82</v>
      </c>
      <c r="G12" s="23"/>
    </row>
    <row r="13" ht="18" customHeight="1" spans="1:7">
      <c r="A13" s="120" t="s">
        <v>92</v>
      </c>
      <c r="B13" s="120" t="s">
        <v>217</v>
      </c>
      <c r="C13" s="154">
        <v>27500</v>
      </c>
      <c r="D13" s="23"/>
      <c r="E13" s="23"/>
      <c r="F13" s="23"/>
      <c r="G13" s="23">
        <v>27500</v>
      </c>
    </row>
    <row r="14" ht="18" customHeight="1" spans="1:7">
      <c r="A14" s="119" t="s">
        <v>93</v>
      </c>
      <c r="B14" s="119" t="s">
        <v>218</v>
      </c>
      <c r="C14" s="153">
        <v>10000</v>
      </c>
      <c r="D14" s="23"/>
      <c r="E14" s="23"/>
      <c r="F14" s="23"/>
      <c r="G14" s="23">
        <v>10000</v>
      </c>
    </row>
    <row r="15" ht="18" customHeight="1" spans="1:7">
      <c r="A15" s="120" t="s">
        <v>94</v>
      </c>
      <c r="B15" s="120" t="s">
        <v>219</v>
      </c>
      <c r="C15" s="154">
        <v>10000</v>
      </c>
      <c r="D15" s="23"/>
      <c r="E15" s="23"/>
      <c r="F15" s="23"/>
      <c r="G15" s="23">
        <v>10000</v>
      </c>
    </row>
    <row r="16" ht="18" customHeight="1" spans="1:7">
      <c r="A16" s="119" t="s">
        <v>95</v>
      </c>
      <c r="B16" s="119" t="s">
        <v>220</v>
      </c>
      <c r="C16" s="153">
        <v>162369.68</v>
      </c>
      <c r="D16" s="23">
        <v>162369.68</v>
      </c>
      <c r="E16" s="23">
        <v>129968</v>
      </c>
      <c r="F16" s="23">
        <v>32401.68</v>
      </c>
      <c r="G16" s="23"/>
    </row>
    <row r="17" ht="18" customHeight="1" spans="1:7">
      <c r="A17" s="120" t="s">
        <v>96</v>
      </c>
      <c r="B17" s="120" t="s">
        <v>214</v>
      </c>
      <c r="C17" s="154">
        <v>162369.68</v>
      </c>
      <c r="D17" s="23">
        <v>162369.68</v>
      </c>
      <c r="E17" s="23">
        <v>129968</v>
      </c>
      <c r="F17" s="23">
        <v>32401.68</v>
      </c>
      <c r="G17" s="23"/>
    </row>
    <row r="18" ht="18" customHeight="1" spans="1:7">
      <c r="A18" s="119" t="s">
        <v>97</v>
      </c>
      <c r="B18" s="119" t="s">
        <v>221</v>
      </c>
      <c r="C18" s="153">
        <v>5400</v>
      </c>
      <c r="D18" s="23">
        <v>5400</v>
      </c>
      <c r="E18" s="23">
        <v>5400</v>
      </c>
      <c r="F18" s="23"/>
      <c r="G18" s="23"/>
    </row>
    <row r="19" ht="18" customHeight="1" spans="1:7">
      <c r="A19" s="120" t="s">
        <v>98</v>
      </c>
      <c r="B19" s="120" t="s">
        <v>214</v>
      </c>
      <c r="C19" s="154">
        <v>5400</v>
      </c>
      <c r="D19" s="23">
        <v>5400</v>
      </c>
      <c r="E19" s="23">
        <v>5400</v>
      </c>
      <c r="F19" s="23"/>
      <c r="G19" s="23"/>
    </row>
    <row r="20" ht="18" customHeight="1" spans="1:7">
      <c r="A20" s="119" t="s">
        <v>99</v>
      </c>
      <c r="B20" s="119" t="s">
        <v>222</v>
      </c>
      <c r="C20" s="153">
        <v>1076782.24</v>
      </c>
      <c r="D20" s="23">
        <v>1046782.24</v>
      </c>
      <c r="E20" s="23">
        <v>943398</v>
      </c>
      <c r="F20" s="23">
        <v>103384.24</v>
      </c>
      <c r="G20" s="23">
        <v>30000</v>
      </c>
    </row>
    <row r="21" ht="18" customHeight="1" spans="1:7">
      <c r="A21" s="120" t="s">
        <v>100</v>
      </c>
      <c r="B21" s="120" t="s">
        <v>214</v>
      </c>
      <c r="C21" s="154">
        <v>1046782.24</v>
      </c>
      <c r="D21" s="23">
        <v>1046782.24</v>
      </c>
      <c r="E21" s="23">
        <v>943398</v>
      </c>
      <c r="F21" s="23">
        <v>103384.24</v>
      </c>
      <c r="G21" s="23"/>
    </row>
    <row r="22" ht="18" customHeight="1" spans="1:7">
      <c r="A22" s="120" t="s">
        <v>101</v>
      </c>
      <c r="B22" s="120" t="s">
        <v>215</v>
      </c>
      <c r="C22" s="154">
        <v>30000</v>
      </c>
      <c r="D22" s="23"/>
      <c r="E22" s="23"/>
      <c r="F22" s="23"/>
      <c r="G22" s="23">
        <v>30000</v>
      </c>
    </row>
    <row r="23" ht="18" customHeight="1" spans="1:7">
      <c r="A23" s="119" t="s">
        <v>102</v>
      </c>
      <c r="B23" s="119" t="s">
        <v>223</v>
      </c>
      <c r="C23" s="153">
        <v>1097069</v>
      </c>
      <c r="D23" s="23">
        <v>1097069</v>
      </c>
      <c r="E23" s="23">
        <v>1044611.96</v>
      </c>
      <c r="F23" s="23">
        <v>52457.04</v>
      </c>
      <c r="G23" s="23"/>
    </row>
    <row r="24" ht="18" customHeight="1" spans="1:7">
      <c r="A24" s="120" t="s">
        <v>103</v>
      </c>
      <c r="B24" s="120" t="s">
        <v>224</v>
      </c>
      <c r="C24" s="154">
        <v>1097069</v>
      </c>
      <c r="D24" s="23">
        <v>1097069</v>
      </c>
      <c r="E24" s="23">
        <v>1044611.96</v>
      </c>
      <c r="F24" s="23">
        <v>52457.04</v>
      </c>
      <c r="G24" s="23"/>
    </row>
    <row r="25" ht="18" customHeight="1" spans="1:7">
      <c r="A25" s="119" t="s">
        <v>104</v>
      </c>
      <c r="B25" s="119" t="s">
        <v>225</v>
      </c>
      <c r="C25" s="153">
        <v>7200</v>
      </c>
      <c r="D25" s="23">
        <v>7200</v>
      </c>
      <c r="E25" s="23">
        <v>7200</v>
      </c>
      <c r="F25" s="23"/>
      <c r="G25" s="23"/>
    </row>
    <row r="26" ht="18" customHeight="1" spans="1:7">
      <c r="A26" s="120" t="s">
        <v>105</v>
      </c>
      <c r="B26" s="120" t="s">
        <v>226</v>
      </c>
      <c r="C26" s="154">
        <v>7200</v>
      </c>
      <c r="D26" s="23">
        <v>7200</v>
      </c>
      <c r="E26" s="23">
        <v>7200</v>
      </c>
      <c r="F26" s="23"/>
      <c r="G26" s="23"/>
    </row>
    <row r="27" ht="18" customHeight="1" spans="1:7">
      <c r="A27" s="119" t="s">
        <v>106</v>
      </c>
      <c r="B27" s="119" t="s">
        <v>227</v>
      </c>
      <c r="C27" s="153">
        <v>659136.08</v>
      </c>
      <c r="D27" s="23">
        <v>659136.08</v>
      </c>
      <c r="E27" s="23">
        <v>585774</v>
      </c>
      <c r="F27" s="23">
        <v>73362.08</v>
      </c>
      <c r="G27" s="23"/>
    </row>
    <row r="28" ht="18" customHeight="1" spans="1:7">
      <c r="A28" s="120" t="s">
        <v>107</v>
      </c>
      <c r="B28" s="120" t="s">
        <v>214</v>
      </c>
      <c r="C28" s="154">
        <v>659136.08</v>
      </c>
      <c r="D28" s="23">
        <v>659136.08</v>
      </c>
      <c r="E28" s="23">
        <v>585774</v>
      </c>
      <c r="F28" s="23">
        <v>73362.08</v>
      </c>
      <c r="G28" s="23"/>
    </row>
    <row r="29" ht="18" customHeight="1" spans="1:7">
      <c r="A29" s="34" t="s">
        <v>108</v>
      </c>
      <c r="B29" s="34" t="s">
        <v>109</v>
      </c>
      <c r="C29" s="153">
        <v>91520</v>
      </c>
      <c r="D29" s="23">
        <v>11520</v>
      </c>
      <c r="E29" s="23">
        <v>11520</v>
      </c>
      <c r="F29" s="23"/>
      <c r="G29" s="23">
        <v>80000</v>
      </c>
    </row>
    <row r="30" ht="18" customHeight="1" spans="1:7">
      <c r="A30" s="119" t="s">
        <v>110</v>
      </c>
      <c r="B30" s="119" t="s">
        <v>228</v>
      </c>
      <c r="C30" s="153">
        <v>11520</v>
      </c>
      <c r="D30" s="23">
        <v>11520</v>
      </c>
      <c r="E30" s="23">
        <v>11520</v>
      </c>
      <c r="F30" s="23"/>
      <c r="G30" s="23"/>
    </row>
    <row r="31" ht="18" customHeight="1" spans="1:7">
      <c r="A31" s="120" t="s">
        <v>111</v>
      </c>
      <c r="B31" s="120" t="s">
        <v>229</v>
      </c>
      <c r="C31" s="154">
        <v>11520</v>
      </c>
      <c r="D31" s="23">
        <v>11520</v>
      </c>
      <c r="E31" s="23">
        <v>11520</v>
      </c>
      <c r="F31" s="23"/>
      <c r="G31" s="23"/>
    </row>
    <row r="32" ht="18" customHeight="1" spans="1:7">
      <c r="A32" s="119" t="s">
        <v>112</v>
      </c>
      <c r="B32" s="119" t="s">
        <v>230</v>
      </c>
      <c r="C32" s="153">
        <v>80000</v>
      </c>
      <c r="D32" s="23"/>
      <c r="E32" s="23"/>
      <c r="F32" s="23"/>
      <c r="G32" s="23">
        <v>80000</v>
      </c>
    </row>
    <row r="33" ht="18" customHeight="1" spans="1:7">
      <c r="A33" s="120" t="s">
        <v>113</v>
      </c>
      <c r="B33" s="120" t="s">
        <v>230</v>
      </c>
      <c r="C33" s="154">
        <v>80000</v>
      </c>
      <c r="D33" s="23"/>
      <c r="E33" s="23"/>
      <c r="F33" s="23"/>
      <c r="G33" s="23">
        <v>80000</v>
      </c>
    </row>
    <row r="34" ht="18" customHeight="1" spans="1:7">
      <c r="A34" s="34" t="s">
        <v>114</v>
      </c>
      <c r="B34" s="34" t="s">
        <v>115</v>
      </c>
      <c r="C34" s="153">
        <v>42000</v>
      </c>
      <c r="D34" s="23">
        <v>42000</v>
      </c>
      <c r="E34" s="23">
        <v>42000</v>
      </c>
      <c r="F34" s="23"/>
      <c r="G34" s="23"/>
    </row>
    <row r="35" ht="18" customHeight="1" spans="1:7">
      <c r="A35" s="119" t="s">
        <v>116</v>
      </c>
      <c r="B35" s="119" t="s">
        <v>231</v>
      </c>
      <c r="C35" s="153">
        <v>42000</v>
      </c>
      <c r="D35" s="23">
        <v>42000</v>
      </c>
      <c r="E35" s="23">
        <v>42000</v>
      </c>
      <c r="F35" s="23"/>
      <c r="G35" s="23"/>
    </row>
    <row r="36" ht="18" customHeight="1" spans="1:7">
      <c r="A36" s="120" t="s">
        <v>117</v>
      </c>
      <c r="B36" s="120" t="s">
        <v>232</v>
      </c>
      <c r="C36" s="154">
        <v>42000</v>
      </c>
      <c r="D36" s="23">
        <v>42000</v>
      </c>
      <c r="E36" s="23">
        <v>42000</v>
      </c>
      <c r="F36" s="23"/>
      <c r="G36" s="23"/>
    </row>
    <row r="37" ht="18" customHeight="1" spans="1:7">
      <c r="A37" s="34" t="s">
        <v>118</v>
      </c>
      <c r="B37" s="34" t="s">
        <v>119</v>
      </c>
      <c r="C37" s="153">
        <v>1570749.84</v>
      </c>
      <c r="D37" s="23">
        <v>1570749.84</v>
      </c>
      <c r="E37" s="23">
        <v>1570749.84</v>
      </c>
      <c r="F37" s="23"/>
      <c r="G37" s="23"/>
    </row>
    <row r="38" ht="18" customHeight="1" spans="1:7">
      <c r="A38" s="119" t="s">
        <v>120</v>
      </c>
      <c r="B38" s="119" t="s">
        <v>233</v>
      </c>
      <c r="C38" s="153">
        <v>127440</v>
      </c>
      <c r="D38" s="23">
        <v>127440</v>
      </c>
      <c r="E38" s="23">
        <v>127440</v>
      </c>
      <c r="F38" s="23"/>
      <c r="G38" s="23"/>
    </row>
    <row r="39" ht="18" customHeight="1" spans="1:7">
      <c r="A39" s="120" t="s">
        <v>121</v>
      </c>
      <c r="B39" s="120" t="s">
        <v>234</v>
      </c>
      <c r="C39" s="154">
        <v>127440</v>
      </c>
      <c r="D39" s="23">
        <v>127440</v>
      </c>
      <c r="E39" s="23">
        <v>127440</v>
      </c>
      <c r="F39" s="23"/>
      <c r="G39" s="23"/>
    </row>
    <row r="40" ht="18" customHeight="1" spans="1:7">
      <c r="A40" s="119" t="s">
        <v>122</v>
      </c>
      <c r="B40" s="119" t="s">
        <v>235</v>
      </c>
      <c r="C40" s="153">
        <v>1308564</v>
      </c>
      <c r="D40" s="23">
        <v>1308564</v>
      </c>
      <c r="E40" s="23">
        <v>1308564</v>
      </c>
      <c r="F40" s="23"/>
      <c r="G40" s="23"/>
    </row>
    <row r="41" ht="18" customHeight="1" spans="1:7">
      <c r="A41" s="120" t="s">
        <v>123</v>
      </c>
      <c r="B41" s="120" t="s">
        <v>236</v>
      </c>
      <c r="C41" s="154">
        <v>386896.8</v>
      </c>
      <c r="D41" s="23">
        <v>386896.8</v>
      </c>
      <c r="E41" s="23">
        <v>386896.8</v>
      </c>
      <c r="F41" s="23"/>
      <c r="G41" s="23"/>
    </row>
    <row r="42" ht="18" customHeight="1" spans="1:7">
      <c r="A42" s="120" t="s">
        <v>124</v>
      </c>
      <c r="B42" s="120" t="s">
        <v>237</v>
      </c>
      <c r="C42" s="154">
        <v>921667.2</v>
      </c>
      <c r="D42" s="23">
        <v>921667.2</v>
      </c>
      <c r="E42" s="23">
        <v>921667.2</v>
      </c>
      <c r="F42" s="23"/>
      <c r="G42" s="23"/>
    </row>
    <row r="43" ht="18" customHeight="1" spans="1:7">
      <c r="A43" s="119" t="s">
        <v>125</v>
      </c>
      <c r="B43" s="119" t="s">
        <v>238</v>
      </c>
      <c r="C43" s="153">
        <v>109545.84</v>
      </c>
      <c r="D43" s="23">
        <v>109545.84</v>
      </c>
      <c r="E43" s="23">
        <v>109545.84</v>
      </c>
      <c r="F43" s="23"/>
      <c r="G43" s="23"/>
    </row>
    <row r="44" ht="18" customHeight="1" spans="1:7">
      <c r="A44" s="120" t="s">
        <v>126</v>
      </c>
      <c r="B44" s="120" t="s">
        <v>239</v>
      </c>
      <c r="C44" s="154">
        <v>109545.84</v>
      </c>
      <c r="D44" s="23">
        <v>109545.84</v>
      </c>
      <c r="E44" s="23">
        <v>109545.84</v>
      </c>
      <c r="F44" s="23"/>
      <c r="G44" s="23"/>
    </row>
    <row r="45" ht="18" customHeight="1" spans="1:7">
      <c r="A45" s="119" t="s">
        <v>127</v>
      </c>
      <c r="B45" s="119" t="s">
        <v>240</v>
      </c>
      <c r="C45" s="153">
        <v>10800</v>
      </c>
      <c r="D45" s="23">
        <v>10800</v>
      </c>
      <c r="E45" s="23">
        <v>10800</v>
      </c>
      <c r="F45" s="23"/>
      <c r="G45" s="23"/>
    </row>
    <row r="46" ht="18" customHeight="1" spans="1:7">
      <c r="A46" s="120" t="s">
        <v>128</v>
      </c>
      <c r="B46" s="120" t="s">
        <v>241</v>
      </c>
      <c r="C46" s="154">
        <v>10800</v>
      </c>
      <c r="D46" s="23">
        <v>10800</v>
      </c>
      <c r="E46" s="23">
        <v>10800</v>
      </c>
      <c r="F46" s="23"/>
      <c r="G46" s="23"/>
    </row>
    <row r="47" ht="18" customHeight="1" spans="1:7">
      <c r="A47" s="119" t="s">
        <v>129</v>
      </c>
      <c r="B47" s="119" t="s">
        <v>242</v>
      </c>
      <c r="C47" s="153">
        <v>14400</v>
      </c>
      <c r="D47" s="23">
        <v>14400</v>
      </c>
      <c r="E47" s="23">
        <v>14400</v>
      </c>
      <c r="F47" s="23"/>
      <c r="G47" s="23"/>
    </row>
    <row r="48" ht="18" customHeight="1" spans="1:7">
      <c r="A48" s="120" t="s">
        <v>130</v>
      </c>
      <c r="B48" s="120" t="s">
        <v>243</v>
      </c>
      <c r="C48" s="154">
        <v>14400</v>
      </c>
      <c r="D48" s="23">
        <v>14400</v>
      </c>
      <c r="E48" s="23">
        <v>14400</v>
      </c>
      <c r="F48" s="23"/>
      <c r="G48" s="23"/>
    </row>
    <row r="49" ht="18" customHeight="1" spans="1:7">
      <c r="A49" s="34" t="s">
        <v>131</v>
      </c>
      <c r="B49" s="34" t="s">
        <v>132</v>
      </c>
      <c r="C49" s="153">
        <v>516186.66</v>
      </c>
      <c r="D49" s="23">
        <v>516186.66</v>
      </c>
      <c r="E49" s="23">
        <v>516186.66</v>
      </c>
      <c r="F49" s="23"/>
      <c r="G49" s="23"/>
    </row>
    <row r="50" ht="18" customHeight="1" spans="1:7">
      <c r="A50" s="119" t="s">
        <v>133</v>
      </c>
      <c r="B50" s="119" t="s">
        <v>244</v>
      </c>
      <c r="C50" s="153">
        <v>78120</v>
      </c>
      <c r="D50" s="23">
        <v>78120</v>
      </c>
      <c r="E50" s="23">
        <v>78120</v>
      </c>
      <c r="F50" s="23"/>
      <c r="G50" s="23"/>
    </row>
    <row r="51" ht="18" customHeight="1" spans="1:7">
      <c r="A51" s="120" t="s">
        <v>134</v>
      </c>
      <c r="B51" s="120" t="s">
        <v>245</v>
      </c>
      <c r="C51" s="154">
        <v>78120</v>
      </c>
      <c r="D51" s="23">
        <v>78120</v>
      </c>
      <c r="E51" s="23">
        <v>78120</v>
      </c>
      <c r="F51" s="23"/>
      <c r="G51" s="23"/>
    </row>
    <row r="52" ht="18" customHeight="1" spans="1:7">
      <c r="A52" s="119" t="s">
        <v>135</v>
      </c>
      <c r="B52" s="119" t="s">
        <v>246</v>
      </c>
      <c r="C52" s="153">
        <v>438066.66</v>
      </c>
      <c r="D52" s="23">
        <v>438066.66</v>
      </c>
      <c r="E52" s="23">
        <v>438066.66</v>
      </c>
      <c r="F52" s="23"/>
      <c r="G52" s="23"/>
    </row>
    <row r="53" ht="18" customHeight="1" spans="1:7">
      <c r="A53" s="120" t="s">
        <v>136</v>
      </c>
      <c r="B53" s="120" t="s">
        <v>247</v>
      </c>
      <c r="C53" s="154">
        <v>187867.7</v>
      </c>
      <c r="D53" s="23">
        <v>187867.7</v>
      </c>
      <c r="E53" s="23">
        <v>187867.7</v>
      </c>
      <c r="F53" s="23"/>
      <c r="G53" s="23"/>
    </row>
    <row r="54" ht="18" customHeight="1" spans="1:7">
      <c r="A54" s="120" t="s">
        <v>137</v>
      </c>
      <c r="B54" s="120" t="s">
        <v>248</v>
      </c>
      <c r="C54" s="154">
        <v>221122.12</v>
      </c>
      <c r="D54" s="23">
        <v>221122.12</v>
      </c>
      <c r="E54" s="23">
        <v>221122.12</v>
      </c>
      <c r="F54" s="23"/>
      <c r="G54" s="23"/>
    </row>
    <row r="55" ht="18" customHeight="1" spans="1:7">
      <c r="A55" s="120" t="s">
        <v>138</v>
      </c>
      <c r="B55" s="120" t="s">
        <v>249</v>
      </c>
      <c r="C55" s="154">
        <v>29076.84</v>
      </c>
      <c r="D55" s="23">
        <v>29076.84</v>
      </c>
      <c r="E55" s="23">
        <v>29076.84</v>
      </c>
      <c r="F55" s="23"/>
      <c r="G55" s="23"/>
    </row>
    <row r="56" ht="18" customHeight="1" spans="1:7">
      <c r="A56" s="34" t="s">
        <v>139</v>
      </c>
      <c r="B56" s="34" t="s">
        <v>140</v>
      </c>
      <c r="C56" s="153">
        <v>1330000</v>
      </c>
      <c r="D56" s="23"/>
      <c r="E56" s="23"/>
      <c r="F56" s="23"/>
      <c r="G56" s="23">
        <v>1330000</v>
      </c>
    </row>
    <row r="57" ht="18" customHeight="1" spans="1:7">
      <c r="A57" s="119" t="s">
        <v>141</v>
      </c>
      <c r="B57" s="119" t="s">
        <v>250</v>
      </c>
      <c r="C57" s="153">
        <v>1330000</v>
      </c>
      <c r="D57" s="23"/>
      <c r="E57" s="23"/>
      <c r="F57" s="23"/>
      <c r="G57" s="23">
        <v>1330000</v>
      </c>
    </row>
    <row r="58" ht="18" customHeight="1" spans="1:7">
      <c r="A58" s="120" t="s">
        <v>142</v>
      </c>
      <c r="B58" s="120" t="s">
        <v>251</v>
      </c>
      <c r="C58" s="154">
        <v>1330000</v>
      </c>
      <c r="D58" s="23"/>
      <c r="E58" s="23"/>
      <c r="F58" s="23"/>
      <c r="G58" s="23">
        <v>1330000</v>
      </c>
    </row>
    <row r="59" ht="18" customHeight="1" spans="1:7">
      <c r="A59" s="34" t="s">
        <v>143</v>
      </c>
      <c r="B59" s="34" t="s">
        <v>144</v>
      </c>
      <c r="C59" s="153">
        <v>726198.42</v>
      </c>
      <c r="D59" s="23">
        <v>726198.42</v>
      </c>
      <c r="E59" s="23">
        <v>697346.26</v>
      </c>
      <c r="F59" s="23">
        <v>28852.16</v>
      </c>
      <c r="G59" s="23"/>
    </row>
    <row r="60" ht="18" customHeight="1" spans="1:7">
      <c r="A60" s="119" t="s">
        <v>145</v>
      </c>
      <c r="B60" s="119" t="s">
        <v>252</v>
      </c>
      <c r="C60" s="153">
        <v>598758.42</v>
      </c>
      <c r="D60" s="23">
        <v>598758.42</v>
      </c>
      <c r="E60" s="23">
        <v>569906.26</v>
      </c>
      <c r="F60" s="23">
        <v>28852.16</v>
      </c>
      <c r="G60" s="23"/>
    </row>
    <row r="61" ht="18" customHeight="1" spans="1:7">
      <c r="A61" s="120" t="s">
        <v>146</v>
      </c>
      <c r="B61" s="120" t="s">
        <v>253</v>
      </c>
      <c r="C61" s="154">
        <v>598758.42</v>
      </c>
      <c r="D61" s="23">
        <v>598758.42</v>
      </c>
      <c r="E61" s="23">
        <v>569906.26</v>
      </c>
      <c r="F61" s="23">
        <v>28852.16</v>
      </c>
      <c r="G61" s="23"/>
    </row>
    <row r="62" ht="18" customHeight="1" spans="1:7">
      <c r="A62" s="119" t="s">
        <v>147</v>
      </c>
      <c r="B62" s="119" t="s">
        <v>254</v>
      </c>
      <c r="C62" s="153">
        <v>127440</v>
      </c>
      <c r="D62" s="23">
        <v>127440</v>
      </c>
      <c r="E62" s="23">
        <v>127440</v>
      </c>
      <c r="F62" s="23"/>
      <c r="G62" s="23"/>
    </row>
    <row r="63" ht="18" customHeight="1" spans="1:7">
      <c r="A63" s="120" t="s">
        <v>148</v>
      </c>
      <c r="B63" s="120" t="s">
        <v>254</v>
      </c>
      <c r="C63" s="154">
        <v>127440</v>
      </c>
      <c r="D63" s="23">
        <v>127440</v>
      </c>
      <c r="E63" s="23">
        <v>127440</v>
      </c>
      <c r="F63" s="23"/>
      <c r="G63" s="23"/>
    </row>
    <row r="64" ht="18" customHeight="1" spans="1:7">
      <c r="A64" s="34" t="s">
        <v>149</v>
      </c>
      <c r="B64" s="34" t="s">
        <v>150</v>
      </c>
      <c r="C64" s="153">
        <v>2755633.27</v>
      </c>
      <c r="D64" s="23">
        <v>2525633.27</v>
      </c>
      <c r="E64" s="23">
        <v>2408654.55</v>
      </c>
      <c r="F64" s="23">
        <v>116978.72</v>
      </c>
      <c r="G64" s="23">
        <v>230000</v>
      </c>
    </row>
    <row r="65" ht="18" customHeight="1" spans="1:7">
      <c r="A65" s="119" t="s">
        <v>151</v>
      </c>
      <c r="B65" s="119" t="s">
        <v>255</v>
      </c>
      <c r="C65" s="153">
        <v>2725633.27</v>
      </c>
      <c r="D65" s="23">
        <v>2525633.27</v>
      </c>
      <c r="E65" s="23">
        <v>2408654.55</v>
      </c>
      <c r="F65" s="23">
        <v>116978.72</v>
      </c>
      <c r="G65" s="23">
        <v>200000</v>
      </c>
    </row>
    <row r="66" ht="18" customHeight="1" spans="1:7">
      <c r="A66" s="120" t="s">
        <v>152</v>
      </c>
      <c r="B66" s="120" t="s">
        <v>224</v>
      </c>
      <c r="C66" s="154">
        <v>2525633.27</v>
      </c>
      <c r="D66" s="23">
        <v>2525633.27</v>
      </c>
      <c r="E66" s="23">
        <v>2408654.55</v>
      </c>
      <c r="F66" s="23">
        <v>116978.72</v>
      </c>
      <c r="G66" s="23"/>
    </row>
    <row r="67" ht="18" customHeight="1" spans="1:7">
      <c r="A67" s="120" t="s">
        <v>153</v>
      </c>
      <c r="B67" s="120" t="s">
        <v>256</v>
      </c>
      <c r="C67" s="154">
        <v>50000</v>
      </c>
      <c r="D67" s="23"/>
      <c r="E67" s="23"/>
      <c r="F67" s="23"/>
      <c r="G67" s="23">
        <v>50000</v>
      </c>
    </row>
    <row r="68" ht="18" customHeight="1" spans="1:7">
      <c r="A68" s="120" t="s">
        <v>154</v>
      </c>
      <c r="B68" s="120" t="s">
        <v>257</v>
      </c>
      <c r="C68" s="154">
        <v>50000</v>
      </c>
      <c r="D68" s="23"/>
      <c r="E68" s="23"/>
      <c r="F68" s="23"/>
      <c r="G68" s="23">
        <v>50000</v>
      </c>
    </row>
    <row r="69" ht="18" customHeight="1" spans="1:7">
      <c r="A69" s="120" t="s">
        <v>155</v>
      </c>
      <c r="B69" s="120" t="s">
        <v>258</v>
      </c>
      <c r="C69" s="154">
        <v>100000</v>
      </c>
      <c r="D69" s="23"/>
      <c r="E69" s="23"/>
      <c r="F69" s="23"/>
      <c r="G69" s="23">
        <v>100000</v>
      </c>
    </row>
    <row r="70" ht="18" customHeight="1" spans="1:7">
      <c r="A70" s="119" t="s">
        <v>156</v>
      </c>
      <c r="B70" s="119" t="s">
        <v>259</v>
      </c>
      <c r="C70" s="153">
        <v>30000</v>
      </c>
      <c r="D70" s="23"/>
      <c r="E70" s="23"/>
      <c r="F70" s="23"/>
      <c r="G70" s="23">
        <v>30000</v>
      </c>
    </row>
    <row r="71" ht="18" customHeight="1" spans="1:7">
      <c r="A71" s="120" t="s">
        <v>157</v>
      </c>
      <c r="B71" s="120" t="s">
        <v>260</v>
      </c>
      <c r="C71" s="154">
        <v>30000</v>
      </c>
      <c r="D71" s="23"/>
      <c r="E71" s="23"/>
      <c r="F71" s="23"/>
      <c r="G71" s="23">
        <v>30000</v>
      </c>
    </row>
    <row r="72" ht="18" customHeight="1" spans="1:7">
      <c r="A72" s="34" t="s">
        <v>158</v>
      </c>
      <c r="B72" s="34" t="s">
        <v>159</v>
      </c>
      <c r="C72" s="153">
        <v>691250.4</v>
      </c>
      <c r="D72" s="23">
        <v>691250.4</v>
      </c>
      <c r="E72" s="23">
        <v>691250.4</v>
      </c>
      <c r="F72" s="23"/>
      <c r="G72" s="23"/>
    </row>
    <row r="73" ht="18" customHeight="1" spans="1:7">
      <c r="A73" s="119" t="s">
        <v>160</v>
      </c>
      <c r="B73" s="119" t="s">
        <v>261</v>
      </c>
      <c r="C73" s="153">
        <v>691250.4</v>
      </c>
      <c r="D73" s="23">
        <v>691250.4</v>
      </c>
      <c r="E73" s="23">
        <v>691250.4</v>
      </c>
      <c r="F73" s="23"/>
      <c r="G73" s="23"/>
    </row>
    <row r="74" ht="18" customHeight="1" spans="1:7">
      <c r="A74" s="120" t="s">
        <v>161</v>
      </c>
      <c r="B74" s="120" t="s">
        <v>262</v>
      </c>
      <c r="C74" s="154">
        <v>691250.4</v>
      </c>
      <c r="D74" s="23">
        <v>691250.4</v>
      </c>
      <c r="E74" s="23">
        <v>691250.4</v>
      </c>
      <c r="F74" s="23"/>
      <c r="G74" s="23"/>
    </row>
    <row r="75" ht="18" customHeight="1" spans="1:7">
      <c r="A75" s="34" t="s">
        <v>162</v>
      </c>
      <c r="B75" s="34" t="s">
        <v>163</v>
      </c>
      <c r="C75" s="153">
        <v>8400</v>
      </c>
      <c r="D75" s="23">
        <v>8400</v>
      </c>
      <c r="E75" s="23">
        <v>8400</v>
      </c>
      <c r="F75" s="23"/>
      <c r="G75" s="23"/>
    </row>
    <row r="76" ht="18" customHeight="1" spans="1:7">
      <c r="A76" s="119" t="s">
        <v>164</v>
      </c>
      <c r="B76" s="119" t="s">
        <v>263</v>
      </c>
      <c r="C76" s="153">
        <v>8400</v>
      </c>
      <c r="D76" s="23">
        <v>8400</v>
      </c>
      <c r="E76" s="23">
        <v>8400</v>
      </c>
      <c r="F76" s="23"/>
      <c r="G76" s="23"/>
    </row>
    <row r="77" ht="18" customHeight="1" spans="1:7">
      <c r="A77" s="120" t="s">
        <v>165</v>
      </c>
      <c r="B77" s="120" t="s">
        <v>214</v>
      </c>
      <c r="C77" s="154">
        <v>8400</v>
      </c>
      <c r="D77" s="23">
        <v>8400</v>
      </c>
      <c r="E77" s="23">
        <v>8400</v>
      </c>
      <c r="F77" s="23"/>
      <c r="G77" s="23"/>
    </row>
    <row r="78" ht="18" customHeight="1" spans="1:7">
      <c r="A78" s="155" t="s">
        <v>166</v>
      </c>
      <c r="B78" s="156" t="s">
        <v>166</v>
      </c>
      <c r="C78" s="153">
        <v>15688734.09</v>
      </c>
      <c r="D78" s="23">
        <v>13961234.09</v>
      </c>
      <c r="E78" s="23">
        <v>12918323.19</v>
      </c>
      <c r="F78" s="23">
        <v>1042910.9</v>
      </c>
      <c r="G78" s="23">
        <v>1727500</v>
      </c>
    </row>
    <row r="79" customHeight="1" spans="3:3">
      <c r="C79" s="157"/>
    </row>
  </sheetData>
  <mergeCells count="7">
    <mergeCell ref="A2:G2"/>
    <mergeCell ref="A3:E3"/>
    <mergeCell ref="A4:B4"/>
    <mergeCell ref="D4:F4"/>
    <mergeCell ref="A78:B78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C11" sqref="C11"/>
    </sheetView>
  </sheetViews>
  <sheetFormatPr defaultColWidth="9.14285714285714" defaultRowHeight="14.25" customHeight="1" outlineLevelRow="6" outlineLevelCol="5"/>
  <cols>
    <col min="1" max="1" width="23.5714285714286" customWidth="1"/>
    <col min="2" max="6" width="22.847619047619" customWidth="1"/>
  </cols>
  <sheetData>
    <row r="1" ht="15" customHeight="1" spans="1:6">
      <c r="A1" s="140"/>
      <c r="B1" s="141"/>
      <c r="C1" s="64"/>
      <c r="F1" s="90" t="s">
        <v>264</v>
      </c>
    </row>
    <row r="2" ht="39" customHeight="1" spans="1:6">
      <c r="A2" s="129" t="str">
        <f>"2025"&amp;"年一般公共预算“三公”经费支出预算表"</f>
        <v>2025年一般公共预算“三公”经费支出预算表</v>
      </c>
      <c r="B2" s="52"/>
      <c r="C2" s="52"/>
      <c r="D2" s="52"/>
      <c r="E2" s="52"/>
      <c r="F2" s="52"/>
    </row>
    <row r="3" ht="18.75" customHeight="1" spans="1:6">
      <c r="A3" s="42" t="str">
        <f>"单位名称："&amp;"耿马傣族佤族自治县贺派乡"</f>
        <v>单位名称：耿马傣族佤族自治县贺派乡</v>
      </c>
      <c r="B3" s="141"/>
      <c r="C3" s="64"/>
      <c r="D3" s="30"/>
      <c r="F3" s="90" t="s">
        <v>265</v>
      </c>
    </row>
    <row r="4" ht="18.75" customHeight="1" spans="1:6">
      <c r="A4" s="10" t="s">
        <v>266</v>
      </c>
      <c r="B4" s="31" t="s">
        <v>267</v>
      </c>
      <c r="C4" s="12" t="s">
        <v>268</v>
      </c>
      <c r="D4" s="13"/>
      <c r="E4" s="14"/>
      <c r="F4" s="31" t="s">
        <v>269</v>
      </c>
    </row>
    <row r="5" ht="18.75" customHeight="1" spans="1:6">
      <c r="A5" s="17"/>
      <c r="B5" s="33"/>
      <c r="C5" s="68" t="s">
        <v>57</v>
      </c>
      <c r="D5" s="68" t="s">
        <v>270</v>
      </c>
      <c r="E5" s="68" t="s">
        <v>271</v>
      </c>
      <c r="F5" s="33"/>
    </row>
    <row r="6" ht="18.75" customHeight="1" spans="1:6">
      <c r="A6" s="142">
        <v>1</v>
      </c>
      <c r="B6" s="143">
        <v>2</v>
      </c>
      <c r="C6" s="144">
        <v>3</v>
      </c>
      <c r="D6" s="144">
        <v>4</v>
      </c>
      <c r="E6" s="144">
        <v>5</v>
      </c>
      <c r="F6" s="143">
        <v>6</v>
      </c>
    </row>
    <row r="7" ht="18.75" customHeight="1" spans="1:6">
      <c r="A7" s="145">
        <v>100000</v>
      </c>
      <c r="B7" s="145"/>
      <c r="C7" s="145">
        <v>50000</v>
      </c>
      <c r="D7" s="145"/>
      <c r="E7" s="145">
        <v>50000</v>
      </c>
      <c r="F7" s="145">
        <v>50000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4"/>
  <sheetViews>
    <sheetView showZeros="0" topLeftCell="A14" workbookViewId="0">
      <selection activeCell="H11" sqref="H1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70"/>
      <c r="I1" s="70"/>
      <c r="J1" s="70"/>
      <c r="K1" s="70"/>
      <c r="L1" s="70"/>
      <c r="M1" s="70"/>
      <c r="N1" s="30"/>
      <c r="O1" s="30"/>
      <c r="P1" s="30"/>
      <c r="Q1" s="70"/>
      <c r="U1" s="127"/>
      <c r="W1" s="39" t="s">
        <v>272</v>
      </c>
    </row>
    <row r="2" ht="39.75" customHeight="1" spans="1:23">
      <c r="A2" s="129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"单位名称："&amp;"耿马傣族佤族自治县贺派乡"</f>
        <v>单位名称：耿马傣族佤族自治县贺派乡</v>
      </c>
      <c r="B3" s="130"/>
      <c r="C3" s="130"/>
      <c r="D3" s="130"/>
      <c r="E3" s="130"/>
      <c r="F3" s="130"/>
      <c r="G3" s="130"/>
      <c r="H3" s="74"/>
      <c r="I3" s="74"/>
      <c r="J3" s="74"/>
      <c r="K3" s="74"/>
      <c r="L3" s="74"/>
      <c r="M3" s="74"/>
      <c r="N3" s="96"/>
      <c r="O3" s="96"/>
      <c r="P3" s="96"/>
      <c r="Q3" s="74"/>
      <c r="U3" s="127"/>
      <c r="W3" s="39" t="s">
        <v>265</v>
      </c>
    </row>
    <row r="4" ht="18" customHeight="1" spans="1:23">
      <c r="A4" s="10" t="s">
        <v>273</v>
      </c>
      <c r="B4" s="10" t="s">
        <v>274</v>
      </c>
      <c r="C4" s="10" t="s">
        <v>275</v>
      </c>
      <c r="D4" s="10" t="s">
        <v>276</v>
      </c>
      <c r="E4" s="10" t="s">
        <v>277</v>
      </c>
      <c r="F4" s="10" t="s">
        <v>278</v>
      </c>
      <c r="G4" s="10" t="s">
        <v>279</v>
      </c>
      <c r="H4" s="131" t="s">
        <v>280</v>
      </c>
      <c r="I4" s="66" t="s">
        <v>280</v>
      </c>
      <c r="J4" s="66"/>
      <c r="K4" s="66"/>
      <c r="L4" s="66"/>
      <c r="M4" s="66"/>
      <c r="N4" s="13"/>
      <c r="O4" s="13"/>
      <c r="P4" s="13"/>
      <c r="Q4" s="77" t="s">
        <v>61</v>
      </c>
      <c r="R4" s="66" t="s">
        <v>79</v>
      </c>
      <c r="S4" s="66"/>
      <c r="T4" s="66"/>
      <c r="U4" s="66"/>
      <c r="V4" s="66"/>
      <c r="W4" s="135"/>
    </row>
    <row r="5" ht="18" customHeight="1" spans="1:23">
      <c r="A5" s="15"/>
      <c r="B5" s="126"/>
      <c r="C5" s="15"/>
      <c r="D5" s="15"/>
      <c r="E5" s="15"/>
      <c r="F5" s="15"/>
      <c r="G5" s="15"/>
      <c r="H5" s="108" t="s">
        <v>281</v>
      </c>
      <c r="I5" s="131" t="s">
        <v>58</v>
      </c>
      <c r="J5" s="66"/>
      <c r="K5" s="66"/>
      <c r="L5" s="66"/>
      <c r="M5" s="135"/>
      <c r="N5" s="12" t="s">
        <v>282</v>
      </c>
      <c r="O5" s="13"/>
      <c r="P5" s="14"/>
      <c r="Q5" s="10" t="s">
        <v>61</v>
      </c>
      <c r="R5" s="131" t="s">
        <v>79</v>
      </c>
      <c r="S5" s="77" t="s">
        <v>64</v>
      </c>
      <c r="T5" s="66" t="s">
        <v>79</v>
      </c>
      <c r="U5" s="77" t="s">
        <v>66</v>
      </c>
      <c r="V5" s="77" t="s">
        <v>67</v>
      </c>
      <c r="W5" s="137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283</v>
      </c>
      <c r="J6" s="10" t="s">
        <v>284</v>
      </c>
      <c r="K6" s="10" t="s">
        <v>285</v>
      </c>
      <c r="L6" s="10" t="s">
        <v>286</v>
      </c>
      <c r="M6" s="10" t="s">
        <v>287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288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11"/>
      <c r="B7" s="111"/>
      <c r="C7" s="111"/>
      <c r="D7" s="111"/>
      <c r="E7" s="111"/>
      <c r="F7" s="111"/>
      <c r="G7" s="111"/>
      <c r="H7" s="111"/>
      <c r="I7" s="95"/>
      <c r="J7" s="17" t="s">
        <v>289</v>
      </c>
      <c r="K7" s="17" t="s">
        <v>285</v>
      </c>
      <c r="L7" s="17" t="s">
        <v>286</v>
      </c>
      <c r="M7" s="17" t="s">
        <v>287</v>
      </c>
      <c r="N7" s="17" t="s">
        <v>285</v>
      </c>
      <c r="O7" s="17" t="s">
        <v>286</v>
      </c>
      <c r="P7" s="17" t="s">
        <v>287</v>
      </c>
      <c r="Q7" s="17" t="s">
        <v>61</v>
      </c>
      <c r="R7" s="17" t="s">
        <v>57</v>
      </c>
      <c r="S7" s="17" t="s">
        <v>64</v>
      </c>
      <c r="T7" s="17" t="s">
        <v>288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70</v>
      </c>
      <c r="B9" s="133"/>
      <c r="C9" s="133"/>
      <c r="D9" s="133"/>
      <c r="E9" s="133"/>
      <c r="F9" s="133"/>
      <c r="G9" s="133"/>
      <c r="H9" s="23">
        <v>13961234.09</v>
      </c>
      <c r="I9" s="23">
        <v>13961234.09</v>
      </c>
      <c r="J9" s="23"/>
      <c r="K9" s="23"/>
      <c r="L9" s="23">
        <v>13961234.09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72</v>
      </c>
      <c r="B10" s="21"/>
      <c r="C10" s="21"/>
      <c r="D10" s="21"/>
      <c r="E10" s="21"/>
      <c r="F10" s="21"/>
      <c r="G10" s="21"/>
      <c r="H10" s="23">
        <v>13961234.09</v>
      </c>
      <c r="I10" s="23">
        <v>13961234.09</v>
      </c>
      <c r="J10" s="23"/>
      <c r="K10" s="23"/>
      <c r="L10" s="23">
        <v>13961234.09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4" t="s">
        <v>72</v>
      </c>
      <c r="B11" s="21" t="s">
        <v>290</v>
      </c>
      <c r="C11" s="21" t="s">
        <v>291</v>
      </c>
      <c r="D11" s="21" t="s">
        <v>88</v>
      </c>
      <c r="E11" s="21" t="s">
        <v>214</v>
      </c>
      <c r="F11" s="21" t="s">
        <v>292</v>
      </c>
      <c r="G11" s="21" t="s">
        <v>293</v>
      </c>
      <c r="H11" s="23">
        <v>47724</v>
      </c>
      <c r="I11" s="23">
        <v>47724</v>
      </c>
      <c r="J11" s="23"/>
      <c r="K11" s="23"/>
      <c r="L11" s="23">
        <v>47724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4" t="s">
        <v>72</v>
      </c>
      <c r="B12" s="21" t="s">
        <v>290</v>
      </c>
      <c r="C12" s="21" t="s">
        <v>291</v>
      </c>
      <c r="D12" s="21" t="s">
        <v>91</v>
      </c>
      <c r="E12" s="21" t="s">
        <v>214</v>
      </c>
      <c r="F12" s="21" t="s">
        <v>292</v>
      </c>
      <c r="G12" s="21" t="s">
        <v>293</v>
      </c>
      <c r="H12" s="23">
        <v>444660</v>
      </c>
      <c r="I12" s="23">
        <v>444660</v>
      </c>
      <c r="J12" s="23"/>
      <c r="K12" s="23"/>
      <c r="L12" s="23">
        <v>444660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4" t="s">
        <v>72</v>
      </c>
      <c r="B13" s="21" t="s">
        <v>290</v>
      </c>
      <c r="C13" s="21" t="s">
        <v>291</v>
      </c>
      <c r="D13" s="21" t="s">
        <v>96</v>
      </c>
      <c r="E13" s="21" t="s">
        <v>214</v>
      </c>
      <c r="F13" s="21" t="s">
        <v>292</v>
      </c>
      <c r="G13" s="21" t="s">
        <v>293</v>
      </c>
      <c r="H13" s="23">
        <v>39408</v>
      </c>
      <c r="I13" s="23">
        <v>39408</v>
      </c>
      <c r="J13" s="23"/>
      <c r="K13" s="23"/>
      <c r="L13" s="23">
        <v>39408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4" t="s">
        <v>72</v>
      </c>
      <c r="B14" s="21" t="s">
        <v>290</v>
      </c>
      <c r="C14" s="21" t="s">
        <v>291</v>
      </c>
      <c r="D14" s="21" t="s">
        <v>100</v>
      </c>
      <c r="E14" s="21" t="s">
        <v>214</v>
      </c>
      <c r="F14" s="21" t="s">
        <v>292</v>
      </c>
      <c r="G14" s="21" t="s">
        <v>293</v>
      </c>
      <c r="H14" s="23">
        <v>279432</v>
      </c>
      <c r="I14" s="23">
        <v>279432</v>
      </c>
      <c r="J14" s="23"/>
      <c r="K14" s="23"/>
      <c r="L14" s="23">
        <v>279432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4" t="s">
        <v>72</v>
      </c>
      <c r="B15" s="21" t="s">
        <v>290</v>
      </c>
      <c r="C15" s="21" t="s">
        <v>291</v>
      </c>
      <c r="D15" s="21" t="s">
        <v>107</v>
      </c>
      <c r="E15" s="21" t="s">
        <v>214</v>
      </c>
      <c r="F15" s="21" t="s">
        <v>292</v>
      </c>
      <c r="G15" s="21" t="s">
        <v>293</v>
      </c>
      <c r="H15" s="23">
        <v>184680</v>
      </c>
      <c r="I15" s="23">
        <v>184680</v>
      </c>
      <c r="J15" s="23"/>
      <c r="K15" s="23"/>
      <c r="L15" s="23">
        <v>184680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4" t="s">
        <v>72</v>
      </c>
      <c r="B16" s="21" t="s">
        <v>294</v>
      </c>
      <c r="C16" s="21" t="s">
        <v>295</v>
      </c>
      <c r="D16" s="21" t="s">
        <v>103</v>
      </c>
      <c r="E16" s="21" t="s">
        <v>224</v>
      </c>
      <c r="F16" s="21" t="s">
        <v>292</v>
      </c>
      <c r="G16" s="21" t="s">
        <v>293</v>
      </c>
      <c r="H16" s="23">
        <v>376104</v>
      </c>
      <c r="I16" s="23">
        <v>376104</v>
      </c>
      <c r="J16" s="23"/>
      <c r="K16" s="23"/>
      <c r="L16" s="23">
        <v>376104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4" t="s">
        <v>72</v>
      </c>
      <c r="B17" s="21" t="s">
        <v>294</v>
      </c>
      <c r="C17" s="21" t="s">
        <v>295</v>
      </c>
      <c r="D17" s="21" t="s">
        <v>146</v>
      </c>
      <c r="E17" s="21" t="s">
        <v>253</v>
      </c>
      <c r="F17" s="21" t="s">
        <v>292</v>
      </c>
      <c r="G17" s="21" t="s">
        <v>293</v>
      </c>
      <c r="H17" s="23">
        <v>197280</v>
      </c>
      <c r="I17" s="23">
        <v>197280</v>
      </c>
      <c r="J17" s="23"/>
      <c r="K17" s="23"/>
      <c r="L17" s="23">
        <v>197280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4" t="s">
        <v>72</v>
      </c>
      <c r="B18" s="21" t="s">
        <v>294</v>
      </c>
      <c r="C18" s="21" t="s">
        <v>295</v>
      </c>
      <c r="D18" s="21" t="s">
        <v>152</v>
      </c>
      <c r="E18" s="21" t="s">
        <v>224</v>
      </c>
      <c r="F18" s="21" t="s">
        <v>292</v>
      </c>
      <c r="G18" s="21" t="s">
        <v>293</v>
      </c>
      <c r="H18" s="23">
        <v>858924</v>
      </c>
      <c r="I18" s="23">
        <v>858924</v>
      </c>
      <c r="J18" s="23"/>
      <c r="K18" s="23"/>
      <c r="L18" s="23">
        <v>858924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4" t="s">
        <v>72</v>
      </c>
      <c r="B19" s="21" t="s">
        <v>290</v>
      </c>
      <c r="C19" s="21" t="s">
        <v>291</v>
      </c>
      <c r="D19" s="21" t="s">
        <v>88</v>
      </c>
      <c r="E19" s="21" t="s">
        <v>214</v>
      </c>
      <c r="F19" s="21" t="s">
        <v>296</v>
      </c>
      <c r="G19" s="21" t="s">
        <v>297</v>
      </c>
      <c r="H19" s="23">
        <v>12900</v>
      </c>
      <c r="I19" s="23">
        <v>12900</v>
      </c>
      <c r="J19" s="23"/>
      <c r="K19" s="23"/>
      <c r="L19" s="23">
        <v>12900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4" t="s">
        <v>72</v>
      </c>
      <c r="B20" s="21" t="s">
        <v>290</v>
      </c>
      <c r="C20" s="21" t="s">
        <v>291</v>
      </c>
      <c r="D20" s="21" t="s">
        <v>91</v>
      </c>
      <c r="E20" s="21" t="s">
        <v>214</v>
      </c>
      <c r="F20" s="21" t="s">
        <v>296</v>
      </c>
      <c r="G20" s="21" t="s">
        <v>297</v>
      </c>
      <c r="H20" s="23">
        <v>125100</v>
      </c>
      <c r="I20" s="23">
        <v>125100</v>
      </c>
      <c r="J20" s="23"/>
      <c r="K20" s="23"/>
      <c r="L20" s="23">
        <v>125100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4" t="s">
        <v>72</v>
      </c>
      <c r="B21" s="21" t="s">
        <v>290</v>
      </c>
      <c r="C21" s="21" t="s">
        <v>291</v>
      </c>
      <c r="D21" s="21" t="s">
        <v>96</v>
      </c>
      <c r="E21" s="21" t="s">
        <v>214</v>
      </c>
      <c r="F21" s="21" t="s">
        <v>296</v>
      </c>
      <c r="G21" s="21" t="s">
        <v>297</v>
      </c>
      <c r="H21" s="23">
        <v>11400</v>
      </c>
      <c r="I21" s="23">
        <v>11400</v>
      </c>
      <c r="J21" s="23"/>
      <c r="K21" s="23"/>
      <c r="L21" s="23">
        <v>11400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4" t="s">
        <v>72</v>
      </c>
      <c r="B22" s="21" t="s">
        <v>290</v>
      </c>
      <c r="C22" s="21" t="s">
        <v>291</v>
      </c>
      <c r="D22" s="21" t="s">
        <v>100</v>
      </c>
      <c r="E22" s="21" t="s">
        <v>214</v>
      </c>
      <c r="F22" s="21" t="s">
        <v>296</v>
      </c>
      <c r="G22" s="21" t="s">
        <v>297</v>
      </c>
      <c r="H22" s="23">
        <v>79200</v>
      </c>
      <c r="I22" s="23">
        <v>79200</v>
      </c>
      <c r="J22" s="23"/>
      <c r="K22" s="23"/>
      <c r="L22" s="23">
        <v>79200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4" t="s">
        <v>72</v>
      </c>
      <c r="B23" s="21" t="s">
        <v>290</v>
      </c>
      <c r="C23" s="21" t="s">
        <v>291</v>
      </c>
      <c r="D23" s="21" t="s">
        <v>107</v>
      </c>
      <c r="E23" s="21" t="s">
        <v>214</v>
      </c>
      <c r="F23" s="21" t="s">
        <v>296</v>
      </c>
      <c r="G23" s="21" t="s">
        <v>297</v>
      </c>
      <c r="H23" s="23">
        <v>52800</v>
      </c>
      <c r="I23" s="23">
        <v>52800</v>
      </c>
      <c r="J23" s="23"/>
      <c r="K23" s="23"/>
      <c r="L23" s="23">
        <v>52800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4" t="s">
        <v>72</v>
      </c>
      <c r="B24" s="21" t="s">
        <v>298</v>
      </c>
      <c r="C24" s="21" t="s">
        <v>299</v>
      </c>
      <c r="D24" s="21" t="s">
        <v>88</v>
      </c>
      <c r="E24" s="21" t="s">
        <v>214</v>
      </c>
      <c r="F24" s="21" t="s">
        <v>296</v>
      </c>
      <c r="G24" s="21" t="s">
        <v>297</v>
      </c>
      <c r="H24" s="23">
        <v>6000</v>
      </c>
      <c r="I24" s="23">
        <v>6000</v>
      </c>
      <c r="J24" s="23"/>
      <c r="K24" s="23"/>
      <c r="L24" s="23">
        <v>6000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4" t="s">
        <v>72</v>
      </c>
      <c r="B25" s="21" t="s">
        <v>298</v>
      </c>
      <c r="C25" s="21" t="s">
        <v>299</v>
      </c>
      <c r="D25" s="21" t="s">
        <v>91</v>
      </c>
      <c r="E25" s="21" t="s">
        <v>214</v>
      </c>
      <c r="F25" s="21" t="s">
        <v>296</v>
      </c>
      <c r="G25" s="21" t="s">
        <v>297</v>
      </c>
      <c r="H25" s="23">
        <v>66000</v>
      </c>
      <c r="I25" s="23">
        <v>66000</v>
      </c>
      <c r="J25" s="23"/>
      <c r="K25" s="23"/>
      <c r="L25" s="23">
        <v>66000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4" t="s">
        <v>72</v>
      </c>
      <c r="B26" s="21" t="s">
        <v>298</v>
      </c>
      <c r="C26" s="21" t="s">
        <v>299</v>
      </c>
      <c r="D26" s="21" t="s">
        <v>96</v>
      </c>
      <c r="E26" s="21" t="s">
        <v>214</v>
      </c>
      <c r="F26" s="21" t="s">
        <v>296</v>
      </c>
      <c r="G26" s="21" t="s">
        <v>297</v>
      </c>
      <c r="H26" s="23">
        <v>6000</v>
      </c>
      <c r="I26" s="23">
        <v>6000</v>
      </c>
      <c r="J26" s="23"/>
      <c r="K26" s="23"/>
      <c r="L26" s="23">
        <v>6000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4" t="s">
        <v>72</v>
      </c>
      <c r="B27" s="21" t="s">
        <v>298</v>
      </c>
      <c r="C27" s="21" t="s">
        <v>299</v>
      </c>
      <c r="D27" s="21" t="s">
        <v>100</v>
      </c>
      <c r="E27" s="21" t="s">
        <v>214</v>
      </c>
      <c r="F27" s="21" t="s">
        <v>296</v>
      </c>
      <c r="G27" s="21" t="s">
        <v>297</v>
      </c>
      <c r="H27" s="23">
        <v>42000</v>
      </c>
      <c r="I27" s="23">
        <v>42000</v>
      </c>
      <c r="J27" s="23"/>
      <c r="K27" s="23"/>
      <c r="L27" s="23">
        <v>42000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4" t="s">
        <v>72</v>
      </c>
      <c r="B28" s="21" t="s">
        <v>298</v>
      </c>
      <c r="C28" s="21" t="s">
        <v>299</v>
      </c>
      <c r="D28" s="21" t="s">
        <v>107</v>
      </c>
      <c r="E28" s="21" t="s">
        <v>214</v>
      </c>
      <c r="F28" s="21" t="s">
        <v>296</v>
      </c>
      <c r="G28" s="21" t="s">
        <v>297</v>
      </c>
      <c r="H28" s="23">
        <v>30000</v>
      </c>
      <c r="I28" s="23">
        <v>30000</v>
      </c>
      <c r="J28" s="23"/>
      <c r="K28" s="23"/>
      <c r="L28" s="23">
        <v>30000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4" t="s">
        <v>72</v>
      </c>
      <c r="B29" s="21" t="s">
        <v>290</v>
      </c>
      <c r="C29" s="21" t="s">
        <v>291</v>
      </c>
      <c r="D29" s="21" t="s">
        <v>88</v>
      </c>
      <c r="E29" s="21" t="s">
        <v>214</v>
      </c>
      <c r="F29" s="21" t="s">
        <v>296</v>
      </c>
      <c r="G29" s="21" t="s">
        <v>297</v>
      </c>
      <c r="H29" s="23">
        <v>50484</v>
      </c>
      <c r="I29" s="23">
        <v>50484</v>
      </c>
      <c r="J29" s="23"/>
      <c r="K29" s="23"/>
      <c r="L29" s="23">
        <v>50484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4" t="s">
        <v>72</v>
      </c>
      <c r="B30" s="21" t="s">
        <v>290</v>
      </c>
      <c r="C30" s="21" t="s">
        <v>291</v>
      </c>
      <c r="D30" s="21" t="s">
        <v>91</v>
      </c>
      <c r="E30" s="21" t="s">
        <v>214</v>
      </c>
      <c r="F30" s="21" t="s">
        <v>296</v>
      </c>
      <c r="G30" s="21" t="s">
        <v>297</v>
      </c>
      <c r="H30" s="23">
        <v>527076</v>
      </c>
      <c r="I30" s="23">
        <v>527076</v>
      </c>
      <c r="J30" s="23"/>
      <c r="K30" s="23"/>
      <c r="L30" s="23">
        <v>527076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4" t="s">
        <v>72</v>
      </c>
      <c r="B31" s="21" t="s">
        <v>290</v>
      </c>
      <c r="C31" s="21" t="s">
        <v>291</v>
      </c>
      <c r="D31" s="21" t="s">
        <v>96</v>
      </c>
      <c r="E31" s="21" t="s">
        <v>214</v>
      </c>
      <c r="F31" s="21" t="s">
        <v>296</v>
      </c>
      <c r="G31" s="21" t="s">
        <v>297</v>
      </c>
      <c r="H31" s="23">
        <v>50676</v>
      </c>
      <c r="I31" s="23">
        <v>50676</v>
      </c>
      <c r="J31" s="23"/>
      <c r="K31" s="23"/>
      <c r="L31" s="23">
        <v>50676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4" t="s">
        <v>72</v>
      </c>
      <c r="B32" s="21" t="s">
        <v>290</v>
      </c>
      <c r="C32" s="21" t="s">
        <v>291</v>
      </c>
      <c r="D32" s="21" t="s">
        <v>100</v>
      </c>
      <c r="E32" s="21" t="s">
        <v>214</v>
      </c>
      <c r="F32" s="21" t="s">
        <v>296</v>
      </c>
      <c r="G32" s="21" t="s">
        <v>297</v>
      </c>
      <c r="H32" s="23">
        <v>339780</v>
      </c>
      <c r="I32" s="23">
        <v>339780</v>
      </c>
      <c r="J32" s="23"/>
      <c r="K32" s="23"/>
      <c r="L32" s="23">
        <v>339780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4" t="s">
        <v>72</v>
      </c>
      <c r="B33" s="21" t="s">
        <v>290</v>
      </c>
      <c r="C33" s="21" t="s">
        <v>291</v>
      </c>
      <c r="D33" s="21" t="s">
        <v>107</v>
      </c>
      <c r="E33" s="21" t="s">
        <v>214</v>
      </c>
      <c r="F33" s="21" t="s">
        <v>296</v>
      </c>
      <c r="G33" s="21" t="s">
        <v>297</v>
      </c>
      <c r="H33" s="23">
        <v>233424</v>
      </c>
      <c r="I33" s="23">
        <v>233424</v>
      </c>
      <c r="J33" s="23"/>
      <c r="K33" s="23"/>
      <c r="L33" s="23">
        <v>233424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4" t="s">
        <v>72</v>
      </c>
      <c r="B34" s="21" t="s">
        <v>294</v>
      </c>
      <c r="C34" s="21" t="s">
        <v>295</v>
      </c>
      <c r="D34" s="21" t="s">
        <v>103</v>
      </c>
      <c r="E34" s="21" t="s">
        <v>224</v>
      </c>
      <c r="F34" s="21" t="s">
        <v>296</v>
      </c>
      <c r="G34" s="21" t="s">
        <v>297</v>
      </c>
      <c r="H34" s="23">
        <v>76212</v>
      </c>
      <c r="I34" s="23">
        <v>76212</v>
      </c>
      <c r="J34" s="23"/>
      <c r="K34" s="23"/>
      <c r="L34" s="23">
        <v>76212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4" t="s">
        <v>72</v>
      </c>
      <c r="B35" s="21" t="s">
        <v>294</v>
      </c>
      <c r="C35" s="21" t="s">
        <v>295</v>
      </c>
      <c r="D35" s="21" t="s">
        <v>146</v>
      </c>
      <c r="E35" s="21" t="s">
        <v>253</v>
      </c>
      <c r="F35" s="21" t="s">
        <v>296</v>
      </c>
      <c r="G35" s="21" t="s">
        <v>297</v>
      </c>
      <c r="H35" s="23">
        <v>45996</v>
      </c>
      <c r="I35" s="23">
        <v>45996</v>
      </c>
      <c r="J35" s="23"/>
      <c r="K35" s="23"/>
      <c r="L35" s="23">
        <v>45996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4" t="s">
        <v>72</v>
      </c>
      <c r="B36" s="21" t="s">
        <v>294</v>
      </c>
      <c r="C36" s="21" t="s">
        <v>295</v>
      </c>
      <c r="D36" s="21" t="s">
        <v>152</v>
      </c>
      <c r="E36" s="21" t="s">
        <v>224</v>
      </c>
      <c r="F36" s="21" t="s">
        <v>296</v>
      </c>
      <c r="G36" s="21" t="s">
        <v>297</v>
      </c>
      <c r="H36" s="23">
        <v>203376</v>
      </c>
      <c r="I36" s="23">
        <v>203376</v>
      </c>
      <c r="J36" s="23"/>
      <c r="K36" s="23"/>
      <c r="L36" s="23">
        <v>203376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4" t="s">
        <v>72</v>
      </c>
      <c r="B37" s="21" t="s">
        <v>300</v>
      </c>
      <c r="C37" s="21" t="s">
        <v>301</v>
      </c>
      <c r="D37" s="21" t="s">
        <v>103</v>
      </c>
      <c r="E37" s="21" t="s">
        <v>224</v>
      </c>
      <c r="F37" s="21" t="s">
        <v>296</v>
      </c>
      <c r="G37" s="21" t="s">
        <v>297</v>
      </c>
      <c r="H37" s="23">
        <v>54000</v>
      </c>
      <c r="I37" s="23">
        <v>54000</v>
      </c>
      <c r="J37" s="23"/>
      <c r="K37" s="23"/>
      <c r="L37" s="23">
        <v>54000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4" t="s">
        <v>72</v>
      </c>
      <c r="B38" s="21" t="s">
        <v>300</v>
      </c>
      <c r="C38" s="21" t="s">
        <v>301</v>
      </c>
      <c r="D38" s="21" t="s">
        <v>146</v>
      </c>
      <c r="E38" s="21" t="s">
        <v>253</v>
      </c>
      <c r="F38" s="21" t="s">
        <v>296</v>
      </c>
      <c r="G38" s="21" t="s">
        <v>297</v>
      </c>
      <c r="H38" s="23">
        <v>30000</v>
      </c>
      <c r="I38" s="23">
        <v>30000</v>
      </c>
      <c r="J38" s="23"/>
      <c r="K38" s="23"/>
      <c r="L38" s="23">
        <v>30000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4" t="s">
        <v>72</v>
      </c>
      <c r="B39" s="21" t="s">
        <v>300</v>
      </c>
      <c r="C39" s="21" t="s">
        <v>301</v>
      </c>
      <c r="D39" s="21" t="s">
        <v>152</v>
      </c>
      <c r="E39" s="21" t="s">
        <v>224</v>
      </c>
      <c r="F39" s="21" t="s">
        <v>296</v>
      </c>
      <c r="G39" s="21" t="s">
        <v>297</v>
      </c>
      <c r="H39" s="23">
        <v>114000</v>
      </c>
      <c r="I39" s="23">
        <v>114000</v>
      </c>
      <c r="J39" s="23"/>
      <c r="K39" s="23"/>
      <c r="L39" s="23">
        <v>114000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4" t="s">
        <v>72</v>
      </c>
      <c r="B40" s="21" t="s">
        <v>290</v>
      </c>
      <c r="C40" s="21" t="s">
        <v>291</v>
      </c>
      <c r="D40" s="21" t="s">
        <v>88</v>
      </c>
      <c r="E40" s="21" t="s">
        <v>214</v>
      </c>
      <c r="F40" s="21" t="s">
        <v>302</v>
      </c>
      <c r="G40" s="21" t="s">
        <v>303</v>
      </c>
      <c r="H40" s="23">
        <v>3977</v>
      </c>
      <c r="I40" s="23">
        <v>3977</v>
      </c>
      <c r="J40" s="23"/>
      <c r="K40" s="23"/>
      <c r="L40" s="23">
        <v>3977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4" t="s">
        <v>72</v>
      </c>
      <c r="B41" s="21" t="s">
        <v>290</v>
      </c>
      <c r="C41" s="21" t="s">
        <v>291</v>
      </c>
      <c r="D41" s="21" t="s">
        <v>91</v>
      </c>
      <c r="E41" s="21" t="s">
        <v>214</v>
      </c>
      <c r="F41" s="21" t="s">
        <v>302</v>
      </c>
      <c r="G41" s="21" t="s">
        <v>303</v>
      </c>
      <c r="H41" s="23">
        <v>37055</v>
      </c>
      <c r="I41" s="23">
        <v>37055</v>
      </c>
      <c r="J41" s="23"/>
      <c r="K41" s="23"/>
      <c r="L41" s="23">
        <v>37055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4" t="s">
        <v>72</v>
      </c>
      <c r="B42" s="21" t="s">
        <v>290</v>
      </c>
      <c r="C42" s="21" t="s">
        <v>291</v>
      </c>
      <c r="D42" s="21" t="s">
        <v>96</v>
      </c>
      <c r="E42" s="21" t="s">
        <v>214</v>
      </c>
      <c r="F42" s="21" t="s">
        <v>302</v>
      </c>
      <c r="G42" s="21" t="s">
        <v>303</v>
      </c>
      <c r="H42" s="23">
        <v>3284</v>
      </c>
      <c r="I42" s="23">
        <v>3284</v>
      </c>
      <c r="J42" s="23"/>
      <c r="K42" s="23"/>
      <c r="L42" s="23">
        <v>3284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4" t="s">
        <v>72</v>
      </c>
      <c r="B43" s="21" t="s">
        <v>290</v>
      </c>
      <c r="C43" s="21" t="s">
        <v>291</v>
      </c>
      <c r="D43" s="21" t="s">
        <v>100</v>
      </c>
      <c r="E43" s="21" t="s">
        <v>214</v>
      </c>
      <c r="F43" s="21" t="s">
        <v>302</v>
      </c>
      <c r="G43" s="21" t="s">
        <v>303</v>
      </c>
      <c r="H43" s="23">
        <v>23286</v>
      </c>
      <c r="I43" s="23">
        <v>23286</v>
      </c>
      <c r="J43" s="23"/>
      <c r="K43" s="23"/>
      <c r="L43" s="23">
        <v>23286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4" t="s">
        <v>72</v>
      </c>
      <c r="B44" s="21" t="s">
        <v>290</v>
      </c>
      <c r="C44" s="21" t="s">
        <v>291</v>
      </c>
      <c r="D44" s="21" t="s">
        <v>107</v>
      </c>
      <c r="E44" s="21" t="s">
        <v>214</v>
      </c>
      <c r="F44" s="21" t="s">
        <v>302</v>
      </c>
      <c r="G44" s="21" t="s">
        <v>303</v>
      </c>
      <c r="H44" s="23">
        <v>15390</v>
      </c>
      <c r="I44" s="23">
        <v>15390</v>
      </c>
      <c r="J44" s="23"/>
      <c r="K44" s="23"/>
      <c r="L44" s="23">
        <v>15390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4" t="s">
        <v>72</v>
      </c>
      <c r="B45" s="21" t="s">
        <v>304</v>
      </c>
      <c r="C45" s="21" t="s">
        <v>305</v>
      </c>
      <c r="D45" s="21" t="s">
        <v>88</v>
      </c>
      <c r="E45" s="21" t="s">
        <v>214</v>
      </c>
      <c r="F45" s="21" t="s">
        <v>302</v>
      </c>
      <c r="G45" s="21" t="s">
        <v>303</v>
      </c>
      <c r="H45" s="23">
        <v>21600</v>
      </c>
      <c r="I45" s="23">
        <v>21600</v>
      </c>
      <c r="J45" s="23"/>
      <c r="K45" s="23"/>
      <c r="L45" s="23">
        <v>21600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34" t="s">
        <v>72</v>
      </c>
      <c r="B46" s="21" t="s">
        <v>304</v>
      </c>
      <c r="C46" s="21" t="s">
        <v>305</v>
      </c>
      <c r="D46" s="21" t="s">
        <v>91</v>
      </c>
      <c r="E46" s="21" t="s">
        <v>214</v>
      </c>
      <c r="F46" s="21" t="s">
        <v>302</v>
      </c>
      <c r="G46" s="21" t="s">
        <v>303</v>
      </c>
      <c r="H46" s="23">
        <v>206700</v>
      </c>
      <c r="I46" s="23">
        <v>206700</v>
      </c>
      <c r="J46" s="23"/>
      <c r="K46" s="23"/>
      <c r="L46" s="23">
        <v>206700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34" t="s">
        <v>72</v>
      </c>
      <c r="B47" s="21" t="s">
        <v>304</v>
      </c>
      <c r="C47" s="21" t="s">
        <v>305</v>
      </c>
      <c r="D47" s="21" t="s">
        <v>96</v>
      </c>
      <c r="E47" s="21" t="s">
        <v>214</v>
      </c>
      <c r="F47" s="21" t="s">
        <v>302</v>
      </c>
      <c r="G47" s="21" t="s">
        <v>303</v>
      </c>
      <c r="H47" s="23">
        <v>19200</v>
      </c>
      <c r="I47" s="23">
        <v>19200</v>
      </c>
      <c r="J47" s="23"/>
      <c r="K47" s="23"/>
      <c r="L47" s="23">
        <v>19200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34" t="s">
        <v>72</v>
      </c>
      <c r="B48" s="21" t="s">
        <v>304</v>
      </c>
      <c r="C48" s="21" t="s">
        <v>305</v>
      </c>
      <c r="D48" s="21" t="s">
        <v>100</v>
      </c>
      <c r="E48" s="21" t="s">
        <v>214</v>
      </c>
      <c r="F48" s="21" t="s">
        <v>302</v>
      </c>
      <c r="G48" s="21" t="s">
        <v>303</v>
      </c>
      <c r="H48" s="23">
        <v>131700</v>
      </c>
      <c r="I48" s="23">
        <v>131700</v>
      </c>
      <c r="J48" s="23"/>
      <c r="K48" s="23"/>
      <c r="L48" s="23">
        <v>131700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34" t="s">
        <v>72</v>
      </c>
      <c r="B49" s="21" t="s">
        <v>304</v>
      </c>
      <c r="C49" s="21" t="s">
        <v>305</v>
      </c>
      <c r="D49" s="21" t="s">
        <v>107</v>
      </c>
      <c r="E49" s="21" t="s">
        <v>214</v>
      </c>
      <c r="F49" s="21" t="s">
        <v>302</v>
      </c>
      <c r="G49" s="21" t="s">
        <v>303</v>
      </c>
      <c r="H49" s="23">
        <v>69480</v>
      </c>
      <c r="I49" s="23">
        <v>69480</v>
      </c>
      <c r="J49" s="23"/>
      <c r="K49" s="23"/>
      <c r="L49" s="23">
        <v>69480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34" t="s">
        <v>72</v>
      </c>
      <c r="B50" s="21" t="s">
        <v>306</v>
      </c>
      <c r="C50" s="21" t="s">
        <v>307</v>
      </c>
      <c r="D50" s="21" t="s">
        <v>103</v>
      </c>
      <c r="E50" s="21" t="s">
        <v>224</v>
      </c>
      <c r="F50" s="21" t="s">
        <v>308</v>
      </c>
      <c r="G50" s="21" t="s">
        <v>309</v>
      </c>
      <c r="H50" s="23">
        <v>250836</v>
      </c>
      <c r="I50" s="23">
        <v>250836</v>
      </c>
      <c r="J50" s="23"/>
      <c r="K50" s="23"/>
      <c r="L50" s="23">
        <v>250836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34" t="s">
        <v>72</v>
      </c>
      <c r="B51" s="21" t="s">
        <v>306</v>
      </c>
      <c r="C51" s="21" t="s">
        <v>307</v>
      </c>
      <c r="D51" s="21" t="s">
        <v>146</v>
      </c>
      <c r="E51" s="21" t="s">
        <v>253</v>
      </c>
      <c r="F51" s="21" t="s">
        <v>308</v>
      </c>
      <c r="G51" s="21" t="s">
        <v>309</v>
      </c>
      <c r="H51" s="23">
        <v>138672</v>
      </c>
      <c r="I51" s="23">
        <v>138672</v>
      </c>
      <c r="J51" s="23"/>
      <c r="K51" s="23"/>
      <c r="L51" s="23">
        <v>138672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34" t="s">
        <v>72</v>
      </c>
      <c r="B52" s="21" t="s">
        <v>306</v>
      </c>
      <c r="C52" s="21" t="s">
        <v>307</v>
      </c>
      <c r="D52" s="21" t="s">
        <v>152</v>
      </c>
      <c r="E52" s="21" t="s">
        <v>224</v>
      </c>
      <c r="F52" s="21" t="s">
        <v>308</v>
      </c>
      <c r="G52" s="21" t="s">
        <v>309</v>
      </c>
      <c r="H52" s="23">
        <v>548844</v>
      </c>
      <c r="I52" s="23">
        <v>548844</v>
      </c>
      <c r="J52" s="23"/>
      <c r="K52" s="23"/>
      <c r="L52" s="23">
        <v>548844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34" t="s">
        <v>72</v>
      </c>
      <c r="B53" s="21" t="s">
        <v>310</v>
      </c>
      <c r="C53" s="21" t="s">
        <v>311</v>
      </c>
      <c r="D53" s="21" t="s">
        <v>103</v>
      </c>
      <c r="E53" s="21" t="s">
        <v>224</v>
      </c>
      <c r="F53" s="21" t="s">
        <v>308</v>
      </c>
      <c r="G53" s="21" t="s">
        <v>309</v>
      </c>
      <c r="H53" s="23">
        <v>162000</v>
      </c>
      <c r="I53" s="23">
        <v>162000</v>
      </c>
      <c r="J53" s="23"/>
      <c r="K53" s="23"/>
      <c r="L53" s="23">
        <v>162000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34" t="s">
        <v>72</v>
      </c>
      <c r="B54" s="21" t="s">
        <v>310</v>
      </c>
      <c r="C54" s="21" t="s">
        <v>311</v>
      </c>
      <c r="D54" s="21" t="s">
        <v>146</v>
      </c>
      <c r="E54" s="21" t="s">
        <v>253</v>
      </c>
      <c r="F54" s="21" t="s">
        <v>308</v>
      </c>
      <c r="G54" s="21" t="s">
        <v>309</v>
      </c>
      <c r="H54" s="23">
        <v>90000</v>
      </c>
      <c r="I54" s="23">
        <v>90000</v>
      </c>
      <c r="J54" s="23"/>
      <c r="K54" s="23"/>
      <c r="L54" s="23">
        <v>90000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34" t="s">
        <v>72</v>
      </c>
      <c r="B55" s="21" t="s">
        <v>310</v>
      </c>
      <c r="C55" s="21" t="s">
        <v>311</v>
      </c>
      <c r="D55" s="21" t="s">
        <v>152</v>
      </c>
      <c r="E55" s="21" t="s">
        <v>224</v>
      </c>
      <c r="F55" s="21" t="s">
        <v>308</v>
      </c>
      <c r="G55" s="21" t="s">
        <v>309</v>
      </c>
      <c r="H55" s="23">
        <v>342000</v>
      </c>
      <c r="I55" s="23">
        <v>342000</v>
      </c>
      <c r="J55" s="23"/>
      <c r="K55" s="23"/>
      <c r="L55" s="23">
        <v>342000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34" t="s">
        <v>72</v>
      </c>
      <c r="B56" s="21" t="s">
        <v>312</v>
      </c>
      <c r="C56" s="21" t="s">
        <v>313</v>
      </c>
      <c r="D56" s="21" t="s">
        <v>103</v>
      </c>
      <c r="E56" s="21" t="s">
        <v>224</v>
      </c>
      <c r="F56" s="21" t="s">
        <v>308</v>
      </c>
      <c r="G56" s="21" t="s">
        <v>309</v>
      </c>
      <c r="H56" s="23">
        <v>119700</v>
      </c>
      <c r="I56" s="23">
        <v>119700</v>
      </c>
      <c r="J56" s="23"/>
      <c r="K56" s="23"/>
      <c r="L56" s="23">
        <v>119700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34" t="s">
        <v>72</v>
      </c>
      <c r="B57" s="21" t="s">
        <v>312</v>
      </c>
      <c r="C57" s="21" t="s">
        <v>313</v>
      </c>
      <c r="D57" s="21" t="s">
        <v>146</v>
      </c>
      <c r="E57" s="21" t="s">
        <v>253</v>
      </c>
      <c r="F57" s="21" t="s">
        <v>308</v>
      </c>
      <c r="G57" s="21" t="s">
        <v>309</v>
      </c>
      <c r="H57" s="23">
        <v>64860</v>
      </c>
      <c r="I57" s="23">
        <v>64860</v>
      </c>
      <c r="J57" s="23"/>
      <c r="K57" s="23"/>
      <c r="L57" s="23">
        <v>64860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34" t="s">
        <v>72</v>
      </c>
      <c r="B58" s="21" t="s">
        <v>312</v>
      </c>
      <c r="C58" s="21" t="s">
        <v>313</v>
      </c>
      <c r="D58" s="21" t="s">
        <v>152</v>
      </c>
      <c r="E58" s="21" t="s">
        <v>224</v>
      </c>
      <c r="F58" s="21" t="s">
        <v>308</v>
      </c>
      <c r="G58" s="21" t="s">
        <v>309</v>
      </c>
      <c r="H58" s="23">
        <v>267792</v>
      </c>
      <c r="I58" s="23">
        <v>267792</v>
      </c>
      <c r="J58" s="23"/>
      <c r="K58" s="23"/>
      <c r="L58" s="23">
        <v>267792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34" t="s">
        <v>72</v>
      </c>
      <c r="B59" s="21" t="s">
        <v>314</v>
      </c>
      <c r="C59" s="21" t="s">
        <v>315</v>
      </c>
      <c r="D59" s="21" t="s">
        <v>124</v>
      </c>
      <c r="E59" s="21" t="s">
        <v>237</v>
      </c>
      <c r="F59" s="21" t="s">
        <v>316</v>
      </c>
      <c r="G59" s="21" t="s">
        <v>317</v>
      </c>
      <c r="H59" s="23">
        <v>921667.2</v>
      </c>
      <c r="I59" s="23">
        <v>921667.2</v>
      </c>
      <c r="J59" s="23"/>
      <c r="K59" s="23"/>
      <c r="L59" s="23">
        <v>921667.2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34" t="s">
        <v>72</v>
      </c>
      <c r="B60" s="21" t="s">
        <v>314</v>
      </c>
      <c r="C60" s="21" t="s">
        <v>315</v>
      </c>
      <c r="D60" s="21" t="s">
        <v>318</v>
      </c>
      <c r="E60" s="21" t="s">
        <v>319</v>
      </c>
      <c r="F60" s="21" t="s">
        <v>320</v>
      </c>
      <c r="G60" s="21" t="s">
        <v>321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34" t="s">
        <v>72</v>
      </c>
      <c r="B61" s="21" t="s">
        <v>314</v>
      </c>
      <c r="C61" s="21" t="s">
        <v>315</v>
      </c>
      <c r="D61" s="21" t="s">
        <v>136</v>
      </c>
      <c r="E61" s="21" t="s">
        <v>247</v>
      </c>
      <c r="F61" s="21" t="s">
        <v>322</v>
      </c>
      <c r="G61" s="21" t="s">
        <v>323</v>
      </c>
      <c r="H61" s="23">
        <v>187867.7</v>
      </c>
      <c r="I61" s="23">
        <v>187867.7</v>
      </c>
      <c r="J61" s="23"/>
      <c r="K61" s="23"/>
      <c r="L61" s="23">
        <v>187867.7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134" t="s">
        <v>72</v>
      </c>
      <c r="B62" s="21" t="s">
        <v>314</v>
      </c>
      <c r="C62" s="21" t="s">
        <v>315</v>
      </c>
      <c r="D62" s="21" t="s">
        <v>137</v>
      </c>
      <c r="E62" s="21" t="s">
        <v>248</v>
      </c>
      <c r="F62" s="21" t="s">
        <v>322</v>
      </c>
      <c r="G62" s="21" t="s">
        <v>323</v>
      </c>
      <c r="H62" s="23">
        <v>221122.12</v>
      </c>
      <c r="I62" s="23">
        <v>221122.12</v>
      </c>
      <c r="J62" s="23"/>
      <c r="K62" s="23"/>
      <c r="L62" s="23">
        <v>221122.12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134" t="s">
        <v>72</v>
      </c>
      <c r="B63" s="21" t="s">
        <v>314</v>
      </c>
      <c r="C63" s="21" t="s">
        <v>315</v>
      </c>
      <c r="D63" s="21" t="s">
        <v>324</v>
      </c>
      <c r="E63" s="21" t="s">
        <v>325</v>
      </c>
      <c r="F63" s="21" t="s">
        <v>326</v>
      </c>
      <c r="G63" s="21" t="s">
        <v>327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134" t="s">
        <v>72</v>
      </c>
      <c r="B64" s="21" t="s">
        <v>314</v>
      </c>
      <c r="C64" s="21" t="s">
        <v>315</v>
      </c>
      <c r="D64" s="21" t="s">
        <v>91</v>
      </c>
      <c r="E64" s="21" t="s">
        <v>214</v>
      </c>
      <c r="F64" s="21" t="s">
        <v>328</v>
      </c>
      <c r="G64" s="21" t="s">
        <v>329</v>
      </c>
      <c r="H64" s="23">
        <v>1847.16</v>
      </c>
      <c r="I64" s="23">
        <v>1847.16</v>
      </c>
      <c r="J64" s="23"/>
      <c r="K64" s="23"/>
      <c r="L64" s="23">
        <v>1847.16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134" t="s">
        <v>72</v>
      </c>
      <c r="B65" s="21" t="s">
        <v>314</v>
      </c>
      <c r="C65" s="21" t="s">
        <v>315</v>
      </c>
      <c r="D65" s="21" t="s">
        <v>103</v>
      </c>
      <c r="E65" s="21" t="s">
        <v>224</v>
      </c>
      <c r="F65" s="21" t="s">
        <v>328</v>
      </c>
      <c r="G65" s="21" t="s">
        <v>329</v>
      </c>
      <c r="H65" s="23">
        <v>5759.96</v>
      </c>
      <c r="I65" s="23">
        <v>5759.96</v>
      </c>
      <c r="J65" s="23"/>
      <c r="K65" s="23"/>
      <c r="L65" s="23">
        <v>5759.96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134" t="s">
        <v>72</v>
      </c>
      <c r="B66" s="21" t="s">
        <v>314</v>
      </c>
      <c r="C66" s="21" t="s">
        <v>315</v>
      </c>
      <c r="D66" s="21" t="s">
        <v>146</v>
      </c>
      <c r="E66" s="21" t="s">
        <v>253</v>
      </c>
      <c r="F66" s="21" t="s">
        <v>328</v>
      </c>
      <c r="G66" s="21" t="s">
        <v>329</v>
      </c>
      <c r="H66" s="23">
        <v>3098.26</v>
      </c>
      <c r="I66" s="23">
        <v>3098.26</v>
      </c>
      <c r="J66" s="23"/>
      <c r="K66" s="23"/>
      <c r="L66" s="23">
        <v>3098.26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134" t="s">
        <v>72</v>
      </c>
      <c r="B67" s="21" t="s">
        <v>314</v>
      </c>
      <c r="C67" s="21" t="s">
        <v>315</v>
      </c>
      <c r="D67" s="21" t="s">
        <v>152</v>
      </c>
      <c r="E67" s="21" t="s">
        <v>224</v>
      </c>
      <c r="F67" s="21" t="s">
        <v>328</v>
      </c>
      <c r="G67" s="21" t="s">
        <v>329</v>
      </c>
      <c r="H67" s="23">
        <v>12942.55</v>
      </c>
      <c r="I67" s="23">
        <v>12942.55</v>
      </c>
      <c r="J67" s="23"/>
      <c r="K67" s="23"/>
      <c r="L67" s="23">
        <v>12942.55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134" t="s">
        <v>72</v>
      </c>
      <c r="B68" s="21" t="s">
        <v>314</v>
      </c>
      <c r="C68" s="21" t="s">
        <v>315</v>
      </c>
      <c r="D68" s="21" t="s">
        <v>138</v>
      </c>
      <c r="E68" s="21" t="s">
        <v>249</v>
      </c>
      <c r="F68" s="21" t="s">
        <v>328</v>
      </c>
      <c r="G68" s="21" t="s">
        <v>329</v>
      </c>
      <c r="H68" s="23">
        <v>17556</v>
      </c>
      <c r="I68" s="23">
        <v>17556</v>
      </c>
      <c r="J68" s="23"/>
      <c r="K68" s="23"/>
      <c r="L68" s="23">
        <v>17556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134" t="s">
        <v>72</v>
      </c>
      <c r="B69" s="21" t="s">
        <v>314</v>
      </c>
      <c r="C69" s="21" t="s">
        <v>315</v>
      </c>
      <c r="D69" s="21" t="s">
        <v>138</v>
      </c>
      <c r="E69" s="21" t="s">
        <v>249</v>
      </c>
      <c r="F69" s="21" t="s">
        <v>328</v>
      </c>
      <c r="G69" s="21" t="s">
        <v>329</v>
      </c>
      <c r="H69" s="23">
        <v>11520.84</v>
      </c>
      <c r="I69" s="23">
        <v>11520.84</v>
      </c>
      <c r="J69" s="23"/>
      <c r="K69" s="23"/>
      <c r="L69" s="23">
        <v>11520.84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134" t="s">
        <v>72</v>
      </c>
      <c r="B70" s="21" t="s">
        <v>330</v>
      </c>
      <c r="C70" s="21" t="s">
        <v>262</v>
      </c>
      <c r="D70" s="21" t="s">
        <v>161</v>
      </c>
      <c r="E70" s="21" t="s">
        <v>262</v>
      </c>
      <c r="F70" s="21" t="s">
        <v>331</v>
      </c>
      <c r="G70" s="21" t="s">
        <v>262</v>
      </c>
      <c r="H70" s="23">
        <v>691250.4</v>
      </c>
      <c r="I70" s="23">
        <v>691250.4</v>
      </c>
      <c r="J70" s="23"/>
      <c r="K70" s="23"/>
      <c r="L70" s="23">
        <v>691250.4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21" customHeight="1" spans="1:23">
      <c r="A71" s="134" t="s">
        <v>72</v>
      </c>
      <c r="B71" s="21" t="s">
        <v>332</v>
      </c>
      <c r="C71" s="21" t="s">
        <v>333</v>
      </c>
      <c r="D71" s="21" t="s">
        <v>91</v>
      </c>
      <c r="E71" s="21" t="s">
        <v>214</v>
      </c>
      <c r="F71" s="21" t="s">
        <v>334</v>
      </c>
      <c r="G71" s="21" t="s">
        <v>335</v>
      </c>
      <c r="H71" s="23">
        <v>94000</v>
      </c>
      <c r="I71" s="23">
        <v>94000</v>
      </c>
      <c r="J71" s="23"/>
      <c r="K71" s="23"/>
      <c r="L71" s="23">
        <v>94000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1" customHeight="1" spans="1:23">
      <c r="A72" s="134" t="s">
        <v>72</v>
      </c>
      <c r="B72" s="21" t="s">
        <v>336</v>
      </c>
      <c r="C72" s="21" t="s">
        <v>337</v>
      </c>
      <c r="D72" s="21" t="s">
        <v>88</v>
      </c>
      <c r="E72" s="21" t="s">
        <v>214</v>
      </c>
      <c r="F72" s="21" t="s">
        <v>338</v>
      </c>
      <c r="G72" s="21" t="s">
        <v>339</v>
      </c>
      <c r="H72" s="23">
        <v>50</v>
      </c>
      <c r="I72" s="23">
        <v>50</v>
      </c>
      <c r="J72" s="23"/>
      <c r="K72" s="23"/>
      <c r="L72" s="23">
        <v>50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1" customHeight="1" spans="1:23">
      <c r="A73" s="134" t="s">
        <v>72</v>
      </c>
      <c r="B73" s="21" t="s">
        <v>336</v>
      </c>
      <c r="C73" s="21" t="s">
        <v>337</v>
      </c>
      <c r="D73" s="21" t="s">
        <v>88</v>
      </c>
      <c r="E73" s="21" t="s">
        <v>214</v>
      </c>
      <c r="F73" s="21" t="s">
        <v>340</v>
      </c>
      <c r="G73" s="21" t="s">
        <v>341</v>
      </c>
      <c r="H73" s="23">
        <v>500</v>
      </c>
      <c r="I73" s="23">
        <v>500</v>
      </c>
      <c r="J73" s="23"/>
      <c r="K73" s="23"/>
      <c r="L73" s="23">
        <v>500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1" customHeight="1" spans="1:23">
      <c r="A74" s="134" t="s">
        <v>72</v>
      </c>
      <c r="B74" s="21" t="s">
        <v>336</v>
      </c>
      <c r="C74" s="21" t="s">
        <v>337</v>
      </c>
      <c r="D74" s="21" t="s">
        <v>88</v>
      </c>
      <c r="E74" s="21" t="s">
        <v>214</v>
      </c>
      <c r="F74" s="21" t="s">
        <v>342</v>
      </c>
      <c r="G74" s="21" t="s">
        <v>343</v>
      </c>
      <c r="H74" s="23">
        <v>500</v>
      </c>
      <c r="I74" s="23">
        <v>500</v>
      </c>
      <c r="J74" s="23"/>
      <c r="K74" s="23"/>
      <c r="L74" s="23">
        <v>500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21" customHeight="1" spans="1:23">
      <c r="A75" s="134" t="s">
        <v>72</v>
      </c>
      <c r="B75" s="21" t="s">
        <v>344</v>
      </c>
      <c r="C75" s="21" t="s">
        <v>345</v>
      </c>
      <c r="D75" s="21" t="s">
        <v>88</v>
      </c>
      <c r="E75" s="21" t="s">
        <v>214</v>
      </c>
      <c r="F75" s="21" t="s">
        <v>346</v>
      </c>
      <c r="G75" s="21" t="s">
        <v>269</v>
      </c>
      <c r="H75" s="23">
        <v>1000</v>
      </c>
      <c r="I75" s="23">
        <v>1000</v>
      </c>
      <c r="J75" s="23"/>
      <c r="K75" s="23"/>
      <c r="L75" s="23">
        <v>1000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21" customHeight="1" spans="1:23">
      <c r="A76" s="134" t="s">
        <v>72</v>
      </c>
      <c r="B76" s="21" t="s">
        <v>336</v>
      </c>
      <c r="C76" s="21" t="s">
        <v>337</v>
      </c>
      <c r="D76" s="21" t="s">
        <v>88</v>
      </c>
      <c r="E76" s="21" t="s">
        <v>214</v>
      </c>
      <c r="F76" s="21" t="s">
        <v>334</v>
      </c>
      <c r="G76" s="21" t="s">
        <v>335</v>
      </c>
      <c r="H76" s="23">
        <v>950</v>
      </c>
      <c r="I76" s="23">
        <v>950</v>
      </c>
      <c r="J76" s="23"/>
      <c r="K76" s="23"/>
      <c r="L76" s="23">
        <v>950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21" customHeight="1" spans="1:23">
      <c r="A77" s="134" t="s">
        <v>72</v>
      </c>
      <c r="B77" s="21" t="s">
        <v>336</v>
      </c>
      <c r="C77" s="21" t="s">
        <v>337</v>
      </c>
      <c r="D77" s="21" t="s">
        <v>88</v>
      </c>
      <c r="E77" s="21" t="s">
        <v>214</v>
      </c>
      <c r="F77" s="21" t="s">
        <v>347</v>
      </c>
      <c r="G77" s="21" t="s">
        <v>348</v>
      </c>
      <c r="H77" s="23">
        <v>500</v>
      </c>
      <c r="I77" s="23">
        <v>500</v>
      </c>
      <c r="J77" s="23"/>
      <c r="K77" s="23"/>
      <c r="L77" s="23">
        <v>500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21" customHeight="1" spans="1:23">
      <c r="A78" s="134" t="s">
        <v>72</v>
      </c>
      <c r="B78" s="21" t="s">
        <v>336</v>
      </c>
      <c r="C78" s="21" t="s">
        <v>337</v>
      </c>
      <c r="D78" s="21" t="s">
        <v>88</v>
      </c>
      <c r="E78" s="21" t="s">
        <v>214</v>
      </c>
      <c r="F78" s="21" t="s">
        <v>349</v>
      </c>
      <c r="G78" s="21" t="s">
        <v>350</v>
      </c>
      <c r="H78" s="23">
        <v>500</v>
      </c>
      <c r="I78" s="23">
        <v>500</v>
      </c>
      <c r="J78" s="23"/>
      <c r="K78" s="23"/>
      <c r="L78" s="23">
        <v>500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1" customHeight="1" spans="1:23">
      <c r="A79" s="134" t="s">
        <v>72</v>
      </c>
      <c r="B79" s="21" t="s">
        <v>336</v>
      </c>
      <c r="C79" s="21" t="s">
        <v>337</v>
      </c>
      <c r="D79" s="21" t="s">
        <v>91</v>
      </c>
      <c r="E79" s="21" t="s">
        <v>214</v>
      </c>
      <c r="F79" s="21" t="s">
        <v>338</v>
      </c>
      <c r="G79" s="21" t="s">
        <v>339</v>
      </c>
      <c r="H79" s="23">
        <v>50</v>
      </c>
      <c r="I79" s="23">
        <v>50</v>
      </c>
      <c r="J79" s="23"/>
      <c r="K79" s="23"/>
      <c r="L79" s="23">
        <v>50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1" customHeight="1" spans="1:23">
      <c r="A80" s="134" t="s">
        <v>72</v>
      </c>
      <c r="B80" s="21" t="s">
        <v>336</v>
      </c>
      <c r="C80" s="21" t="s">
        <v>337</v>
      </c>
      <c r="D80" s="21" t="s">
        <v>91</v>
      </c>
      <c r="E80" s="21" t="s">
        <v>214</v>
      </c>
      <c r="F80" s="21" t="s">
        <v>340</v>
      </c>
      <c r="G80" s="21" t="s">
        <v>341</v>
      </c>
      <c r="H80" s="23">
        <v>1500</v>
      </c>
      <c r="I80" s="23">
        <v>1500</v>
      </c>
      <c r="J80" s="23"/>
      <c r="K80" s="23"/>
      <c r="L80" s="23">
        <v>1500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21" customHeight="1" spans="1:23">
      <c r="A81" s="134" t="s">
        <v>72</v>
      </c>
      <c r="B81" s="21" t="s">
        <v>336</v>
      </c>
      <c r="C81" s="21" t="s">
        <v>337</v>
      </c>
      <c r="D81" s="21" t="s">
        <v>91</v>
      </c>
      <c r="E81" s="21" t="s">
        <v>214</v>
      </c>
      <c r="F81" s="21" t="s">
        <v>342</v>
      </c>
      <c r="G81" s="21" t="s">
        <v>343</v>
      </c>
      <c r="H81" s="23">
        <v>1500</v>
      </c>
      <c r="I81" s="23">
        <v>1500</v>
      </c>
      <c r="J81" s="23"/>
      <c r="K81" s="23"/>
      <c r="L81" s="23">
        <v>1500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21" customHeight="1" spans="1:23">
      <c r="A82" s="134" t="s">
        <v>72</v>
      </c>
      <c r="B82" s="21" t="s">
        <v>344</v>
      </c>
      <c r="C82" s="21" t="s">
        <v>345</v>
      </c>
      <c r="D82" s="21" t="s">
        <v>91</v>
      </c>
      <c r="E82" s="21" t="s">
        <v>214</v>
      </c>
      <c r="F82" s="21" t="s">
        <v>346</v>
      </c>
      <c r="G82" s="21" t="s">
        <v>269</v>
      </c>
      <c r="H82" s="23">
        <v>10000</v>
      </c>
      <c r="I82" s="23">
        <v>10000</v>
      </c>
      <c r="J82" s="23"/>
      <c r="K82" s="23"/>
      <c r="L82" s="23">
        <v>10000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21" customHeight="1" spans="1:23">
      <c r="A83" s="134" t="s">
        <v>72</v>
      </c>
      <c r="B83" s="21" t="s">
        <v>336</v>
      </c>
      <c r="C83" s="21" t="s">
        <v>337</v>
      </c>
      <c r="D83" s="21" t="s">
        <v>91</v>
      </c>
      <c r="E83" s="21" t="s">
        <v>214</v>
      </c>
      <c r="F83" s="21" t="s">
        <v>334</v>
      </c>
      <c r="G83" s="21" t="s">
        <v>335</v>
      </c>
      <c r="H83" s="23">
        <v>28450</v>
      </c>
      <c r="I83" s="23">
        <v>28450</v>
      </c>
      <c r="J83" s="23"/>
      <c r="K83" s="23"/>
      <c r="L83" s="23">
        <v>28450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21" customHeight="1" spans="1:23">
      <c r="A84" s="134" t="s">
        <v>72</v>
      </c>
      <c r="B84" s="21" t="s">
        <v>336</v>
      </c>
      <c r="C84" s="21" t="s">
        <v>337</v>
      </c>
      <c r="D84" s="21" t="s">
        <v>91</v>
      </c>
      <c r="E84" s="21" t="s">
        <v>214</v>
      </c>
      <c r="F84" s="21" t="s">
        <v>347</v>
      </c>
      <c r="G84" s="21" t="s">
        <v>348</v>
      </c>
      <c r="H84" s="23">
        <v>1000</v>
      </c>
      <c r="I84" s="23">
        <v>1000</v>
      </c>
      <c r="J84" s="23"/>
      <c r="K84" s="23"/>
      <c r="L84" s="23">
        <v>1000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21" customHeight="1" spans="1:23">
      <c r="A85" s="134" t="s">
        <v>72</v>
      </c>
      <c r="B85" s="21" t="s">
        <v>336</v>
      </c>
      <c r="C85" s="21" t="s">
        <v>337</v>
      </c>
      <c r="D85" s="21" t="s">
        <v>91</v>
      </c>
      <c r="E85" s="21" t="s">
        <v>214</v>
      </c>
      <c r="F85" s="21" t="s">
        <v>349</v>
      </c>
      <c r="G85" s="21" t="s">
        <v>350</v>
      </c>
      <c r="H85" s="23">
        <v>1500</v>
      </c>
      <c r="I85" s="23">
        <v>1500</v>
      </c>
      <c r="J85" s="23"/>
      <c r="K85" s="23"/>
      <c r="L85" s="23">
        <v>1500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21" customHeight="1" spans="1:23">
      <c r="A86" s="134" t="s">
        <v>72</v>
      </c>
      <c r="B86" s="21" t="s">
        <v>336</v>
      </c>
      <c r="C86" s="21" t="s">
        <v>337</v>
      </c>
      <c r="D86" s="21" t="s">
        <v>96</v>
      </c>
      <c r="E86" s="21" t="s">
        <v>214</v>
      </c>
      <c r="F86" s="21" t="s">
        <v>338</v>
      </c>
      <c r="G86" s="21" t="s">
        <v>339</v>
      </c>
      <c r="H86" s="23">
        <v>50</v>
      </c>
      <c r="I86" s="23">
        <v>50</v>
      </c>
      <c r="J86" s="23"/>
      <c r="K86" s="23"/>
      <c r="L86" s="23">
        <v>50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21" customHeight="1" spans="1:23">
      <c r="A87" s="134" t="s">
        <v>72</v>
      </c>
      <c r="B87" s="21" t="s">
        <v>336</v>
      </c>
      <c r="C87" s="21" t="s">
        <v>337</v>
      </c>
      <c r="D87" s="21" t="s">
        <v>96</v>
      </c>
      <c r="E87" s="21" t="s">
        <v>214</v>
      </c>
      <c r="F87" s="21" t="s">
        <v>340</v>
      </c>
      <c r="G87" s="21" t="s">
        <v>341</v>
      </c>
      <c r="H87" s="23">
        <v>1000</v>
      </c>
      <c r="I87" s="23">
        <v>1000</v>
      </c>
      <c r="J87" s="23"/>
      <c r="K87" s="23"/>
      <c r="L87" s="23">
        <v>1000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21" customHeight="1" spans="1:23">
      <c r="A88" s="134" t="s">
        <v>72</v>
      </c>
      <c r="B88" s="21" t="s">
        <v>336</v>
      </c>
      <c r="C88" s="21" t="s">
        <v>337</v>
      </c>
      <c r="D88" s="21" t="s">
        <v>96</v>
      </c>
      <c r="E88" s="21" t="s">
        <v>214</v>
      </c>
      <c r="F88" s="21" t="s">
        <v>342</v>
      </c>
      <c r="G88" s="21" t="s">
        <v>343</v>
      </c>
      <c r="H88" s="23">
        <v>1000</v>
      </c>
      <c r="I88" s="23">
        <v>1000</v>
      </c>
      <c r="J88" s="23"/>
      <c r="K88" s="23"/>
      <c r="L88" s="23">
        <v>1000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21" customHeight="1" spans="1:23">
      <c r="A89" s="134" t="s">
        <v>72</v>
      </c>
      <c r="B89" s="21" t="s">
        <v>344</v>
      </c>
      <c r="C89" s="21" t="s">
        <v>345</v>
      </c>
      <c r="D89" s="21" t="s">
        <v>96</v>
      </c>
      <c r="E89" s="21" t="s">
        <v>214</v>
      </c>
      <c r="F89" s="21" t="s">
        <v>346</v>
      </c>
      <c r="G89" s="21" t="s">
        <v>269</v>
      </c>
      <c r="H89" s="23">
        <v>1000</v>
      </c>
      <c r="I89" s="23">
        <v>1000</v>
      </c>
      <c r="J89" s="23"/>
      <c r="K89" s="23"/>
      <c r="L89" s="23">
        <v>1000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21" customHeight="1" spans="1:23">
      <c r="A90" s="134" t="s">
        <v>72</v>
      </c>
      <c r="B90" s="21" t="s">
        <v>336</v>
      </c>
      <c r="C90" s="21" t="s">
        <v>337</v>
      </c>
      <c r="D90" s="21" t="s">
        <v>96</v>
      </c>
      <c r="E90" s="21" t="s">
        <v>214</v>
      </c>
      <c r="F90" s="21" t="s">
        <v>334</v>
      </c>
      <c r="G90" s="21" t="s">
        <v>335</v>
      </c>
      <c r="H90" s="23">
        <v>6550</v>
      </c>
      <c r="I90" s="23">
        <v>6550</v>
      </c>
      <c r="J90" s="23"/>
      <c r="K90" s="23"/>
      <c r="L90" s="23">
        <v>6550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21" customHeight="1" spans="1:23">
      <c r="A91" s="134" t="s">
        <v>72</v>
      </c>
      <c r="B91" s="21" t="s">
        <v>336</v>
      </c>
      <c r="C91" s="21" t="s">
        <v>337</v>
      </c>
      <c r="D91" s="21" t="s">
        <v>96</v>
      </c>
      <c r="E91" s="21" t="s">
        <v>214</v>
      </c>
      <c r="F91" s="21" t="s">
        <v>347</v>
      </c>
      <c r="G91" s="21" t="s">
        <v>348</v>
      </c>
      <c r="H91" s="23">
        <v>500</v>
      </c>
      <c r="I91" s="23">
        <v>500</v>
      </c>
      <c r="J91" s="23"/>
      <c r="K91" s="23"/>
      <c r="L91" s="23">
        <v>500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21" customHeight="1" spans="1:23">
      <c r="A92" s="134" t="s">
        <v>72</v>
      </c>
      <c r="B92" s="21" t="s">
        <v>336</v>
      </c>
      <c r="C92" s="21" t="s">
        <v>337</v>
      </c>
      <c r="D92" s="21" t="s">
        <v>96</v>
      </c>
      <c r="E92" s="21" t="s">
        <v>214</v>
      </c>
      <c r="F92" s="21" t="s">
        <v>349</v>
      </c>
      <c r="G92" s="21" t="s">
        <v>350</v>
      </c>
      <c r="H92" s="23">
        <v>1000</v>
      </c>
      <c r="I92" s="23">
        <v>1000</v>
      </c>
      <c r="J92" s="23"/>
      <c r="K92" s="23"/>
      <c r="L92" s="23">
        <v>1000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21" customHeight="1" spans="1:23">
      <c r="A93" s="134" t="s">
        <v>72</v>
      </c>
      <c r="B93" s="21" t="s">
        <v>336</v>
      </c>
      <c r="C93" s="21" t="s">
        <v>337</v>
      </c>
      <c r="D93" s="21" t="s">
        <v>100</v>
      </c>
      <c r="E93" s="21" t="s">
        <v>214</v>
      </c>
      <c r="F93" s="21" t="s">
        <v>338</v>
      </c>
      <c r="G93" s="21" t="s">
        <v>339</v>
      </c>
      <c r="H93" s="23">
        <v>50</v>
      </c>
      <c r="I93" s="23">
        <v>50</v>
      </c>
      <c r="J93" s="23"/>
      <c r="K93" s="23"/>
      <c r="L93" s="23">
        <v>50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21" customHeight="1" spans="1:23">
      <c r="A94" s="134" t="s">
        <v>72</v>
      </c>
      <c r="B94" s="21" t="s">
        <v>336</v>
      </c>
      <c r="C94" s="21" t="s">
        <v>337</v>
      </c>
      <c r="D94" s="21" t="s">
        <v>100</v>
      </c>
      <c r="E94" s="21" t="s">
        <v>214</v>
      </c>
      <c r="F94" s="21" t="s">
        <v>340</v>
      </c>
      <c r="G94" s="21" t="s">
        <v>341</v>
      </c>
      <c r="H94" s="23">
        <v>1000</v>
      </c>
      <c r="I94" s="23">
        <v>1000</v>
      </c>
      <c r="J94" s="23"/>
      <c r="K94" s="23"/>
      <c r="L94" s="23">
        <v>1000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21" customHeight="1" spans="1:23">
      <c r="A95" s="134" t="s">
        <v>72</v>
      </c>
      <c r="B95" s="21" t="s">
        <v>336</v>
      </c>
      <c r="C95" s="21" t="s">
        <v>337</v>
      </c>
      <c r="D95" s="21" t="s">
        <v>100</v>
      </c>
      <c r="E95" s="21" t="s">
        <v>214</v>
      </c>
      <c r="F95" s="21" t="s">
        <v>342</v>
      </c>
      <c r="G95" s="21" t="s">
        <v>343</v>
      </c>
      <c r="H95" s="23">
        <v>1000</v>
      </c>
      <c r="I95" s="23">
        <v>1000</v>
      </c>
      <c r="J95" s="23"/>
      <c r="K95" s="23"/>
      <c r="L95" s="23">
        <v>1000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21" customHeight="1" spans="1:23">
      <c r="A96" s="134" t="s">
        <v>72</v>
      </c>
      <c r="B96" s="21" t="s">
        <v>344</v>
      </c>
      <c r="C96" s="21" t="s">
        <v>345</v>
      </c>
      <c r="D96" s="21" t="s">
        <v>100</v>
      </c>
      <c r="E96" s="21" t="s">
        <v>214</v>
      </c>
      <c r="F96" s="21" t="s">
        <v>346</v>
      </c>
      <c r="G96" s="21" t="s">
        <v>269</v>
      </c>
      <c r="H96" s="23">
        <v>3000</v>
      </c>
      <c r="I96" s="23">
        <v>3000</v>
      </c>
      <c r="J96" s="23"/>
      <c r="K96" s="23"/>
      <c r="L96" s="23">
        <v>3000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21" customHeight="1" spans="1:23">
      <c r="A97" s="134" t="s">
        <v>72</v>
      </c>
      <c r="B97" s="21" t="s">
        <v>336</v>
      </c>
      <c r="C97" s="21" t="s">
        <v>337</v>
      </c>
      <c r="D97" s="21" t="s">
        <v>100</v>
      </c>
      <c r="E97" s="21" t="s">
        <v>214</v>
      </c>
      <c r="F97" s="21" t="s">
        <v>334</v>
      </c>
      <c r="G97" s="21" t="s">
        <v>335</v>
      </c>
      <c r="H97" s="23">
        <v>16250</v>
      </c>
      <c r="I97" s="23">
        <v>16250</v>
      </c>
      <c r="J97" s="23"/>
      <c r="K97" s="23"/>
      <c r="L97" s="23">
        <v>16250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21" customHeight="1" spans="1:23">
      <c r="A98" s="134" t="s">
        <v>72</v>
      </c>
      <c r="B98" s="21" t="s">
        <v>336</v>
      </c>
      <c r="C98" s="21" t="s">
        <v>337</v>
      </c>
      <c r="D98" s="21" t="s">
        <v>100</v>
      </c>
      <c r="E98" s="21" t="s">
        <v>214</v>
      </c>
      <c r="F98" s="21" t="s">
        <v>347</v>
      </c>
      <c r="G98" s="21" t="s">
        <v>348</v>
      </c>
      <c r="H98" s="23">
        <v>500</v>
      </c>
      <c r="I98" s="23">
        <v>500</v>
      </c>
      <c r="J98" s="23"/>
      <c r="K98" s="23"/>
      <c r="L98" s="23">
        <v>500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21" customHeight="1" spans="1:23">
      <c r="A99" s="134" t="s">
        <v>72</v>
      </c>
      <c r="B99" s="21" t="s">
        <v>336</v>
      </c>
      <c r="C99" s="21" t="s">
        <v>337</v>
      </c>
      <c r="D99" s="21" t="s">
        <v>100</v>
      </c>
      <c r="E99" s="21" t="s">
        <v>214</v>
      </c>
      <c r="F99" s="21" t="s">
        <v>349</v>
      </c>
      <c r="G99" s="21" t="s">
        <v>350</v>
      </c>
      <c r="H99" s="23">
        <v>1200</v>
      </c>
      <c r="I99" s="23">
        <v>1200</v>
      </c>
      <c r="J99" s="23"/>
      <c r="K99" s="23"/>
      <c r="L99" s="23">
        <v>1200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21" customHeight="1" spans="1:23">
      <c r="A100" s="134" t="s">
        <v>72</v>
      </c>
      <c r="B100" s="21" t="s">
        <v>351</v>
      </c>
      <c r="C100" s="21" t="s">
        <v>352</v>
      </c>
      <c r="D100" s="21" t="s">
        <v>100</v>
      </c>
      <c r="E100" s="21" t="s">
        <v>214</v>
      </c>
      <c r="F100" s="21" t="s">
        <v>353</v>
      </c>
      <c r="G100" s="21" t="s">
        <v>354</v>
      </c>
      <c r="H100" s="23">
        <v>5000</v>
      </c>
      <c r="I100" s="23">
        <v>5000</v>
      </c>
      <c r="J100" s="23"/>
      <c r="K100" s="23"/>
      <c r="L100" s="23">
        <v>5000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21" customHeight="1" spans="1:23">
      <c r="A101" s="134" t="s">
        <v>72</v>
      </c>
      <c r="B101" s="21" t="s">
        <v>336</v>
      </c>
      <c r="C101" s="21" t="s">
        <v>337</v>
      </c>
      <c r="D101" s="21" t="s">
        <v>103</v>
      </c>
      <c r="E101" s="21" t="s">
        <v>224</v>
      </c>
      <c r="F101" s="21" t="s">
        <v>338</v>
      </c>
      <c r="G101" s="21" t="s">
        <v>339</v>
      </c>
      <c r="H101" s="23">
        <v>50</v>
      </c>
      <c r="I101" s="23">
        <v>50</v>
      </c>
      <c r="J101" s="23"/>
      <c r="K101" s="23"/>
      <c r="L101" s="23">
        <v>50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21" customHeight="1" spans="1:23">
      <c r="A102" s="134" t="s">
        <v>72</v>
      </c>
      <c r="B102" s="21" t="s">
        <v>336</v>
      </c>
      <c r="C102" s="21" t="s">
        <v>337</v>
      </c>
      <c r="D102" s="21" t="s">
        <v>103</v>
      </c>
      <c r="E102" s="21" t="s">
        <v>224</v>
      </c>
      <c r="F102" s="21" t="s">
        <v>340</v>
      </c>
      <c r="G102" s="21" t="s">
        <v>341</v>
      </c>
      <c r="H102" s="23">
        <v>1500</v>
      </c>
      <c r="I102" s="23">
        <v>1500</v>
      </c>
      <c r="J102" s="23"/>
      <c r="K102" s="23"/>
      <c r="L102" s="23">
        <v>1500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21" customHeight="1" spans="1:23">
      <c r="A103" s="134" t="s">
        <v>72</v>
      </c>
      <c r="B103" s="21" t="s">
        <v>336</v>
      </c>
      <c r="C103" s="21" t="s">
        <v>337</v>
      </c>
      <c r="D103" s="21" t="s">
        <v>103</v>
      </c>
      <c r="E103" s="21" t="s">
        <v>224</v>
      </c>
      <c r="F103" s="21" t="s">
        <v>342</v>
      </c>
      <c r="G103" s="21" t="s">
        <v>343</v>
      </c>
      <c r="H103" s="23">
        <v>1500</v>
      </c>
      <c r="I103" s="23">
        <v>1500</v>
      </c>
      <c r="J103" s="23"/>
      <c r="K103" s="23"/>
      <c r="L103" s="23">
        <v>1500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21" customHeight="1" spans="1:23">
      <c r="A104" s="134" t="s">
        <v>72</v>
      </c>
      <c r="B104" s="21" t="s">
        <v>344</v>
      </c>
      <c r="C104" s="21" t="s">
        <v>345</v>
      </c>
      <c r="D104" s="21" t="s">
        <v>103</v>
      </c>
      <c r="E104" s="21" t="s">
        <v>224</v>
      </c>
      <c r="F104" s="21" t="s">
        <v>346</v>
      </c>
      <c r="G104" s="21" t="s">
        <v>269</v>
      </c>
      <c r="H104" s="23">
        <v>10000</v>
      </c>
      <c r="I104" s="23">
        <v>10000</v>
      </c>
      <c r="J104" s="23"/>
      <c r="K104" s="23"/>
      <c r="L104" s="23">
        <v>10000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21" customHeight="1" spans="1:23">
      <c r="A105" s="134" t="s">
        <v>72</v>
      </c>
      <c r="B105" s="21" t="s">
        <v>336</v>
      </c>
      <c r="C105" s="21" t="s">
        <v>337</v>
      </c>
      <c r="D105" s="21" t="s">
        <v>103</v>
      </c>
      <c r="E105" s="21" t="s">
        <v>224</v>
      </c>
      <c r="F105" s="21" t="s">
        <v>334</v>
      </c>
      <c r="G105" s="21" t="s">
        <v>335</v>
      </c>
      <c r="H105" s="23">
        <v>21150</v>
      </c>
      <c r="I105" s="23">
        <v>21150</v>
      </c>
      <c r="J105" s="23"/>
      <c r="K105" s="23"/>
      <c r="L105" s="23">
        <v>21150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21" customHeight="1" spans="1:23">
      <c r="A106" s="134" t="s">
        <v>72</v>
      </c>
      <c r="B106" s="21" t="s">
        <v>336</v>
      </c>
      <c r="C106" s="21" t="s">
        <v>337</v>
      </c>
      <c r="D106" s="21" t="s">
        <v>103</v>
      </c>
      <c r="E106" s="21" t="s">
        <v>224</v>
      </c>
      <c r="F106" s="21" t="s">
        <v>347</v>
      </c>
      <c r="G106" s="21" t="s">
        <v>348</v>
      </c>
      <c r="H106" s="23">
        <v>500</v>
      </c>
      <c r="I106" s="23">
        <v>500</v>
      </c>
      <c r="J106" s="23"/>
      <c r="K106" s="23"/>
      <c r="L106" s="23">
        <v>500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21" customHeight="1" spans="1:23">
      <c r="A107" s="134" t="s">
        <v>72</v>
      </c>
      <c r="B107" s="21" t="s">
        <v>336</v>
      </c>
      <c r="C107" s="21" t="s">
        <v>337</v>
      </c>
      <c r="D107" s="21" t="s">
        <v>103</v>
      </c>
      <c r="E107" s="21" t="s">
        <v>224</v>
      </c>
      <c r="F107" s="21" t="s">
        <v>349</v>
      </c>
      <c r="G107" s="21" t="s">
        <v>350</v>
      </c>
      <c r="H107" s="23">
        <v>1300</v>
      </c>
      <c r="I107" s="23">
        <v>1300</v>
      </c>
      <c r="J107" s="23"/>
      <c r="K107" s="23"/>
      <c r="L107" s="23">
        <v>1300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21" customHeight="1" spans="1:23">
      <c r="A108" s="134" t="s">
        <v>72</v>
      </c>
      <c r="B108" s="21" t="s">
        <v>336</v>
      </c>
      <c r="C108" s="21" t="s">
        <v>337</v>
      </c>
      <c r="D108" s="21" t="s">
        <v>107</v>
      </c>
      <c r="E108" s="21" t="s">
        <v>214</v>
      </c>
      <c r="F108" s="21" t="s">
        <v>338</v>
      </c>
      <c r="G108" s="21" t="s">
        <v>339</v>
      </c>
      <c r="H108" s="23">
        <v>50</v>
      </c>
      <c r="I108" s="23">
        <v>50</v>
      </c>
      <c r="J108" s="23"/>
      <c r="K108" s="23"/>
      <c r="L108" s="23">
        <v>50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21" customHeight="1" spans="1:23">
      <c r="A109" s="134" t="s">
        <v>72</v>
      </c>
      <c r="B109" s="21" t="s">
        <v>336</v>
      </c>
      <c r="C109" s="21" t="s">
        <v>337</v>
      </c>
      <c r="D109" s="21" t="s">
        <v>107</v>
      </c>
      <c r="E109" s="21" t="s">
        <v>214</v>
      </c>
      <c r="F109" s="21" t="s">
        <v>340</v>
      </c>
      <c r="G109" s="21" t="s">
        <v>341</v>
      </c>
      <c r="H109" s="23">
        <v>1000</v>
      </c>
      <c r="I109" s="23">
        <v>1000</v>
      </c>
      <c r="J109" s="23"/>
      <c r="K109" s="23"/>
      <c r="L109" s="23">
        <v>1000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21" customHeight="1" spans="1:23">
      <c r="A110" s="134" t="s">
        <v>72</v>
      </c>
      <c r="B110" s="21" t="s">
        <v>336</v>
      </c>
      <c r="C110" s="21" t="s">
        <v>337</v>
      </c>
      <c r="D110" s="21" t="s">
        <v>107</v>
      </c>
      <c r="E110" s="21" t="s">
        <v>214</v>
      </c>
      <c r="F110" s="21" t="s">
        <v>342</v>
      </c>
      <c r="G110" s="21" t="s">
        <v>343</v>
      </c>
      <c r="H110" s="23">
        <v>1000</v>
      </c>
      <c r="I110" s="23">
        <v>1000</v>
      </c>
      <c r="J110" s="23"/>
      <c r="K110" s="23"/>
      <c r="L110" s="23">
        <v>1000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21" customHeight="1" spans="1:23">
      <c r="A111" s="134" t="s">
        <v>72</v>
      </c>
      <c r="B111" s="21" t="s">
        <v>344</v>
      </c>
      <c r="C111" s="21" t="s">
        <v>345</v>
      </c>
      <c r="D111" s="21" t="s">
        <v>107</v>
      </c>
      <c r="E111" s="21" t="s">
        <v>214</v>
      </c>
      <c r="F111" s="21" t="s">
        <v>346</v>
      </c>
      <c r="G111" s="21" t="s">
        <v>269</v>
      </c>
      <c r="H111" s="23">
        <v>7000</v>
      </c>
      <c r="I111" s="23">
        <v>7000</v>
      </c>
      <c r="J111" s="23"/>
      <c r="K111" s="23"/>
      <c r="L111" s="23">
        <v>7000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21" customHeight="1" spans="1:23">
      <c r="A112" s="134" t="s">
        <v>72</v>
      </c>
      <c r="B112" s="21" t="s">
        <v>336</v>
      </c>
      <c r="C112" s="21" t="s">
        <v>337</v>
      </c>
      <c r="D112" s="21" t="s">
        <v>107</v>
      </c>
      <c r="E112" s="21" t="s">
        <v>214</v>
      </c>
      <c r="F112" s="21" t="s">
        <v>334</v>
      </c>
      <c r="G112" s="21" t="s">
        <v>335</v>
      </c>
      <c r="H112" s="23">
        <v>9450</v>
      </c>
      <c r="I112" s="23">
        <v>9450</v>
      </c>
      <c r="J112" s="23"/>
      <c r="K112" s="23"/>
      <c r="L112" s="23">
        <v>9450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21" customHeight="1" spans="1:23">
      <c r="A113" s="134" t="s">
        <v>72</v>
      </c>
      <c r="B113" s="21" t="s">
        <v>336</v>
      </c>
      <c r="C113" s="21" t="s">
        <v>337</v>
      </c>
      <c r="D113" s="21" t="s">
        <v>107</v>
      </c>
      <c r="E113" s="21" t="s">
        <v>214</v>
      </c>
      <c r="F113" s="21" t="s">
        <v>347</v>
      </c>
      <c r="G113" s="21" t="s">
        <v>348</v>
      </c>
      <c r="H113" s="23">
        <v>500</v>
      </c>
      <c r="I113" s="23">
        <v>500</v>
      </c>
      <c r="J113" s="23"/>
      <c r="K113" s="23"/>
      <c r="L113" s="23">
        <v>500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21" customHeight="1" spans="1:23">
      <c r="A114" s="134" t="s">
        <v>72</v>
      </c>
      <c r="B114" s="21" t="s">
        <v>336</v>
      </c>
      <c r="C114" s="21" t="s">
        <v>337</v>
      </c>
      <c r="D114" s="21" t="s">
        <v>107</v>
      </c>
      <c r="E114" s="21" t="s">
        <v>214</v>
      </c>
      <c r="F114" s="21" t="s">
        <v>349</v>
      </c>
      <c r="G114" s="21" t="s">
        <v>350</v>
      </c>
      <c r="H114" s="23">
        <v>1000</v>
      </c>
      <c r="I114" s="23">
        <v>1000</v>
      </c>
      <c r="J114" s="23"/>
      <c r="K114" s="23"/>
      <c r="L114" s="23">
        <v>1000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21" customHeight="1" spans="1:23">
      <c r="A115" s="134" t="s">
        <v>72</v>
      </c>
      <c r="B115" s="21" t="s">
        <v>336</v>
      </c>
      <c r="C115" s="21" t="s">
        <v>337</v>
      </c>
      <c r="D115" s="21" t="s">
        <v>146</v>
      </c>
      <c r="E115" s="21" t="s">
        <v>253</v>
      </c>
      <c r="F115" s="21" t="s">
        <v>338</v>
      </c>
      <c r="G115" s="21" t="s">
        <v>339</v>
      </c>
      <c r="H115" s="23">
        <v>50</v>
      </c>
      <c r="I115" s="23">
        <v>50</v>
      </c>
      <c r="J115" s="23"/>
      <c r="K115" s="23"/>
      <c r="L115" s="23">
        <v>50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21" customHeight="1" spans="1:23">
      <c r="A116" s="134" t="s">
        <v>72</v>
      </c>
      <c r="B116" s="21" t="s">
        <v>336</v>
      </c>
      <c r="C116" s="21" t="s">
        <v>337</v>
      </c>
      <c r="D116" s="21" t="s">
        <v>146</v>
      </c>
      <c r="E116" s="21" t="s">
        <v>253</v>
      </c>
      <c r="F116" s="21" t="s">
        <v>340</v>
      </c>
      <c r="G116" s="21" t="s">
        <v>341</v>
      </c>
      <c r="H116" s="23">
        <v>1000</v>
      </c>
      <c r="I116" s="23">
        <v>1000</v>
      </c>
      <c r="J116" s="23"/>
      <c r="K116" s="23"/>
      <c r="L116" s="23">
        <v>1000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21" customHeight="1" spans="1:23">
      <c r="A117" s="134" t="s">
        <v>72</v>
      </c>
      <c r="B117" s="21" t="s">
        <v>336</v>
      </c>
      <c r="C117" s="21" t="s">
        <v>337</v>
      </c>
      <c r="D117" s="21" t="s">
        <v>146</v>
      </c>
      <c r="E117" s="21" t="s">
        <v>253</v>
      </c>
      <c r="F117" s="21" t="s">
        <v>342</v>
      </c>
      <c r="G117" s="21" t="s">
        <v>343</v>
      </c>
      <c r="H117" s="23">
        <v>1000</v>
      </c>
      <c r="I117" s="23">
        <v>1000</v>
      </c>
      <c r="J117" s="23"/>
      <c r="K117" s="23"/>
      <c r="L117" s="23">
        <v>1000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21" customHeight="1" spans="1:23">
      <c r="A118" s="134" t="s">
        <v>72</v>
      </c>
      <c r="B118" s="21" t="s">
        <v>344</v>
      </c>
      <c r="C118" s="21" t="s">
        <v>345</v>
      </c>
      <c r="D118" s="21" t="s">
        <v>146</v>
      </c>
      <c r="E118" s="21" t="s">
        <v>253</v>
      </c>
      <c r="F118" s="21" t="s">
        <v>346</v>
      </c>
      <c r="G118" s="21" t="s">
        <v>269</v>
      </c>
      <c r="H118" s="23">
        <v>9000</v>
      </c>
      <c r="I118" s="23">
        <v>9000</v>
      </c>
      <c r="J118" s="23"/>
      <c r="K118" s="23"/>
      <c r="L118" s="23">
        <v>9000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21" customHeight="1" spans="1:23">
      <c r="A119" s="134" t="s">
        <v>72</v>
      </c>
      <c r="B119" s="21" t="s">
        <v>336</v>
      </c>
      <c r="C119" s="21" t="s">
        <v>337</v>
      </c>
      <c r="D119" s="21" t="s">
        <v>146</v>
      </c>
      <c r="E119" s="21" t="s">
        <v>253</v>
      </c>
      <c r="F119" s="21" t="s">
        <v>334</v>
      </c>
      <c r="G119" s="21" t="s">
        <v>335</v>
      </c>
      <c r="H119" s="23">
        <v>7450</v>
      </c>
      <c r="I119" s="23">
        <v>7450</v>
      </c>
      <c r="J119" s="23"/>
      <c r="K119" s="23"/>
      <c r="L119" s="23">
        <v>7450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21" customHeight="1" spans="1:23">
      <c r="A120" s="134" t="s">
        <v>72</v>
      </c>
      <c r="B120" s="21" t="s">
        <v>336</v>
      </c>
      <c r="C120" s="21" t="s">
        <v>337</v>
      </c>
      <c r="D120" s="21" t="s">
        <v>146</v>
      </c>
      <c r="E120" s="21" t="s">
        <v>253</v>
      </c>
      <c r="F120" s="21" t="s">
        <v>347</v>
      </c>
      <c r="G120" s="21" t="s">
        <v>348</v>
      </c>
      <c r="H120" s="23">
        <v>500</v>
      </c>
      <c r="I120" s="23">
        <v>500</v>
      </c>
      <c r="J120" s="23"/>
      <c r="K120" s="23"/>
      <c r="L120" s="23">
        <v>500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21" customHeight="1" spans="1:23">
      <c r="A121" s="134" t="s">
        <v>72</v>
      </c>
      <c r="B121" s="21" t="s">
        <v>336</v>
      </c>
      <c r="C121" s="21" t="s">
        <v>337</v>
      </c>
      <c r="D121" s="21" t="s">
        <v>146</v>
      </c>
      <c r="E121" s="21" t="s">
        <v>253</v>
      </c>
      <c r="F121" s="21" t="s">
        <v>349</v>
      </c>
      <c r="G121" s="21" t="s">
        <v>350</v>
      </c>
      <c r="H121" s="23">
        <v>1000</v>
      </c>
      <c r="I121" s="23">
        <v>1000</v>
      </c>
      <c r="J121" s="23"/>
      <c r="K121" s="23"/>
      <c r="L121" s="23">
        <v>1000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21" customHeight="1" spans="1:23">
      <c r="A122" s="134" t="s">
        <v>72</v>
      </c>
      <c r="B122" s="21" t="s">
        <v>336</v>
      </c>
      <c r="C122" s="21" t="s">
        <v>337</v>
      </c>
      <c r="D122" s="21" t="s">
        <v>152</v>
      </c>
      <c r="E122" s="21" t="s">
        <v>224</v>
      </c>
      <c r="F122" s="21" t="s">
        <v>338</v>
      </c>
      <c r="G122" s="21" t="s">
        <v>339</v>
      </c>
      <c r="H122" s="23">
        <v>50</v>
      </c>
      <c r="I122" s="23">
        <v>50</v>
      </c>
      <c r="J122" s="23"/>
      <c r="K122" s="23"/>
      <c r="L122" s="23">
        <v>50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21" customHeight="1" spans="1:23">
      <c r="A123" s="134" t="s">
        <v>72</v>
      </c>
      <c r="B123" s="21" t="s">
        <v>336</v>
      </c>
      <c r="C123" s="21" t="s">
        <v>337</v>
      </c>
      <c r="D123" s="21" t="s">
        <v>152</v>
      </c>
      <c r="E123" s="21" t="s">
        <v>224</v>
      </c>
      <c r="F123" s="21" t="s">
        <v>340</v>
      </c>
      <c r="G123" s="21" t="s">
        <v>341</v>
      </c>
      <c r="H123" s="23">
        <v>1500</v>
      </c>
      <c r="I123" s="23">
        <v>1500</v>
      </c>
      <c r="J123" s="23"/>
      <c r="K123" s="23"/>
      <c r="L123" s="23">
        <v>1500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21" customHeight="1" spans="1:23">
      <c r="A124" s="134" t="s">
        <v>72</v>
      </c>
      <c r="B124" s="21" t="s">
        <v>336</v>
      </c>
      <c r="C124" s="21" t="s">
        <v>337</v>
      </c>
      <c r="D124" s="21" t="s">
        <v>152</v>
      </c>
      <c r="E124" s="21" t="s">
        <v>224</v>
      </c>
      <c r="F124" s="21" t="s">
        <v>342</v>
      </c>
      <c r="G124" s="21" t="s">
        <v>343</v>
      </c>
      <c r="H124" s="23">
        <v>1500</v>
      </c>
      <c r="I124" s="23">
        <v>1500</v>
      </c>
      <c r="J124" s="23"/>
      <c r="K124" s="23"/>
      <c r="L124" s="23">
        <v>1500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21" customHeight="1" spans="1:23">
      <c r="A125" s="134" t="s">
        <v>72</v>
      </c>
      <c r="B125" s="21" t="s">
        <v>344</v>
      </c>
      <c r="C125" s="21" t="s">
        <v>345</v>
      </c>
      <c r="D125" s="21" t="s">
        <v>152</v>
      </c>
      <c r="E125" s="21" t="s">
        <v>224</v>
      </c>
      <c r="F125" s="21" t="s">
        <v>346</v>
      </c>
      <c r="G125" s="21" t="s">
        <v>269</v>
      </c>
      <c r="H125" s="23">
        <v>9000</v>
      </c>
      <c r="I125" s="23">
        <v>9000</v>
      </c>
      <c r="J125" s="23"/>
      <c r="K125" s="23"/>
      <c r="L125" s="23">
        <v>9000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21" customHeight="1" spans="1:23">
      <c r="A126" s="134" t="s">
        <v>72</v>
      </c>
      <c r="B126" s="21" t="s">
        <v>336</v>
      </c>
      <c r="C126" s="21" t="s">
        <v>337</v>
      </c>
      <c r="D126" s="21" t="s">
        <v>152</v>
      </c>
      <c r="E126" s="21" t="s">
        <v>224</v>
      </c>
      <c r="F126" s="21" t="s">
        <v>334</v>
      </c>
      <c r="G126" s="21" t="s">
        <v>335</v>
      </c>
      <c r="H126" s="23">
        <v>59950</v>
      </c>
      <c r="I126" s="23">
        <v>59950</v>
      </c>
      <c r="J126" s="23"/>
      <c r="K126" s="23"/>
      <c r="L126" s="23">
        <v>59950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21" customHeight="1" spans="1:23">
      <c r="A127" s="134" t="s">
        <v>72</v>
      </c>
      <c r="B127" s="21" t="s">
        <v>336</v>
      </c>
      <c r="C127" s="21" t="s">
        <v>337</v>
      </c>
      <c r="D127" s="21" t="s">
        <v>152</v>
      </c>
      <c r="E127" s="21" t="s">
        <v>224</v>
      </c>
      <c r="F127" s="21" t="s">
        <v>347</v>
      </c>
      <c r="G127" s="21" t="s">
        <v>348</v>
      </c>
      <c r="H127" s="23">
        <v>1000</v>
      </c>
      <c r="I127" s="23">
        <v>1000</v>
      </c>
      <c r="J127" s="23"/>
      <c r="K127" s="23"/>
      <c r="L127" s="23">
        <v>1000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21" customHeight="1" spans="1:23">
      <c r="A128" s="134" t="s">
        <v>72</v>
      </c>
      <c r="B128" s="21" t="s">
        <v>336</v>
      </c>
      <c r="C128" s="21" t="s">
        <v>337</v>
      </c>
      <c r="D128" s="21" t="s">
        <v>152</v>
      </c>
      <c r="E128" s="21" t="s">
        <v>224</v>
      </c>
      <c r="F128" s="21" t="s">
        <v>349</v>
      </c>
      <c r="G128" s="21" t="s">
        <v>350</v>
      </c>
      <c r="H128" s="23">
        <v>2000</v>
      </c>
      <c r="I128" s="23">
        <v>2000</v>
      </c>
      <c r="J128" s="23"/>
      <c r="K128" s="23"/>
      <c r="L128" s="23">
        <v>2000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21" customHeight="1" spans="1:23">
      <c r="A129" s="134" t="s">
        <v>72</v>
      </c>
      <c r="B129" s="21" t="s">
        <v>351</v>
      </c>
      <c r="C129" s="21" t="s">
        <v>352</v>
      </c>
      <c r="D129" s="21" t="s">
        <v>152</v>
      </c>
      <c r="E129" s="21" t="s">
        <v>224</v>
      </c>
      <c r="F129" s="21" t="s">
        <v>353</v>
      </c>
      <c r="G129" s="21" t="s">
        <v>354</v>
      </c>
      <c r="H129" s="23">
        <v>5000</v>
      </c>
      <c r="I129" s="23">
        <v>5000</v>
      </c>
      <c r="J129" s="23"/>
      <c r="K129" s="23"/>
      <c r="L129" s="23">
        <v>5000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21" customHeight="1" spans="1:23">
      <c r="A130" s="134" t="s">
        <v>72</v>
      </c>
      <c r="B130" s="21" t="s">
        <v>355</v>
      </c>
      <c r="C130" s="21" t="s">
        <v>356</v>
      </c>
      <c r="D130" s="21" t="s">
        <v>91</v>
      </c>
      <c r="E130" s="21" t="s">
        <v>214</v>
      </c>
      <c r="F130" s="21" t="s">
        <v>334</v>
      </c>
      <c r="G130" s="21" t="s">
        <v>335</v>
      </c>
      <c r="H130" s="23">
        <v>210000</v>
      </c>
      <c r="I130" s="23">
        <v>210000</v>
      </c>
      <c r="J130" s="23"/>
      <c r="K130" s="23"/>
      <c r="L130" s="23">
        <v>210000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21" customHeight="1" spans="1:23">
      <c r="A131" s="134" t="s">
        <v>72</v>
      </c>
      <c r="B131" s="21" t="s">
        <v>357</v>
      </c>
      <c r="C131" s="21" t="s">
        <v>358</v>
      </c>
      <c r="D131" s="21" t="s">
        <v>88</v>
      </c>
      <c r="E131" s="21" t="s">
        <v>214</v>
      </c>
      <c r="F131" s="21" t="s">
        <v>359</v>
      </c>
      <c r="G131" s="21" t="s">
        <v>358</v>
      </c>
      <c r="H131" s="23">
        <v>1964.16</v>
      </c>
      <c r="I131" s="23">
        <v>1964.16</v>
      </c>
      <c r="J131" s="23"/>
      <c r="K131" s="23"/>
      <c r="L131" s="23">
        <v>1964.16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21" customHeight="1" spans="1:23">
      <c r="A132" s="134" t="s">
        <v>72</v>
      </c>
      <c r="B132" s="21" t="s">
        <v>357</v>
      </c>
      <c r="C132" s="21" t="s">
        <v>358</v>
      </c>
      <c r="D132" s="21" t="s">
        <v>91</v>
      </c>
      <c r="E132" s="21" t="s">
        <v>214</v>
      </c>
      <c r="F132" s="21" t="s">
        <v>359</v>
      </c>
      <c r="G132" s="21" t="s">
        <v>358</v>
      </c>
      <c r="H132" s="23">
        <v>19434.72</v>
      </c>
      <c r="I132" s="23">
        <v>19434.72</v>
      </c>
      <c r="J132" s="23"/>
      <c r="K132" s="23"/>
      <c r="L132" s="23">
        <v>19434.72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21" customHeight="1" spans="1:23">
      <c r="A133" s="134" t="s">
        <v>72</v>
      </c>
      <c r="B133" s="21" t="s">
        <v>357</v>
      </c>
      <c r="C133" s="21" t="s">
        <v>358</v>
      </c>
      <c r="D133" s="21" t="s">
        <v>96</v>
      </c>
      <c r="E133" s="21" t="s">
        <v>214</v>
      </c>
      <c r="F133" s="21" t="s">
        <v>359</v>
      </c>
      <c r="G133" s="21" t="s">
        <v>358</v>
      </c>
      <c r="H133" s="23">
        <v>1801.68</v>
      </c>
      <c r="I133" s="23">
        <v>1801.68</v>
      </c>
      <c r="J133" s="23"/>
      <c r="K133" s="23"/>
      <c r="L133" s="23">
        <v>1801.68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21" customHeight="1" spans="1:23">
      <c r="A134" s="134" t="s">
        <v>72</v>
      </c>
      <c r="B134" s="21" t="s">
        <v>357</v>
      </c>
      <c r="C134" s="21" t="s">
        <v>358</v>
      </c>
      <c r="D134" s="21" t="s">
        <v>100</v>
      </c>
      <c r="E134" s="21" t="s">
        <v>214</v>
      </c>
      <c r="F134" s="21" t="s">
        <v>359</v>
      </c>
      <c r="G134" s="21" t="s">
        <v>358</v>
      </c>
      <c r="H134" s="23">
        <v>12384.24</v>
      </c>
      <c r="I134" s="23">
        <v>12384.24</v>
      </c>
      <c r="J134" s="23"/>
      <c r="K134" s="23"/>
      <c r="L134" s="23">
        <v>12384.24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21" customHeight="1" spans="1:23">
      <c r="A135" s="134" t="s">
        <v>72</v>
      </c>
      <c r="B135" s="21" t="s">
        <v>357</v>
      </c>
      <c r="C135" s="21" t="s">
        <v>358</v>
      </c>
      <c r="D135" s="21" t="s">
        <v>103</v>
      </c>
      <c r="E135" s="21" t="s">
        <v>224</v>
      </c>
      <c r="F135" s="21" t="s">
        <v>359</v>
      </c>
      <c r="G135" s="21" t="s">
        <v>358</v>
      </c>
      <c r="H135" s="23">
        <v>16457.04</v>
      </c>
      <c r="I135" s="23">
        <v>16457.04</v>
      </c>
      <c r="J135" s="23"/>
      <c r="K135" s="23"/>
      <c r="L135" s="23">
        <v>16457.04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21" customHeight="1" spans="1:23">
      <c r="A136" s="134" t="s">
        <v>72</v>
      </c>
      <c r="B136" s="21" t="s">
        <v>357</v>
      </c>
      <c r="C136" s="21" t="s">
        <v>358</v>
      </c>
      <c r="D136" s="21" t="s">
        <v>107</v>
      </c>
      <c r="E136" s="21" t="s">
        <v>214</v>
      </c>
      <c r="F136" s="21" t="s">
        <v>359</v>
      </c>
      <c r="G136" s="21" t="s">
        <v>358</v>
      </c>
      <c r="H136" s="23">
        <v>8362.08</v>
      </c>
      <c r="I136" s="23">
        <v>8362.08</v>
      </c>
      <c r="J136" s="23"/>
      <c r="K136" s="23"/>
      <c r="L136" s="23">
        <v>8362.08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21" customHeight="1" spans="1:23">
      <c r="A137" s="134" t="s">
        <v>72</v>
      </c>
      <c r="B137" s="21" t="s">
        <v>357</v>
      </c>
      <c r="C137" s="21" t="s">
        <v>358</v>
      </c>
      <c r="D137" s="21" t="s">
        <v>146</v>
      </c>
      <c r="E137" s="21" t="s">
        <v>253</v>
      </c>
      <c r="F137" s="21" t="s">
        <v>359</v>
      </c>
      <c r="G137" s="21" t="s">
        <v>358</v>
      </c>
      <c r="H137" s="23">
        <v>8852.16</v>
      </c>
      <c r="I137" s="23">
        <v>8852.16</v>
      </c>
      <c r="J137" s="23"/>
      <c r="K137" s="23"/>
      <c r="L137" s="23">
        <v>8852.16</v>
      </c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21" customHeight="1" spans="1:23">
      <c r="A138" s="134" t="s">
        <v>72</v>
      </c>
      <c r="B138" s="21" t="s">
        <v>357</v>
      </c>
      <c r="C138" s="21" t="s">
        <v>358</v>
      </c>
      <c r="D138" s="21" t="s">
        <v>152</v>
      </c>
      <c r="E138" s="21" t="s">
        <v>224</v>
      </c>
      <c r="F138" s="21" t="s">
        <v>359</v>
      </c>
      <c r="G138" s="21" t="s">
        <v>358</v>
      </c>
      <c r="H138" s="23">
        <v>36978.72</v>
      </c>
      <c r="I138" s="23">
        <v>36978.72</v>
      </c>
      <c r="J138" s="23"/>
      <c r="K138" s="23"/>
      <c r="L138" s="23">
        <v>36978.72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21" customHeight="1" spans="1:23">
      <c r="A139" s="134" t="s">
        <v>72</v>
      </c>
      <c r="B139" s="21" t="s">
        <v>360</v>
      </c>
      <c r="C139" s="21" t="s">
        <v>354</v>
      </c>
      <c r="D139" s="21" t="s">
        <v>91</v>
      </c>
      <c r="E139" s="21" t="s">
        <v>214</v>
      </c>
      <c r="F139" s="21" t="s">
        <v>353</v>
      </c>
      <c r="G139" s="21" t="s">
        <v>354</v>
      </c>
      <c r="H139" s="23">
        <v>40000</v>
      </c>
      <c r="I139" s="23">
        <v>40000</v>
      </c>
      <c r="J139" s="23"/>
      <c r="K139" s="23"/>
      <c r="L139" s="23">
        <v>40000</v>
      </c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21" customHeight="1" spans="1:23">
      <c r="A140" s="134" t="s">
        <v>72</v>
      </c>
      <c r="B140" s="21" t="s">
        <v>361</v>
      </c>
      <c r="C140" s="21" t="s">
        <v>362</v>
      </c>
      <c r="D140" s="21" t="s">
        <v>88</v>
      </c>
      <c r="E140" s="21" t="s">
        <v>214</v>
      </c>
      <c r="F140" s="21" t="s">
        <v>363</v>
      </c>
      <c r="G140" s="21" t="s">
        <v>364</v>
      </c>
      <c r="H140" s="23">
        <v>9000</v>
      </c>
      <c r="I140" s="23">
        <v>9000</v>
      </c>
      <c r="J140" s="23"/>
      <c r="K140" s="23"/>
      <c r="L140" s="23">
        <v>9000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21" customHeight="1" spans="1:23">
      <c r="A141" s="134" t="s">
        <v>72</v>
      </c>
      <c r="B141" s="21" t="s">
        <v>361</v>
      </c>
      <c r="C141" s="21" t="s">
        <v>362</v>
      </c>
      <c r="D141" s="21" t="s">
        <v>91</v>
      </c>
      <c r="E141" s="21" t="s">
        <v>214</v>
      </c>
      <c r="F141" s="21" t="s">
        <v>363</v>
      </c>
      <c r="G141" s="21" t="s">
        <v>364</v>
      </c>
      <c r="H141" s="23">
        <v>95400</v>
      </c>
      <c r="I141" s="23">
        <v>95400</v>
      </c>
      <c r="J141" s="23"/>
      <c r="K141" s="23"/>
      <c r="L141" s="23">
        <v>95400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21" customHeight="1" spans="1:23">
      <c r="A142" s="134" t="s">
        <v>72</v>
      </c>
      <c r="B142" s="21" t="s">
        <v>361</v>
      </c>
      <c r="C142" s="21" t="s">
        <v>362</v>
      </c>
      <c r="D142" s="21" t="s">
        <v>96</v>
      </c>
      <c r="E142" s="21" t="s">
        <v>214</v>
      </c>
      <c r="F142" s="21" t="s">
        <v>363</v>
      </c>
      <c r="G142" s="21" t="s">
        <v>364</v>
      </c>
      <c r="H142" s="23">
        <v>9000</v>
      </c>
      <c r="I142" s="23">
        <v>9000</v>
      </c>
      <c r="J142" s="23"/>
      <c r="K142" s="23"/>
      <c r="L142" s="23">
        <v>9000</v>
      </c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21" customHeight="1" spans="1:23">
      <c r="A143" s="134" t="s">
        <v>72</v>
      </c>
      <c r="B143" s="21" t="s">
        <v>361</v>
      </c>
      <c r="C143" s="21" t="s">
        <v>362</v>
      </c>
      <c r="D143" s="21" t="s">
        <v>100</v>
      </c>
      <c r="E143" s="21" t="s">
        <v>214</v>
      </c>
      <c r="F143" s="21" t="s">
        <v>363</v>
      </c>
      <c r="G143" s="21" t="s">
        <v>364</v>
      </c>
      <c r="H143" s="23">
        <v>63000</v>
      </c>
      <c r="I143" s="23">
        <v>63000</v>
      </c>
      <c r="J143" s="23"/>
      <c r="K143" s="23"/>
      <c r="L143" s="23">
        <v>63000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21" customHeight="1" spans="1:23">
      <c r="A144" s="134" t="s">
        <v>72</v>
      </c>
      <c r="B144" s="21" t="s">
        <v>361</v>
      </c>
      <c r="C144" s="21" t="s">
        <v>362</v>
      </c>
      <c r="D144" s="21" t="s">
        <v>107</v>
      </c>
      <c r="E144" s="21" t="s">
        <v>214</v>
      </c>
      <c r="F144" s="21" t="s">
        <v>363</v>
      </c>
      <c r="G144" s="21" t="s">
        <v>364</v>
      </c>
      <c r="H144" s="23">
        <v>45000</v>
      </c>
      <c r="I144" s="23">
        <v>45000</v>
      </c>
      <c r="J144" s="23"/>
      <c r="K144" s="23"/>
      <c r="L144" s="23">
        <v>45000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21" customHeight="1" spans="1:23">
      <c r="A145" s="134" t="s">
        <v>72</v>
      </c>
      <c r="B145" s="21" t="s">
        <v>365</v>
      </c>
      <c r="C145" s="21" t="s">
        <v>366</v>
      </c>
      <c r="D145" s="21" t="s">
        <v>91</v>
      </c>
      <c r="E145" s="21" t="s">
        <v>214</v>
      </c>
      <c r="F145" s="21" t="s">
        <v>367</v>
      </c>
      <c r="G145" s="21" t="s">
        <v>368</v>
      </c>
      <c r="H145" s="23">
        <v>79676.1</v>
      </c>
      <c r="I145" s="23">
        <v>79676.1</v>
      </c>
      <c r="J145" s="23"/>
      <c r="K145" s="23"/>
      <c r="L145" s="23">
        <v>79676.1</v>
      </c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21" customHeight="1" spans="1:23">
      <c r="A146" s="134" t="s">
        <v>72</v>
      </c>
      <c r="B146" s="21" t="s">
        <v>369</v>
      </c>
      <c r="C146" s="21" t="s">
        <v>370</v>
      </c>
      <c r="D146" s="21" t="s">
        <v>123</v>
      </c>
      <c r="E146" s="21" t="s">
        <v>236</v>
      </c>
      <c r="F146" s="21" t="s">
        <v>371</v>
      </c>
      <c r="G146" s="21" t="s">
        <v>372</v>
      </c>
      <c r="H146" s="23">
        <v>386896.8</v>
      </c>
      <c r="I146" s="23">
        <v>386896.8</v>
      </c>
      <c r="J146" s="23"/>
      <c r="K146" s="23"/>
      <c r="L146" s="23">
        <v>386896.8</v>
      </c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21" customHeight="1" spans="1:23">
      <c r="A147" s="134" t="s">
        <v>72</v>
      </c>
      <c r="B147" s="21" t="s">
        <v>373</v>
      </c>
      <c r="C147" s="21" t="s">
        <v>374</v>
      </c>
      <c r="D147" s="21" t="s">
        <v>91</v>
      </c>
      <c r="E147" s="21" t="s">
        <v>214</v>
      </c>
      <c r="F147" s="21" t="s">
        <v>375</v>
      </c>
      <c r="G147" s="21" t="s">
        <v>376</v>
      </c>
      <c r="H147" s="23">
        <v>21600</v>
      </c>
      <c r="I147" s="23">
        <v>21600</v>
      </c>
      <c r="J147" s="23"/>
      <c r="K147" s="23"/>
      <c r="L147" s="23">
        <v>21600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ht="21" customHeight="1" spans="1:23">
      <c r="A148" s="134" t="s">
        <v>72</v>
      </c>
      <c r="B148" s="21" t="s">
        <v>377</v>
      </c>
      <c r="C148" s="21" t="s">
        <v>378</v>
      </c>
      <c r="D148" s="21" t="s">
        <v>91</v>
      </c>
      <c r="E148" s="21" t="s">
        <v>214</v>
      </c>
      <c r="F148" s="21" t="s">
        <v>375</v>
      </c>
      <c r="G148" s="21" t="s">
        <v>376</v>
      </c>
      <c r="H148" s="23">
        <v>19200</v>
      </c>
      <c r="I148" s="23">
        <v>19200</v>
      </c>
      <c r="J148" s="23"/>
      <c r="K148" s="23"/>
      <c r="L148" s="23">
        <v>19200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ht="21" customHeight="1" spans="1:23">
      <c r="A149" s="134" t="s">
        <v>72</v>
      </c>
      <c r="B149" s="21" t="s">
        <v>379</v>
      </c>
      <c r="C149" s="21" t="s">
        <v>380</v>
      </c>
      <c r="D149" s="21" t="s">
        <v>91</v>
      </c>
      <c r="E149" s="21" t="s">
        <v>214</v>
      </c>
      <c r="F149" s="21" t="s">
        <v>375</v>
      </c>
      <c r="G149" s="21" t="s">
        <v>376</v>
      </c>
      <c r="H149" s="23">
        <v>52800</v>
      </c>
      <c r="I149" s="23">
        <v>52800</v>
      </c>
      <c r="J149" s="23"/>
      <c r="K149" s="23"/>
      <c r="L149" s="23">
        <v>52800</v>
      </c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ht="21" customHeight="1" spans="1:23">
      <c r="A150" s="134" t="s">
        <v>72</v>
      </c>
      <c r="B150" s="21" t="s">
        <v>381</v>
      </c>
      <c r="C150" s="21" t="s">
        <v>382</v>
      </c>
      <c r="D150" s="21" t="s">
        <v>91</v>
      </c>
      <c r="E150" s="21" t="s">
        <v>214</v>
      </c>
      <c r="F150" s="21" t="s">
        <v>375</v>
      </c>
      <c r="G150" s="21" t="s">
        <v>376</v>
      </c>
      <c r="H150" s="23">
        <v>47496.96</v>
      </c>
      <c r="I150" s="23">
        <v>47496.96</v>
      </c>
      <c r="J150" s="23"/>
      <c r="K150" s="23"/>
      <c r="L150" s="23">
        <v>47496.96</v>
      </c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ht="21" customHeight="1" spans="1:23">
      <c r="A151" s="134" t="s">
        <v>72</v>
      </c>
      <c r="B151" s="21" t="s">
        <v>383</v>
      </c>
      <c r="C151" s="21" t="s">
        <v>384</v>
      </c>
      <c r="D151" s="21" t="s">
        <v>91</v>
      </c>
      <c r="E151" s="21" t="s">
        <v>214</v>
      </c>
      <c r="F151" s="21" t="s">
        <v>375</v>
      </c>
      <c r="G151" s="21" t="s">
        <v>376</v>
      </c>
      <c r="H151" s="23">
        <v>120311.04</v>
      </c>
      <c r="I151" s="23">
        <v>120311.04</v>
      </c>
      <c r="J151" s="23"/>
      <c r="K151" s="23"/>
      <c r="L151" s="23">
        <v>120311.04</v>
      </c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ht="21" customHeight="1" spans="1:23">
      <c r="A152" s="134" t="s">
        <v>72</v>
      </c>
      <c r="B152" s="21" t="s">
        <v>385</v>
      </c>
      <c r="C152" s="21" t="s">
        <v>386</v>
      </c>
      <c r="D152" s="21" t="s">
        <v>91</v>
      </c>
      <c r="E152" s="21" t="s">
        <v>214</v>
      </c>
      <c r="F152" s="21" t="s">
        <v>375</v>
      </c>
      <c r="G152" s="21" t="s">
        <v>376</v>
      </c>
      <c r="H152" s="23">
        <v>51246.72</v>
      </c>
      <c r="I152" s="23">
        <v>51246.72</v>
      </c>
      <c r="J152" s="23"/>
      <c r="K152" s="23"/>
      <c r="L152" s="23">
        <v>51246.72</v>
      </c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ht="21" customHeight="1" spans="1:23">
      <c r="A153" s="134" t="s">
        <v>72</v>
      </c>
      <c r="B153" s="21" t="s">
        <v>387</v>
      </c>
      <c r="C153" s="21" t="s">
        <v>388</v>
      </c>
      <c r="D153" s="21" t="s">
        <v>91</v>
      </c>
      <c r="E153" s="21" t="s">
        <v>214</v>
      </c>
      <c r="F153" s="21" t="s">
        <v>334</v>
      </c>
      <c r="G153" s="21" t="s">
        <v>335</v>
      </c>
      <c r="H153" s="23">
        <v>7000</v>
      </c>
      <c r="I153" s="23">
        <v>7000</v>
      </c>
      <c r="J153" s="23"/>
      <c r="K153" s="23"/>
      <c r="L153" s="23">
        <v>7000</v>
      </c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ht="21" customHeight="1" spans="1:23">
      <c r="A154" s="134" t="s">
        <v>72</v>
      </c>
      <c r="B154" s="21" t="s">
        <v>389</v>
      </c>
      <c r="C154" s="21" t="s">
        <v>390</v>
      </c>
      <c r="D154" s="21" t="s">
        <v>91</v>
      </c>
      <c r="E154" s="21" t="s">
        <v>214</v>
      </c>
      <c r="F154" s="21" t="s">
        <v>334</v>
      </c>
      <c r="G154" s="21" t="s">
        <v>335</v>
      </c>
      <c r="H154" s="23">
        <v>31000</v>
      </c>
      <c r="I154" s="23">
        <v>31000</v>
      </c>
      <c r="J154" s="23"/>
      <c r="K154" s="23"/>
      <c r="L154" s="23">
        <v>31000</v>
      </c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ht="21" customHeight="1" spans="1:23">
      <c r="A155" s="134" t="s">
        <v>72</v>
      </c>
      <c r="B155" s="21" t="s">
        <v>391</v>
      </c>
      <c r="C155" s="21" t="s">
        <v>392</v>
      </c>
      <c r="D155" s="21" t="s">
        <v>96</v>
      </c>
      <c r="E155" s="21" t="s">
        <v>214</v>
      </c>
      <c r="F155" s="21" t="s">
        <v>334</v>
      </c>
      <c r="G155" s="21" t="s">
        <v>335</v>
      </c>
      <c r="H155" s="23">
        <v>10500</v>
      </c>
      <c r="I155" s="23">
        <v>10500</v>
      </c>
      <c r="J155" s="23"/>
      <c r="K155" s="23"/>
      <c r="L155" s="23">
        <v>10500</v>
      </c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ht="21" customHeight="1" spans="1:23">
      <c r="A156" s="134" t="s">
        <v>72</v>
      </c>
      <c r="B156" s="21" t="s">
        <v>393</v>
      </c>
      <c r="C156" s="21" t="s">
        <v>394</v>
      </c>
      <c r="D156" s="21" t="s">
        <v>91</v>
      </c>
      <c r="E156" s="21" t="s">
        <v>214</v>
      </c>
      <c r="F156" s="21" t="s">
        <v>375</v>
      </c>
      <c r="G156" s="21" t="s">
        <v>376</v>
      </c>
      <c r="H156" s="23">
        <v>129600</v>
      </c>
      <c r="I156" s="23">
        <v>129600</v>
      </c>
      <c r="J156" s="23"/>
      <c r="K156" s="23"/>
      <c r="L156" s="23">
        <v>129600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ht="21" customHeight="1" spans="1:23">
      <c r="A157" s="134" t="s">
        <v>72</v>
      </c>
      <c r="B157" s="21" t="s">
        <v>393</v>
      </c>
      <c r="C157" s="21" t="s">
        <v>394</v>
      </c>
      <c r="D157" s="21" t="s">
        <v>91</v>
      </c>
      <c r="E157" s="21" t="s">
        <v>214</v>
      </c>
      <c r="F157" s="21" t="s">
        <v>375</v>
      </c>
      <c r="G157" s="21" t="s">
        <v>376</v>
      </c>
      <c r="H157" s="23">
        <v>129600</v>
      </c>
      <c r="I157" s="23">
        <v>129600</v>
      </c>
      <c r="J157" s="23"/>
      <c r="K157" s="23"/>
      <c r="L157" s="23">
        <v>129600</v>
      </c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ht="21" customHeight="1" spans="1:23">
      <c r="A158" s="134" t="s">
        <v>72</v>
      </c>
      <c r="B158" s="21" t="s">
        <v>393</v>
      </c>
      <c r="C158" s="21" t="s">
        <v>394</v>
      </c>
      <c r="D158" s="21" t="s">
        <v>91</v>
      </c>
      <c r="E158" s="21" t="s">
        <v>214</v>
      </c>
      <c r="F158" s="21" t="s">
        <v>375</v>
      </c>
      <c r="G158" s="21" t="s">
        <v>376</v>
      </c>
      <c r="H158" s="23">
        <v>132000</v>
      </c>
      <c r="I158" s="23">
        <v>132000</v>
      </c>
      <c r="J158" s="23"/>
      <c r="K158" s="23"/>
      <c r="L158" s="23">
        <v>132000</v>
      </c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ht="21" customHeight="1" spans="1:23">
      <c r="A159" s="134" t="s">
        <v>72</v>
      </c>
      <c r="B159" s="21" t="s">
        <v>393</v>
      </c>
      <c r="C159" s="21" t="s">
        <v>394</v>
      </c>
      <c r="D159" s="21" t="s">
        <v>91</v>
      </c>
      <c r="E159" s="21" t="s">
        <v>214</v>
      </c>
      <c r="F159" s="21" t="s">
        <v>375</v>
      </c>
      <c r="G159" s="21" t="s">
        <v>376</v>
      </c>
      <c r="H159" s="23">
        <v>172800</v>
      </c>
      <c r="I159" s="23">
        <v>172800</v>
      </c>
      <c r="J159" s="23"/>
      <c r="K159" s="23"/>
      <c r="L159" s="23">
        <v>172800</v>
      </c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ht="21" customHeight="1" spans="1:23">
      <c r="A160" s="134" t="s">
        <v>72</v>
      </c>
      <c r="B160" s="21" t="s">
        <v>395</v>
      </c>
      <c r="C160" s="21" t="s">
        <v>396</v>
      </c>
      <c r="D160" s="21" t="s">
        <v>91</v>
      </c>
      <c r="E160" s="21" t="s">
        <v>214</v>
      </c>
      <c r="F160" s="21" t="s">
        <v>375</v>
      </c>
      <c r="G160" s="21" t="s">
        <v>376</v>
      </c>
      <c r="H160" s="23">
        <v>129600</v>
      </c>
      <c r="I160" s="23">
        <v>129600</v>
      </c>
      <c r="J160" s="23"/>
      <c r="K160" s="23"/>
      <c r="L160" s="23">
        <v>129600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ht="21" customHeight="1" spans="1:23">
      <c r="A161" s="134" t="s">
        <v>72</v>
      </c>
      <c r="B161" s="21" t="s">
        <v>395</v>
      </c>
      <c r="C161" s="21" t="s">
        <v>396</v>
      </c>
      <c r="D161" s="21" t="s">
        <v>98</v>
      </c>
      <c r="E161" s="21" t="s">
        <v>214</v>
      </c>
      <c r="F161" s="21" t="s">
        <v>375</v>
      </c>
      <c r="G161" s="21" t="s">
        <v>376</v>
      </c>
      <c r="H161" s="23">
        <v>3600</v>
      </c>
      <c r="I161" s="23">
        <v>3600</v>
      </c>
      <c r="J161" s="23"/>
      <c r="K161" s="23"/>
      <c r="L161" s="23">
        <v>3600</v>
      </c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ht="21" customHeight="1" spans="1:23">
      <c r="A162" s="134" t="s">
        <v>72</v>
      </c>
      <c r="B162" s="21" t="s">
        <v>395</v>
      </c>
      <c r="C162" s="21" t="s">
        <v>396</v>
      </c>
      <c r="D162" s="21" t="s">
        <v>98</v>
      </c>
      <c r="E162" s="21" t="s">
        <v>214</v>
      </c>
      <c r="F162" s="21" t="s">
        <v>375</v>
      </c>
      <c r="G162" s="21" t="s">
        <v>376</v>
      </c>
      <c r="H162" s="23">
        <v>1200</v>
      </c>
      <c r="I162" s="23">
        <v>1200</v>
      </c>
      <c r="J162" s="23"/>
      <c r="K162" s="23"/>
      <c r="L162" s="23">
        <v>1200</v>
      </c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ht="21" customHeight="1" spans="1:23">
      <c r="A163" s="134" t="s">
        <v>72</v>
      </c>
      <c r="B163" s="21" t="s">
        <v>395</v>
      </c>
      <c r="C163" s="21" t="s">
        <v>396</v>
      </c>
      <c r="D163" s="21" t="s">
        <v>100</v>
      </c>
      <c r="E163" s="21" t="s">
        <v>214</v>
      </c>
      <c r="F163" s="21" t="s">
        <v>375</v>
      </c>
      <c r="G163" s="21" t="s">
        <v>376</v>
      </c>
      <c r="H163" s="23">
        <v>42000</v>
      </c>
      <c r="I163" s="23">
        <v>42000</v>
      </c>
      <c r="J163" s="23"/>
      <c r="K163" s="23"/>
      <c r="L163" s="23">
        <v>42000</v>
      </c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ht="21" customHeight="1" spans="1:23">
      <c r="A164" s="134" t="s">
        <v>72</v>
      </c>
      <c r="B164" s="21" t="s">
        <v>395</v>
      </c>
      <c r="C164" s="21" t="s">
        <v>396</v>
      </c>
      <c r="D164" s="21" t="s">
        <v>105</v>
      </c>
      <c r="E164" s="21" t="s">
        <v>226</v>
      </c>
      <c r="F164" s="21" t="s">
        <v>375</v>
      </c>
      <c r="G164" s="21" t="s">
        <v>376</v>
      </c>
      <c r="H164" s="23">
        <v>7200</v>
      </c>
      <c r="I164" s="23">
        <v>7200</v>
      </c>
      <c r="J164" s="23"/>
      <c r="K164" s="23"/>
      <c r="L164" s="23">
        <v>7200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ht="21" customHeight="1" spans="1:23">
      <c r="A165" s="134" t="s">
        <v>72</v>
      </c>
      <c r="B165" s="21" t="s">
        <v>395</v>
      </c>
      <c r="C165" s="21" t="s">
        <v>396</v>
      </c>
      <c r="D165" s="21" t="s">
        <v>111</v>
      </c>
      <c r="E165" s="21" t="s">
        <v>229</v>
      </c>
      <c r="F165" s="21" t="s">
        <v>375</v>
      </c>
      <c r="G165" s="21" t="s">
        <v>376</v>
      </c>
      <c r="H165" s="23">
        <v>11520</v>
      </c>
      <c r="I165" s="23">
        <v>11520</v>
      </c>
      <c r="J165" s="23"/>
      <c r="K165" s="23"/>
      <c r="L165" s="23">
        <v>11520</v>
      </c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ht="21" customHeight="1" spans="1:23">
      <c r="A166" s="134" t="s">
        <v>72</v>
      </c>
      <c r="B166" s="21" t="s">
        <v>395</v>
      </c>
      <c r="C166" s="21" t="s">
        <v>396</v>
      </c>
      <c r="D166" s="21" t="s">
        <v>117</v>
      </c>
      <c r="E166" s="21" t="s">
        <v>232</v>
      </c>
      <c r="F166" s="21" t="s">
        <v>375</v>
      </c>
      <c r="G166" s="21" t="s">
        <v>376</v>
      </c>
      <c r="H166" s="23">
        <v>42000</v>
      </c>
      <c r="I166" s="23">
        <v>42000</v>
      </c>
      <c r="J166" s="23"/>
      <c r="K166" s="23"/>
      <c r="L166" s="23">
        <v>42000</v>
      </c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ht="21" customHeight="1" spans="1:23">
      <c r="A167" s="134" t="s">
        <v>72</v>
      </c>
      <c r="B167" s="21" t="s">
        <v>395</v>
      </c>
      <c r="C167" s="21" t="s">
        <v>396</v>
      </c>
      <c r="D167" s="21" t="s">
        <v>121</v>
      </c>
      <c r="E167" s="21" t="s">
        <v>234</v>
      </c>
      <c r="F167" s="21" t="s">
        <v>375</v>
      </c>
      <c r="G167" s="21" t="s">
        <v>376</v>
      </c>
      <c r="H167" s="23">
        <v>127440</v>
      </c>
      <c r="I167" s="23">
        <v>127440</v>
      </c>
      <c r="J167" s="23"/>
      <c r="K167" s="23"/>
      <c r="L167" s="23">
        <v>127440</v>
      </c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ht="21" customHeight="1" spans="1:23">
      <c r="A168" s="134" t="s">
        <v>72</v>
      </c>
      <c r="B168" s="21" t="s">
        <v>395</v>
      </c>
      <c r="C168" s="21" t="s">
        <v>396</v>
      </c>
      <c r="D168" s="21" t="s">
        <v>128</v>
      </c>
      <c r="E168" s="21" t="s">
        <v>241</v>
      </c>
      <c r="F168" s="21" t="s">
        <v>375</v>
      </c>
      <c r="G168" s="21" t="s">
        <v>376</v>
      </c>
      <c r="H168" s="23">
        <v>10800</v>
      </c>
      <c r="I168" s="23">
        <v>10800</v>
      </c>
      <c r="J168" s="23"/>
      <c r="K168" s="23"/>
      <c r="L168" s="23">
        <v>10800</v>
      </c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ht="21" customHeight="1" spans="1:23">
      <c r="A169" s="134" t="s">
        <v>72</v>
      </c>
      <c r="B169" s="21" t="s">
        <v>395</v>
      </c>
      <c r="C169" s="21" t="s">
        <v>396</v>
      </c>
      <c r="D169" s="21" t="s">
        <v>130</v>
      </c>
      <c r="E169" s="21" t="s">
        <v>243</v>
      </c>
      <c r="F169" s="21" t="s">
        <v>375</v>
      </c>
      <c r="G169" s="21" t="s">
        <v>376</v>
      </c>
      <c r="H169" s="23">
        <v>14400</v>
      </c>
      <c r="I169" s="23">
        <v>14400</v>
      </c>
      <c r="J169" s="23"/>
      <c r="K169" s="23"/>
      <c r="L169" s="23">
        <v>14400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ht="21" customHeight="1" spans="1:23">
      <c r="A170" s="134" t="s">
        <v>72</v>
      </c>
      <c r="B170" s="21" t="s">
        <v>395</v>
      </c>
      <c r="C170" s="21" t="s">
        <v>396</v>
      </c>
      <c r="D170" s="21" t="s">
        <v>134</v>
      </c>
      <c r="E170" s="21" t="s">
        <v>245</v>
      </c>
      <c r="F170" s="21" t="s">
        <v>375</v>
      </c>
      <c r="G170" s="21" t="s">
        <v>376</v>
      </c>
      <c r="H170" s="23">
        <v>64080</v>
      </c>
      <c r="I170" s="23">
        <v>64080</v>
      </c>
      <c r="J170" s="23"/>
      <c r="K170" s="23"/>
      <c r="L170" s="23">
        <v>64080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ht="21" customHeight="1" spans="1:23">
      <c r="A171" s="134" t="s">
        <v>72</v>
      </c>
      <c r="B171" s="21" t="s">
        <v>395</v>
      </c>
      <c r="C171" s="21" t="s">
        <v>396</v>
      </c>
      <c r="D171" s="21" t="s">
        <v>148</v>
      </c>
      <c r="E171" s="21" t="s">
        <v>254</v>
      </c>
      <c r="F171" s="21" t="s">
        <v>375</v>
      </c>
      <c r="G171" s="21" t="s">
        <v>376</v>
      </c>
      <c r="H171" s="23">
        <v>127440</v>
      </c>
      <c r="I171" s="23">
        <v>127440</v>
      </c>
      <c r="J171" s="23"/>
      <c r="K171" s="23"/>
      <c r="L171" s="23">
        <v>127440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ht="21" customHeight="1" spans="1:23">
      <c r="A172" s="134" t="s">
        <v>72</v>
      </c>
      <c r="B172" s="21" t="s">
        <v>395</v>
      </c>
      <c r="C172" s="21" t="s">
        <v>396</v>
      </c>
      <c r="D172" s="21" t="s">
        <v>165</v>
      </c>
      <c r="E172" s="21" t="s">
        <v>214</v>
      </c>
      <c r="F172" s="21" t="s">
        <v>375</v>
      </c>
      <c r="G172" s="21" t="s">
        <v>376</v>
      </c>
      <c r="H172" s="23">
        <v>7200</v>
      </c>
      <c r="I172" s="23">
        <v>7200</v>
      </c>
      <c r="J172" s="23"/>
      <c r="K172" s="23"/>
      <c r="L172" s="23">
        <v>7200</v>
      </c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ht="21" customHeight="1" spans="1:23">
      <c r="A173" s="134" t="s">
        <v>72</v>
      </c>
      <c r="B173" s="21" t="s">
        <v>397</v>
      </c>
      <c r="C173" s="21" t="s">
        <v>398</v>
      </c>
      <c r="D173" s="21" t="s">
        <v>134</v>
      </c>
      <c r="E173" s="21" t="s">
        <v>245</v>
      </c>
      <c r="F173" s="21" t="s">
        <v>375</v>
      </c>
      <c r="G173" s="21" t="s">
        <v>376</v>
      </c>
      <c r="H173" s="23">
        <v>14040</v>
      </c>
      <c r="I173" s="23">
        <v>14040</v>
      </c>
      <c r="J173" s="23"/>
      <c r="K173" s="23"/>
      <c r="L173" s="23">
        <v>14040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ht="21" customHeight="1" spans="1:23">
      <c r="A174" s="134" t="s">
        <v>72</v>
      </c>
      <c r="B174" s="21" t="s">
        <v>399</v>
      </c>
      <c r="C174" s="21" t="s">
        <v>400</v>
      </c>
      <c r="D174" s="21" t="s">
        <v>91</v>
      </c>
      <c r="E174" s="21" t="s">
        <v>214</v>
      </c>
      <c r="F174" s="21" t="s">
        <v>375</v>
      </c>
      <c r="G174" s="21" t="s">
        <v>376</v>
      </c>
      <c r="H174" s="23">
        <v>114000</v>
      </c>
      <c r="I174" s="23">
        <v>114000</v>
      </c>
      <c r="J174" s="23"/>
      <c r="K174" s="23"/>
      <c r="L174" s="23">
        <v>114000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ht="21" customHeight="1" spans="1:23">
      <c r="A175" s="134" t="s">
        <v>72</v>
      </c>
      <c r="B175" s="21" t="s">
        <v>401</v>
      </c>
      <c r="C175" s="21" t="s">
        <v>402</v>
      </c>
      <c r="D175" s="21" t="s">
        <v>91</v>
      </c>
      <c r="E175" s="21" t="s">
        <v>214</v>
      </c>
      <c r="F175" s="21" t="s">
        <v>375</v>
      </c>
      <c r="G175" s="21" t="s">
        <v>376</v>
      </c>
      <c r="H175" s="23">
        <v>84000</v>
      </c>
      <c r="I175" s="23">
        <v>84000</v>
      </c>
      <c r="J175" s="23"/>
      <c r="K175" s="23"/>
      <c r="L175" s="23">
        <v>84000</v>
      </c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ht="21" customHeight="1" spans="1:23">
      <c r="A176" s="134" t="s">
        <v>72</v>
      </c>
      <c r="B176" s="21" t="s">
        <v>403</v>
      </c>
      <c r="C176" s="21" t="s">
        <v>404</v>
      </c>
      <c r="D176" s="21" t="s">
        <v>91</v>
      </c>
      <c r="E176" s="21" t="s">
        <v>214</v>
      </c>
      <c r="F176" s="21" t="s">
        <v>375</v>
      </c>
      <c r="G176" s="21" t="s">
        <v>376</v>
      </c>
      <c r="H176" s="23">
        <v>414000</v>
      </c>
      <c r="I176" s="23">
        <v>414000</v>
      </c>
      <c r="J176" s="23"/>
      <c r="K176" s="23"/>
      <c r="L176" s="23">
        <v>414000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ht="21" customHeight="1" spans="1:23">
      <c r="A177" s="134" t="s">
        <v>72</v>
      </c>
      <c r="B177" s="21" t="s">
        <v>405</v>
      </c>
      <c r="C177" s="21" t="s">
        <v>406</v>
      </c>
      <c r="D177" s="21" t="s">
        <v>91</v>
      </c>
      <c r="E177" s="21" t="s">
        <v>214</v>
      </c>
      <c r="F177" s="21" t="s">
        <v>375</v>
      </c>
      <c r="G177" s="21" t="s">
        <v>376</v>
      </c>
      <c r="H177" s="23">
        <v>313200</v>
      </c>
      <c r="I177" s="23">
        <v>313200</v>
      </c>
      <c r="J177" s="23"/>
      <c r="K177" s="23"/>
      <c r="L177" s="23">
        <v>313200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ht="21" customHeight="1" spans="1:23">
      <c r="A178" s="134" t="s">
        <v>72</v>
      </c>
      <c r="B178" s="21" t="s">
        <v>407</v>
      </c>
      <c r="C178" s="21" t="s">
        <v>408</v>
      </c>
      <c r="D178" s="21" t="s">
        <v>91</v>
      </c>
      <c r="E178" s="21" t="s">
        <v>214</v>
      </c>
      <c r="F178" s="21" t="s">
        <v>375</v>
      </c>
      <c r="G178" s="21" t="s">
        <v>376</v>
      </c>
      <c r="H178" s="23">
        <v>184800</v>
      </c>
      <c r="I178" s="23">
        <v>184800</v>
      </c>
      <c r="J178" s="23"/>
      <c r="K178" s="23"/>
      <c r="L178" s="23">
        <v>184800</v>
      </c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ht="21" customHeight="1" spans="1:23">
      <c r="A179" s="134" t="s">
        <v>72</v>
      </c>
      <c r="B179" s="21" t="s">
        <v>409</v>
      </c>
      <c r="C179" s="21" t="s">
        <v>410</v>
      </c>
      <c r="D179" s="21" t="s">
        <v>98</v>
      </c>
      <c r="E179" s="21" t="s">
        <v>214</v>
      </c>
      <c r="F179" s="21" t="s">
        <v>375</v>
      </c>
      <c r="G179" s="21" t="s">
        <v>376</v>
      </c>
      <c r="H179" s="23">
        <v>600</v>
      </c>
      <c r="I179" s="23">
        <v>600</v>
      </c>
      <c r="J179" s="23"/>
      <c r="K179" s="23"/>
      <c r="L179" s="23">
        <v>600</v>
      </c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ht="21" customHeight="1" spans="1:23">
      <c r="A180" s="134" t="s">
        <v>72</v>
      </c>
      <c r="B180" s="21" t="s">
        <v>411</v>
      </c>
      <c r="C180" s="21" t="s">
        <v>412</v>
      </c>
      <c r="D180" s="21" t="s">
        <v>91</v>
      </c>
      <c r="E180" s="21" t="s">
        <v>214</v>
      </c>
      <c r="F180" s="21" t="s">
        <v>375</v>
      </c>
      <c r="G180" s="21" t="s">
        <v>376</v>
      </c>
      <c r="H180" s="23">
        <v>67402.2</v>
      </c>
      <c r="I180" s="23">
        <v>67402.2</v>
      </c>
      <c r="J180" s="23"/>
      <c r="K180" s="23"/>
      <c r="L180" s="23">
        <v>67402.2</v>
      </c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ht="21" customHeight="1" spans="1:23">
      <c r="A181" s="134" t="s">
        <v>72</v>
      </c>
      <c r="B181" s="21" t="s">
        <v>411</v>
      </c>
      <c r="C181" s="21" t="s">
        <v>412</v>
      </c>
      <c r="D181" s="21" t="s">
        <v>91</v>
      </c>
      <c r="E181" s="21" t="s">
        <v>214</v>
      </c>
      <c r="F181" s="21" t="s">
        <v>375</v>
      </c>
      <c r="G181" s="21" t="s">
        <v>376</v>
      </c>
      <c r="H181" s="23">
        <v>97578</v>
      </c>
      <c r="I181" s="23">
        <v>97578</v>
      </c>
      <c r="J181" s="23"/>
      <c r="K181" s="23"/>
      <c r="L181" s="23">
        <v>97578</v>
      </c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ht="21" customHeight="1" spans="1:23">
      <c r="A182" s="134" t="s">
        <v>72</v>
      </c>
      <c r="B182" s="21" t="s">
        <v>413</v>
      </c>
      <c r="C182" s="21" t="s">
        <v>414</v>
      </c>
      <c r="D182" s="21" t="s">
        <v>91</v>
      </c>
      <c r="E182" s="21" t="s">
        <v>214</v>
      </c>
      <c r="F182" s="21" t="s">
        <v>375</v>
      </c>
      <c r="G182" s="21" t="s">
        <v>376</v>
      </c>
      <c r="H182" s="23">
        <v>11874.24</v>
      </c>
      <c r="I182" s="23">
        <v>11874.24</v>
      </c>
      <c r="J182" s="23"/>
      <c r="K182" s="23"/>
      <c r="L182" s="23">
        <v>11874.24</v>
      </c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ht="21" customHeight="1" spans="1:23">
      <c r="A183" s="134" t="s">
        <v>72</v>
      </c>
      <c r="B183" s="21" t="s">
        <v>413</v>
      </c>
      <c r="C183" s="21" t="s">
        <v>414</v>
      </c>
      <c r="D183" s="21" t="s">
        <v>91</v>
      </c>
      <c r="E183" s="21" t="s">
        <v>214</v>
      </c>
      <c r="F183" s="21" t="s">
        <v>375</v>
      </c>
      <c r="G183" s="21" t="s">
        <v>376</v>
      </c>
      <c r="H183" s="23">
        <v>17734.2</v>
      </c>
      <c r="I183" s="23">
        <v>17734.2</v>
      </c>
      <c r="J183" s="23"/>
      <c r="K183" s="23"/>
      <c r="L183" s="23">
        <v>17734.2</v>
      </c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 ht="21" customHeight="1" spans="1:23">
      <c r="A184" s="134" t="s">
        <v>72</v>
      </c>
      <c r="B184" s="21" t="s">
        <v>415</v>
      </c>
      <c r="C184" s="21" t="s">
        <v>416</v>
      </c>
      <c r="D184" s="21" t="s">
        <v>100</v>
      </c>
      <c r="E184" s="21" t="s">
        <v>214</v>
      </c>
      <c r="F184" s="21" t="s">
        <v>375</v>
      </c>
      <c r="G184" s="21" t="s">
        <v>376</v>
      </c>
      <c r="H184" s="23">
        <v>6000</v>
      </c>
      <c r="I184" s="23">
        <v>6000</v>
      </c>
      <c r="J184" s="23"/>
      <c r="K184" s="23"/>
      <c r="L184" s="23">
        <v>6000</v>
      </c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 ht="21" customHeight="1" spans="1:23">
      <c r="A185" s="134" t="s">
        <v>72</v>
      </c>
      <c r="B185" s="21" t="s">
        <v>417</v>
      </c>
      <c r="C185" s="21" t="s">
        <v>418</v>
      </c>
      <c r="D185" s="21" t="s">
        <v>91</v>
      </c>
      <c r="E185" s="21" t="s">
        <v>214</v>
      </c>
      <c r="F185" s="21" t="s">
        <v>375</v>
      </c>
      <c r="G185" s="21" t="s">
        <v>376</v>
      </c>
      <c r="H185" s="23">
        <v>33840</v>
      </c>
      <c r="I185" s="23">
        <v>33840</v>
      </c>
      <c r="J185" s="23"/>
      <c r="K185" s="23"/>
      <c r="L185" s="23">
        <v>33840</v>
      </c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 ht="21" customHeight="1" spans="1:23">
      <c r="A186" s="134" t="s">
        <v>72</v>
      </c>
      <c r="B186" s="21" t="s">
        <v>419</v>
      </c>
      <c r="C186" s="21" t="s">
        <v>420</v>
      </c>
      <c r="D186" s="21" t="s">
        <v>91</v>
      </c>
      <c r="E186" s="21" t="s">
        <v>214</v>
      </c>
      <c r="F186" s="21" t="s">
        <v>375</v>
      </c>
      <c r="G186" s="21" t="s">
        <v>376</v>
      </c>
      <c r="H186" s="23">
        <v>64620.84</v>
      </c>
      <c r="I186" s="23">
        <v>64620.84</v>
      </c>
      <c r="J186" s="23"/>
      <c r="K186" s="23"/>
      <c r="L186" s="23">
        <v>64620.84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ht="21" customHeight="1" spans="1:23">
      <c r="A187" s="134" t="s">
        <v>72</v>
      </c>
      <c r="B187" s="21" t="s">
        <v>421</v>
      </c>
      <c r="C187" s="21" t="s">
        <v>422</v>
      </c>
      <c r="D187" s="21" t="s">
        <v>91</v>
      </c>
      <c r="E187" s="21" t="s">
        <v>214</v>
      </c>
      <c r="F187" s="21" t="s">
        <v>375</v>
      </c>
      <c r="G187" s="21" t="s">
        <v>376</v>
      </c>
      <c r="H187" s="23">
        <v>51246.72</v>
      </c>
      <c r="I187" s="23">
        <v>51246.72</v>
      </c>
      <c r="J187" s="23"/>
      <c r="K187" s="23"/>
      <c r="L187" s="23">
        <v>51246.72</v>
      </c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ht="21" customHeight="1" spans="1:23">
      <c r="A188" s="134" t="s">
        <v>72</v>
      </c>
      <c r="B188" s="21" t="s">
        <v>423</v>
      </c>
      <c r="C188" s="21" t="s">
        <v>424</v>
      </c>
      <c r="D188" s="21" t="s">
        <v>91</v>
      </c>
      <c r="E188" s="21" t="s">
        <v>214</v>
      </c>
      <c r="F188" s="21" t="s">
        <v>375</v>
      </c>
      <c r="G188" s="21" t="s">
        <v>376</v>
      </c>
      <c r="H188" s="23">
        <v>102493.44</v>
      </c>
      <c r="I188" s="23">
        <v>102493.44</v>
      </c>
      <c r="J188" s="23"/>
      <c r="K188" s="23"/>
      <c r="L188" s="23">
        <v>102493.44</v>
      </c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 ht="21" customHeight="1" spans="1:23">
      <c r="A189" s="134" t="s">
        <v>72</v>
      </c>
      <c r="B189" s="21" t="s">
        <v>425</v>
      </c>
      <c r="C189" s="21" t="s">
        <v>426</v>
      </c>
      <c r="D189" s="21" t="s">
        <v>91</v>
      </c>
      <c r="E189" s="21" t="s">
        <v>214</v>
      </c>
      <c r="F189" s="21" t="s">
        <v>375</v>
      </c>
      <c r="G189" s="21" t="s">
        <v>376</v>
      </c>
      <c r="H189" s="23">
        <v>141696</v>
      </c>
      <c r="I189" s="23">
        <v>141696</v>
      </c>
      <c r="J189" s="23"/>
      <c r="K189" s="23"/>
      <c r="L189" s="23">
        <v>141696</v>
      </c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 ht="21" customHeight="1" spans="1:23">
      <c r="A190" s="134" t="s">
        <v>72</v>
      </c>
      <c r="B190" s="21" t="s">
        <v>427</v>
      </c>
      <c r="C190" s="21" t="s">
        <v>428</v>
      </c>
      <c r="D190" s="21" t="s">
        <v>165</v>
      </c>
      <c r="E190" s="21" t="s">
        <v>214</v>
      </c>
      <c r="F190" s="21" t="s">
        <v>375</v>
      </c>
      <c r="G190" s="21" t="s">
        <v>376</v>
      </c>
      <c r="H190" s="23">
        <v>1200</v>
      </c>
      <c r="I190" s="23">
        <v>1200</v>
      </c>
      <c r="J190" s="23"/>
      <c r="K190" s="23"/>
      <c r="L190" s="23">
        <v>1200</v>
      </c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 ht="21" customHeight="1" spans="1:23">
      <c r="A191" s="134" t="s">
        <v>72</v>
      </c>
      <c r="B191" s="21" t="s">
        <v>429</v>
      </c>
      <c r="C191" s="21" t="s">
        <v>430</v>
      </c>
      <c r="D191" s="21" t="s">
        <v>126</v>
      </c>
      <c r="E191" s="21" t="s">
        <v>239</v>
      </c>
      <c r="F191" s="21" t="s">
        <v>375</v>
      </c>
      <c r="G191" s="21" t="s">
        <v>376</v>
      </c>
      <c r="H191" s="23">
        <v>109545.84</v>
      </c>
      <c r="I191" s="23">
        <v>109545.84</v>
      </c>
      <c r="J191" s="23"/>
      <c r="K191" s="23"/>
      <c r="L191" s="23">
        <v>109545.84</v>
      </c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 ht="21" customHeight="1" spans="1:23">
      <c r="A192" s="134" t="s">
        <v>72</v>
      </c>
      <c r="B192" s="21" t="s">
        <v>314</v>
      </c>
      <c r="C192" s="21" t="s">
        <v>315</v>
      </c>
      <c r="D192" s="21" t="s">
        <v>136</v>
      </c>
      <c r="E192" s="21" t="s">
        <v>247</v>
      </c>
      <c r="F192" s="21" t="s">
        <v>431</v>
      </c>
      <c r="G192" s="21" t="s">
        <v>432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 ht="21" customHeight="1" spans="1:23">
      <c r="A193" s="134" t="s">
        <v>72</v>
      </c>
      <c r="B193" s="21" t="s">
        <v>433</v>
      </c>
      <c r="C193" s="21" t="s">
        <v>434</v>
      </c>
      <c r="D193" s="21" t="s">
        <v>152</v>
      </c>
      <c r="E193" s="21" t="s">
        <v>224</v>
      </c>
      <c r="F193" s="21" t="s">
        <v>296</v>
      </c>
      <c r="G193" s="21" t="s">
        <v>297</v>
      </c>
      <c r="H193" s="23">
        <v>60776</v>
      </c>
      <c r="I193" s="23">
        <v>60776</v>
      </c>
      <c r="J193" s="23"/>
      <c r="K193" s="23"/>
      <c r="L193" s="23">
        <v>60776</v>
      </c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 ht="21" customHeight="1" spans="1:23">
      <c r="A194" s="35" t="s">
        <v>166</v>
      </c>
      <c r="B194" s="138"/>
      <c r="C194" s="138"/>
      <c r="D194" s="138"/>
      <c r="E194" s="138"/>
      <c r="F194" s="138"/>
      <c r="G194" s="139"/>
      <c r="H194" s="23">
        <v>13961234.09</v>
      </c>
      <c r="I194" s="23">
        <v>13961234.09</v>
      </c>
      <c r="J194" s="23"/>
      <c r="K194" s="23"/>
      <c r="L194" s="23">
        <v>13961234.09</v>
      </c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</sheetData>
  <mergeCells count="30">
    <mergeCell ref="A2:W2"/>
    <mergeCell ref="A3:G3"/>
    <mergeCell ref="H4:W4"/>
    <mergeCell ref="I5:M5"/>
    <mergeCell ref="N5:P5"/>
    <mergeCell ref="R5:W5"/>
    <mergeCell ref="A194:G19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workbookViewId="0">
      <selection activeCell="I26" sqref="I18 I20 I22 I2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435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"单位名称："&amp;"耿马傣族佤族自治县贺派乡"</f>
        <v>单位名称：耿马傣族佤族自治县贺派乡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265</v>
      </c>
    </row>
    <row r="4" ht="18.75" customHeight="1" spans="1:23">
      <c r="A4" s="10" t="s">
        <v>436</v>
      </c>
      <c r="B4" s="11" t="s">
        <v>274</v>
      </c>
      <c r="C4" s="10" t="s">
        <v>275</v>
      </c>
      <c r="D4" s="10" t="s">
        <v>437</v>
      </c>
      <c r="E4" s="11" t="s">
        <v>276</v>
      </c>
      <c r="F4" s="11" t="s">
        <v>277</v>
      </c>
      <c r="G4" s="11" t="s">
        <v>438</v>
      </c>
      <c r="H4" s="11" t="s">
        <v>439</v>
      </c>
      <c r="I4" s="31" t="s">
        <v>55</v>
      </c>
      <c r="J4" s="12" t="s">
        <v>440</v>
      </c>
      <c r="K4" s="13"/>
      <c r="L4" s="13"/>
      <c r="M4" s="14"/>
      <c r="N4" s="12" t="s">
        <v>282</v>
      </c>
      <c r="O4" s="13"/>
      <c r="P4" s="14"/>
      <c r="Q4" s="11" t="s">
        <v>61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58</v>
      </c>
      <c r="K5" s="124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288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57</v>
      </c>
      <c r="K6" s="97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57</v>
      </c>
      <c r="K7" s="47" t="s">
        <v>441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442</v>
      </c>
      <c r="D9" s="21"/>
      <c r="E9" s="21"/>
      <c r="F9" s="21"/>
      <c r="G9" s="21"/>
      <c r="H9" s="21"/>
      <c r="I9" s="23">
        <v>27500</v>
      </c>
      <c r="J9" s="23">
        <v>27500</v>
      </c>
      <c r="K9" s="23">
        <v>27500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443</v>
      </c>
      <c r="B10" s="122" t="s">
        <v>444</v>
      </c>
      <c r="C10" s="21" t="s">
        <v>442</v>
      </c>
      <c r="D10" s="122" t="s">
        <v>72</v>
      </c>
      <c r="E10" s="122" t="s">
        <v>92</v>
      </c>
      <c r="F10" s="122" t="s">
        <v>217</v>
      </c>
      <c r="G10" s="122" t="s">
        <v>375</v>
      </c>
      <c r="H10" s="122" t="s">
        <v>376</v>
      </c>
      <c r="I10" s="23">
        <v>27500</v>
      </c>
      <c r="J10" s="23">
        <v>27500</v>
      </c>
      <c r="K10" s="23">
        <v>27500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445</v>
      </c>
      <c r="D11" s="25"/>
      <c r="E11" s="25"/>
      <c r="F11" s="25"/>
      <c r="G11" s="25"/>
      <c r="H11" s="25"/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443</v>
      </c>
      <c r="B12" s="122" t="s">
        <v>446</v>
      </c>
      <c r="C12" s="21" t="s">
        <v>445</v>
      </c>
      <c r="D12" s="122" t="s">
        <v>72</v>
      </c>
      <c r="E12" s="122" t="s">
        <v>94</v>
      </c>
      <c r="F12" s="122" t="s">
        <v>219</v>
      </c>
      <c r="G12" s="122" t="s">
        <v>334</v>
      </c>
      <c r="H12" s="122" t="s">
        <v>335</v>
      </c>
      <c r="I12" s="23">
        <v>10000</v>
      </c>
      <c r="J12" s="23">
        <v>10000</v>
      </c>
      <c r="K12" s="23">
        <v>10000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447</v>
      </c>
      <c r="D13" s="25"/>
      <c r="E13" s="25"/>
      <c r="F13" s="25"/>
      <c r="G13" s="25"/>
      <c r="H13" s="25"/>
      <c r="I13" s="23">
        <v>1330000</v>
      </c>
      <c r="J13" s="23">
        <v>1330000</v>
      </c>
      <c r="K13" s="23">
        <v>1330000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2" t="s">
        <v>448</v>
      </c>
      <c r="B14" s="122" t="s">
        <v>449</v>
      </c>
      <c r="C14" s="21" t="s">
        <v>447</v>
      </c>
      <c r="D14" s="122" t="s">
        <v>72</v>
      </c>
      <c r="E14" s="122" t="s">
        <v>142</v>
      </c>
      <c r="F14" s="122" t="s">
        <v>251</v>
      </c>
      <c r="G14" s="122" t="s">
        <v>334</v>
      </c>
      <c r="H14" s="122" t="s">
        <v>335</v>
      </c>
      <c r="I14" s="23">
        <v>1330000</v>
      </c>
      <c r="J14" s="23">
        <v>1330000</v>
      </c>
      <c r="K14" s="23">
        <v>1330000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450</v>
      </c>
      <c r="D15" s="25"/>
      <c r="E15" s="25"/>
      <c r="F15" s="25"/>
      <c r="G15" s="25"/>
      <c r="H15" s="25"/>
      <c r="I15" s="23">
        <v>30000</v>
      </c>
      <c r="J15" s="23">
        <v>30000</v>
      </c>
      <c r="K15" s="23">
        <v>30000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2" t="s">
        <v>448</v>
      </c>
      <c r="B16" s="122" t="s">
        <v>451</v>
      </c>
      <c r="C16" s="21" t="s">
        <v>450</v>
      </c>
      <c r="D16" s="122" t="s">
        <v>72</v>
      </c>
      <c r="E16" s="122" t="s">
        <v>101</v>
      </c>
      <c r="F16" s="122" t="s">
        <v>215</v>
      </c>
      <c r="G16" s="122" t="s">
        <v>334</v>
      </c>
      <c r="H16" s="122" t="s">
        <v>335</v>
      </c>
      <c r="I16" s="23">
        <v>30000</v>
      </c>
      <c r="J16" s="23">
        <v>30000</v>
      </c>
      <c r="K16" s="23">
        <v>30000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452</v>
      </c>
      <c r="D17" s="25"/>
      <c r="E17" s="25"/>
      <c r="F17" s="25"/>
      <c r="G17" s="25"/>
      <c r="H17" s="25"/>
      <c r="I17" s="23">
        <v>50000</v>
      </c>
      <c r="J17" s="23">
        <v>50000</v>
      </c>
      <c r="K17" s="23">
        <v>50000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2" t="s">
        <v>443</v>
      </c>
      <c r="B18" s="122" t="s">
        <v>453</v>
      </c>
      <c r="C18" s="21" t="s">
        <v>452</v>
      </c>
      <c r="D18" s="122" t="s">
        <v>72</v>
      </c>
      <c r="E18" s="122" t="s">
        <v>154</v>
      </c>
      <c r="F18" s="122" t="s">
        <v>257</v>
      </c>
      <c r="G18" s="122" t="s">
        <v>454</v>
      </c>
      <c r="H18" s="122" t="s">
        <v>455</v>
      </c>
      <c r="I18" s="23">
        <v>50000</v>
      </c>
      <c r="J18" s="23">
        <v>50000</v>
      </c>
      <c r="K18" s="23">
        <v>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456</v>
      </c>
      <c r="D19" s="25"/>
      <c r="E19" s="25"/>
      <c r="F19" s="25"/>
      <c r="G19" s="25"/>
      <c r="H19" s="25"/>
      <c r="I19" s="23">
        <v>100000</v>
      </c>
      <c r="J19" s="23">
        <v>100000</v>
      </c>
      <c r="K19" s="23">
        <v>100000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2" t="s">
        <v>443</v>
      </c>
      <c r="B20" s="122" t="s">
        <v>457</v>
      </c>
      <c r="C20" s="21" t="s">
        <v>456</v>
      </c>
      <c r="D20" s="122" t="s">
        <v>72</v>
      </c>
      <c r="E20" s="122" t="s">
        <v>155</v>
      </c>
      <c r="F20" s="122" t="s">
        <v>258</v>
      </c>
      <c r="G20" s="122" t="s">
        <v>454</v>
      </c>
      <c r="H20" s="122" t="s">
        <v>455</v>
      </c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1" t="s">
        <v>458</v>
      </c>
      <c r="D21" s="25"/>
      <c r="E21" s="25"/>
      <c r="F21" s="25"/>
      <c r="G21" s="25"/>
      <c r="H21" s="25"/>
      <c r="I21" s="23">
        <v>30000</v>
      </c>
      <c r="J21" s="23">
        <v>30000</v>
      </c>
      <c r="K21" s="23">
        <v>30000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2" t="s">
        <v>443</v>
      </c>
      <c r="B22" s="122" t="s">
        <v>459</v>
      </c>
      <c r="C22" s="21" t="s">
        <v>458</v>
      </c>
      <c r="D22" s="122" t="s">
        <v>72</v>
      </c>
      <c r="E22" s="122" t="s">
        <v>157</v>
      </c>
      <c r="F22" s="122" t="s">
        <v>260</v>
      </c>
      <c r="G22" s="122" t="s">
        <v>454</v>
      </c>
      <c r="H22" s="122" t="s">
        <v>455</v>
      </c>
      <c r="I22" s="23">
        <v>30000</v>
      </c>
      <c r="J22" s="23">
        <v>30000</v>
      </c>
      <c r="K22" s="23">
        <v>30000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1" t="s">
        <v>460</v>
      </c>
      <c r="D23" s="25"/>
      <c r="E23" s="25"/>
      <c r="F23" s="25"/>
      <c r="G23" s="25"/>
      <c r="H23" s="25"/>
      <c r="I23" s="23">
        <v>50000</v>
      </c>
      <c r="J23" s="23">
        <v>50000</v>
      </c>
      <c r="K23" s="23">
        <v>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2" t="s">
        <v>443</v>
      </c>
      <c r="B24" s="122" t="s">
        <v>461</v>
      </c>
      <c r="C24" s="21" t="s">
        <v>460</v>
      </c>
      <c r="D24" s="122" t="s">
        <v>72</v>
      </c>
      <c r="E24" s="122" t="s">
        <v>153</v>
      </c>
      <c r="F24" s="122" t="s">
        <v>256</v>
      </c>
      <c r="G24" s="122" t="s">
        <v>334</v>
      </c>
      <c r="H24" s="122" t="s">
        <v>335</v>
      </c>
      <c r="I24" s="23">
        <v>50000</v>
      </c>
      <c r="J24" s="23">
        <v>50000</v>
      </c>
      <c r="K24" s="23">
        <v>50000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5"/>
      <c r="C25" s="21" t="s">
        <v>462</v>
      </c>
      <c r="D25" s="25"/>
      <c r="E25" s="25"/>
      <c r="F25" s="25"/>
      <c r="G25" s="25"/>
      <c r="H25" s="25"/>
      <c r="I25" s="23">
        <v>80000</v>
      </c>
      <c r="J25" s="23">
        <v>80000</v>
      </c>
      <c r="K25" s="23">
        <v>80000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2" t="s">
        <v>443</v>
      </c>
      <c r="B26" s="122" t="s">
        <v>463</v>
      </c>
      <c r="C26" s="21" t="s">
        <v>462</v>
      </c>
      <c r="D26" s="122" t="s">
        <v>72</v>
      </c>
      <c r="E26" s="122" t="s">
        <v>113</v>
      </c>
      <c r="F26" s="122" t="s">
        <v>230</v>
      </c>
      <c r="G26" s="122" t="s">
        <v>454</v>
      </c>
      <c r="H26" s="122" t="s">
        <v>455</v>
      </c>
      <c r="I26" s="23">
        <v>80000</v>
      </c>
      <c r="J26" s="23">
        <v>80000</v>
      </c>
      <c r="K26" s="23">
        <v>80000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5"/>
      <c r="C27" s="21" t="s">
        <v>464</v>
      </c>
      <c r="D27" s="25"/>
      <c r="E27" s="25"/>
      <c r="F27" s="25"/>
      <c r="G27" s="25"/>
      <c r="H27" s="25"/>
      <c r="I27" s="23">
        <v>20000</v>
      </c>
      <c r="J27" s="23">
        <v>20000</v>
      </c>
      <c r="K27" s="23">
        <v>20000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2" t="s">
        <v>448</v>
      </c>
      <c r="B28" s="122" t="s">
        <v>465</v>
      </c>
      <c r="C28" s="21" t="s">
        <v>464</v>
      </c>
      <c r="D28" s="122" t="s">
        <v>72</v>
      </c>
      <c r="E28" s="122" t="s">
        <v>89</v>
      </c>
      <c r="F28" s="122" t="s">
        <v>215</v>
      </c>
      <c r="G28" s="122" t="s">
        <v>334</v>
      </c>
      <c r="H28" s="122" t="s">
        <v>335</v>
      </c>
      <c r="I28" s="23">
        <v>20000</v>
      </c>
      <c r="J28" s="23">
        <v>20000</v>
      </c>
      <c r="K28" s="23">
        <v>20000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35" t="s">
        <v>166</v>
      </c>
      <c r="B29" s="36"/>
      <c r="C29" s="36"/>
      <c r="D29" s="36"/>
      <c r="E29" s="36"/>
      <c r="F29" s="36"/>
      <c r="G29" s="36"/>
      <c r="H29" s="37"/>
      <c r="I29" s="23">
        <v>1727500</v>
      </c>
      <c r="J29" s="23">
        <v>1727500</v>
      </c>
      <c r="K29" s="23">
        <v>1727500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0"/>
  <sheetViews>
    <sheetView showZeros="0" tabSelected="1" workbookViewId="0">
      <selection activeCell="C11" sqref="C1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9" t="s">
        <v>466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"单位名称："&amp;"耿马傣族佤族自治县贺派乡"</f>
        <v>单位名称：耿马傣族佤族自治县贺派乡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467</v>
      </c>
      <c r="B4" s="47" t="s">
        <v>468</v>
      </c>
      <c r="C4" s="47" t="s">
        <v>469</v>
      </c>
      <c r="D4" s="47" t="s">
        <v>470</v>
      </c>
      <c r="E4" s="47" t="s">
        <v>471</v>
      </c>
      <c r="F4" s="54" t="s">
        <v>472</v>
      </c>
      <c r="G4" s="47" t="s">
        <v>473</v>
      </c>
      <c r="H4" s="54" t="s">
        <v>474</v>
      </c>
      <c r="I4" s="54" t="s">
        <v>475</v>
      </c>
      <c r="J4" s="47" t="s">
        <v>476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34" t="s">
        <v>70</v>
      </c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119" t="s">
        <v>72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1" t="s">
        <v>458</v>
      </c>
      <c r="B8" s="21" t="s">
        <v>477</v>
      </c>
      <c r="C8" s="21" t="s">
        <v>478</v>
      </c>
      <c r="D8" s="21" t="s">
        <v>479</v>
      </c>
      <c r="E8" s="34" t="s">
        <v>480</v>
      </c>
      <c r="F8" s="21" t="s">
        <v>481</v>
      </c>
      <c r="G8" s="34" t="s">
        <v>482</v>
      </c>
      <c r="H8" s="21" t="s">
        <v>483</v>
      </c>
      <c r="I8" s="21" t="s">
        <v>484</v>
      </c>
      <c r="J8" s="34" t="s">
        <v>485</v>
      </c>
    </row>
    <row r="9" ht="18.75" customHeight="1" spans="1:10">
      <c r="A9" s="211" t="s">
        <v>458</v>
      </c>
      <c r="B9" s="21" t="s">
        <v>477</v>
      </c>
      <c r="C9" s="21" t="s">
        <v>478</v>
      </c>
      <c r="D9" s="21" t="s">
        <v>479</v>
      </c>
      <c r="E9" s="34" t="s">
        <v>486</v>
      </c>
      <c r="F9" s="21" t="s">
        <v>481</v>
      </c>
      <c r="G9" s="34" t="s">
        <v>482</v>
      </c>
      <c r="H9" s="21" t="s">
        <v>483</v>
      </c>
      <c r="I9" s="21" t="s">
        <v>484</v>
      </c>
      <c r="J9" s="34" t="s">
        <v>487</v>
      </c>
    </row>
    <row r="10" ht="18.75" customHeight="1" spans="1:10">
      <c r="A10" s="211" t="s">
        <v>458</v>
      </c>
      <c r="B10" s="21" t="s">
        <v>477</v>
      </c>
      <c r="C10" s="21" t="s">
        <v>478</v>
      </c>
      <c r="D10" s="21" t="s">
        <v>488</v>
      </c>
      <c r="E10" s="34" t="s">
        <v>489</v>
      </c>
      <c r="F10" s="21" t="s">
        <v>481</v>
      </c>
      <c r="G10" s="34" t="s">
        <v>490</v>
      </c>
      <c r="H10" s="21" t="s">
        <v>483</v>
      </c>
      <c r="I10" s="21" t="s">
        <v>484</v>
      </c>
      <c r="J10" s="34" t="s">
        <v>491</v>
      </c>
    </row>
    <row r="11" ht="18.75" customHeight="1" spans="1:10">
      <c r="A11" s="211" t="s">
        <v>458</v>
      </c>
      <c r="B11" s="21" t="s">
        <v>477</v>
      </c>
      <c r="C11" s="21" t="s">
        <v>478</v>
      </c>
      <c r="D11" s="21" t="s">
        <v>492</v>
      </c>
      <c r="E11" s="34" t="s">
        <v>493</v>
      </c>
      <c r="F11" s="21" t="s">
        <v>481</v>
      </c>
      <c r="G11" s="34" t="s">
        <v>482</v>
      </c>
      <c r="H11" s="21" t="s">
        <v>483</v>
      </c>
      <c r="I11" s="21" t="s">
        <v>484</v>
      </c>
      <c r="J11" s="34" t="s">
        <v>494</v>
      </c>
    </row>
    <row r="12" ht="18.75" customHeight="1" spans="1:10">
      <c r="A12" s="211" t="s">
        <v>458</v>
      </c>
      <c r="B12" s="21" t="s">
        <v>477</v>
      </c>
      <c r="C12" s="21" t="s">
        <v>478</v>
      </c>
      <c r="D12" s="21" t="s">
        <v>492</v>
      </c>
      <c r="E12" s="34" t="s">
        <v>495</v>
      </c>
      <c r="F12" s="21" t="s">
        <v>481</v>
      </c>
      <c r="G12" s="34" t="s">
        <v>482</v>
      </c>
      <c r="H12" s="21" t="s">
        <v>483</v>
      </c>
      <c r="I12" s="21" t="s">
        <v>484</v>
      </c>
      <c r="J12" s="34" t="s">
        <v>496</v>
      </c>
    </row>
    <row r="13" ht="18.75" customHeight="1" spans="1:10">
      <c r="A13" s="211" t="s">
        <v>458</v>
      </c>
      <c r="B13" s="21" t="s">
        <v>477</v>
      </c>
      <c r="C13" s="21" t="s">
        <v>497</v>
      </c>
      <c r="D13" s="21" t="s">
        <v>498</v>
      </c>
      <c r="E13" s="34" t="s">
        <v>499</v>
      </c>
      <c r="F13" s="21" t="s">
        <v>481</v>
      </c>
      <c r="G13" s="34" t="s">
        <v>500</v>
      </c>
      <c r="H13" s="21" t="s">
        <v>483</v>
      </c>
      <c r="I13" s="21" t="s">
        <v>484</v>
      </c>
      <c r="J13" s="34" t="s">
        <v>501</v>
      </c>
    </row>
    <row r="14" ht="18.75" customHeight="1" spans="1:10">
      <c r="A14" s="211" t="s">
        <v>458</v>
      </c>
      <c r="B14" s="21" t="s">
        <v>477</v>
      </c>
      <c r="C14" s="21" t="s">
        <v>502</v>
      </c>
      <c r="D14" s="21" t="s">
        <v>503</v>
      </c>
      <c r="E14" s="34" t="s">
        <v>504</v>
      </c>
      <c r="F14" s="21" t="s">
        <v>481</v>
      </c>
      <c r="G14" s="34" t="s">
        <v>500</v>
      </c>
      <c r="H14" s="21" t="s">
        <v>483</v>
      </c>
      <c r="I14" s="21" t="s">
        <v>484</v>
      </c>
      <c r="J14" s="34" t="s">
        <v>505</v>
      </c>
    </row>
    <row r="15" ht="18.75" customHeight="1" spans="1:10">
      <c r="A15" s="211" t="s">
        <v>456</v>
      </c>
      <c r="B15" s="21" t="s">
        <v>506</v>
      </c>
      <c r="C15" s="21" t="s">
        <v>478</v>
      </c>
      <c r="D15" s="21" t="s">
        <v>479</v>
      </c>
      <c r="E15" s="34" t="s">
        <v>480</v>
      </c>
      <c r="F15" s="21" t="s">
        <v>481</v>
      </c>
      <c r="G15" s="34" t="s">
        <v>500</v>
      </c>
      <c r="H15" s="21" t="s">
        <v>483</v>
      </c>
      <c r="I15" s="21" t="s">
        <v>484</v>
      </c>
      <c r="J15" s="34" t="s">
        <v>485</v>
      </c>
    </row>
    <row r="16" ht="18.75" customHeight="1" spans="1:10">
      <c r="A16" s="211" t="s">
        <v>456</v>
      </c>
      <c r="B16" s="21" t="s">
        <v>506</v>
      </c>
      <c r="C16" s="21" t="s">
        <v>478</v>
      </c>
      <c r="D16" s="21" t="s">
        <v>488</v>
      </c>
      <c r="E16" s="34" t="s">
        <v>489</v>
      </c>
      <c r="F16" s="21" t="s">
        <v>481</v>
      </c>
      <c r="G16" s="34" t="s">
        <v>500</v>
      </c>
      <c r="H16" s="21" t="s">
        <v>483</v>
      </c>
      <c r="I16" s="21" t="s">
        <v>484</v>
      </c>
      <c r="J16" s="34" t="s">
        <v>491</v>
      </c>
    </row>
    <row r="17" ht="18.75" customHeight="1" spans="1:10">
      <c r="A17" s="211" t="s">
        <v>456</v>
      </c>
      <c r="B17" s="21" t="s">
        <v>506</v>
      </c>
      <c r="C17" s="21" t="s">
        <v>478</v>
      </c>
      <c r="D17" s="21" t="s">
        <v>492</v>
      </c>
      <c r="E17" s="34" t="s">
        <v>495</v>
      </c>
      <c r="F17" s="21" t="s">
        <v>481</v>
      </c>
      <c r="G17" s="34" t="s">
        <v>500</v>
      </c>
      <c r="H17" s="21" t="s">
        <v>483</v>
      </c>
      <c r="I17" s="21" t="s">
        <v>484</v>
      </c>
      <c r="J17" s="34" t="s">
        <v>496</v>
      </c>
    </row>
    <row r="18" ht="18.75" customHeight="1" spans="1:10">
      <c r="A18" s="211" t="s">
        <v>456</v>
      </c>
      <c r="B18" s="21" t="s">
        <v>506</v>
      </c>
      <c r="C18" s="21" t="s">
        <v>497</v>
      </c>
      <c r="D18" s="21" t="s">
        <v>498</v>
      </c>
      <c r="E18" s="34" t="s">
        <v>499</v>
      </c>
      <c r="F18" s="21" t="s">
        <v>481</v>
      </c>
      <c r="G18" s="34" t="s">
        <v>500</v>
      </c>
      <c r="H18" s="21" t="s">
        <v>483</v>
      </c>
      <c r="I18" s="21" t="s">
        <v>484</v>
      </c>
      <c r="J18" s="34" t="s">
        <v>501</v>
      </c>
    </row>
    <row r="19" ht="18.75" customHeight="1" spans="1:10">
      <c r="A19" s="211" t="s">
        <v>456</v>
      </c>
      <c r="B19" s="21" t="s">
        <v>506</v>
      </c>
      <c r="C19" s="21" t="s">
        <v>502</v>
      </c>
      <c r="D19" s="21" t="s">
        <v>503</v>
      </c>
      <c r="E19" s="34" t="s">
        <v>504</v>
      </c>
      <c r="F19" s="21" t="s">
        <v>481</v>
      </c>
      <c r="G19" s="34" t="s">
        <v>500</v>
      </c>
      <c r="H19" s="21" t="s">
        <v>483</v>
      </c>
      <c r="I19" s="21" t="s">
        <v>484</v>
      </c>
      <c r="J19" s="34" t="s">
        <v>505</v>
      </c>
    </row>
    <row r="20" ht="18.75" customHeight="1" spans="1:10">
      <c r="A20" s="211" t="s">
        <v>442</v>
      </c>
      <c r="B20" s="21" t="s">
        <v>507</v>
      </c>
      <c r="C20" s="21" t="s">
        <v>478</v>
      </c>
      <c r="D20" s="21" t="s">
        <v>479</v>
      </c>
      <c r="E20" s="34" t="s">
        <v>508</v>
      </c>
      <c r="F20" s="21" t="s">
        <v>509</v>
      </c>
      <c r="G20" s="34" t="s">
        <v>510</v>
      </c>
      <c r="H20" s="21" t="s">
        <v>511</v>
      </c>
      <c r="I20" s="21" t="s">
        <v>484</v>
      </c>
      <c r="J20" s="34" t="s">
        <v>508</v>
      </c>
    </row>
    <row r="21" ht="18.75" customHeight="1" spans="1:10">
      <c r="A21" s="211" t="s">
        <v>442</v>
      </c>
      <c r="B21" s="21" t="s">
        <v>507</v>
      </c>
      <c r="C21" s="21" t="s">
        <v>478</v>
      </c>
      <c r="D21" s="21" t="s">
        <v>479</v>
      </c>
      <c r="E21" s="34" t="s">
        <v>512</v>
      </c>
      <c r="F21" s="21" t="s">
        <v>509</v>
      </c>
      <c r="G21" s="34" t="s">
        <v>209</v>
      </c>
      <c r="H21" s="21" t="s">
        <v>511</v>
      </c>
      <c r="I21" s="21" t="s">
        <v>484</v>
      </c>
      <c r="J21" s="34" t="s">
        <v>512</v>
      </c>
    </row>
    <row r="22" ht="18.75" customHeight="1" spans="1:10">
      <c r="A22" s="211" t="s">
        <v>442</v>
      </c>
      <c r="B22" s="21" t="s">
        <v>507</v>
      </c>
      <c r="C22" s="21" t="s">
        <v>478</v>
      </c>
      <c r="D22" s="21" t="s">
        <v>479</v>
      </c>
      <c r="E22" s="34" t="s">
        <v>513</v>
      </c>
      <c r="F22" s="21" t="s">
        <v>509</v>
      </c>
      <c r="G22" s="34" t="s">
        <v>209</v>
      </c>
      <c r="H22" s="21" t="s">
        <v>511</v>
      </c>
      <c r="I22" s="21" t="s">
        <v>484</v>
      </c>
      <c r="J22" s="34" t="s">
        <v>513</v>
      </c>
    </row>
    <row r="23" ht="18.75" customHeight="1" spans="1:10">
      <c r="A23" s="211" t="s">
        <v>442</v>
      </c>
      <c r="B23" s="21" t="s">
        <v>507</v>
      </c>
      <c r="C23" s="21" t="s">
        <v>478</v>
      </c>
      <c r="D23" s="21" t="s">
        <v>479</v>
      </c>
      <c r="E23" s="34" t="s">
        <v>514</v>
      </c>
      <c r="F23" s="21" t="s">
        <v>509</v>
      </c>
      <c r="G23" s="34" t="s">
        <v>515</v>
      </c>
      <c r="H23" s="21" t="s">
        <v>511</v>
      </c>
      <c r="I23" s="21" t="s">
        <v>484</v>
      </c>
      <c r="J23" s="34" t="s">
        <v>514</v>
      </c>
    </row>
    <row r="24" ht="18.75" customHeight="1" spans="1:10">
      <c r="A24" s="211" t="s">
        <v>442</v>
      </c>
      <c r="B24" s="21" t="s">
        <v>507</v>
      </c>
      <c r="C24" s="21" t="s">
        <v>478</v>
      </c>
      <c r="D24" s="21" t="s">
        <v>479</v>
      </c>
      <c r="E24" s="34" t="s">
        <v>516</v>
      </c>
      <c r="F24" s="21" t="s">
        <v>509</v>
      </c>
      <c r="G24" s="34" t="s">
        <v>209</v>
      </c>
      <c r="H24" s="21" t="s">
        <v>511</v>
      </c>
      <c r="I24" s="21" t="s">
        <v>484</v>
      </c>
      <c r="J24" s="34" t="s">
        <v>516</v>
      </c>
    </row>
    <row r="25" ht="18.75" customHeight="1" spans="1:10">
      <c r="A25" s="211" t="s">
        <v>442</v>
      </c>
      <c r="B25" s="21" t="s">
        <v>507</v>
      </c>
      <c r="C25" s="21" t="s">
        <v>478</v>
      </c>
      <c r="D25" s="21" t="s">
        <v>488</v>
      </c>
      <c r="E25" s="34" t="s">
        <v>517</v>
      </c>
      <c r="F25" s="21" t="s">
        <v>481</v>
      </c>
      <c r="G25" s="34" t="s">
        <v>482</v>
      </c>
      <c r="H25" s="21" t="s">
        <v>483</v>
      </c>
      <c r="I25" s="21" t="s">
        <v>484</v>
      </c>
      <c r="J25" s="34" t="s">
        <v>517</v>
      </c>
    </row>
    <row r="26" ht="18.75" customHeight="1" spans="1:10">
      <c r="A26" s="211" t="s">
        <v>442</v>
      </c>
      <c r="B26" s="21" t="s">
        <v>507</v>
      </c>
      <c r="C26" s="21" t="s">
        <v>497</v>
      </c>
      <c r="D26" s="21" t="s">
        <v>498</v>
      </c>
      <c r="E26" s="34" t="s">
        <v>518</v>
      </c>
      <c r="F26" s="21" t="s">
        <v>509</v>
      </c>
      <c r="G26" s="34" t="s">
        <v>519</v>
      </c>
      <c r="H26" s="21" t="s">
        <v>519</v>
      </c>
      <c r="I26" s="21" t="s">
        <v>520</v>
      </c>
      <c r="J26" s="34" t="s">
        <v>518</v>
      </c>
    </row>
    <row r="27" ht="18.75" customHeight="1" spans="1:10">
      <c r="A27" s="211" t="s">
        <v>442</v>
      </c>
      <c r="B27" s="21" t="s">
        <v>507</v>
      </c>
      <c r="C27" s="21" t="s">
        <v>502</v>
      </c>
      <c r="D27" s="21" t="s">
        <v>503</v>
      </c>
      <c r="E27" s="34" t="s">
        <v>521</v>
      </c>
      <c r="F27" s="21" t="s">
        <v>481</v>
      </c>
      <c r="G27" s="34" t="s">
        <v>500</v>
      </c>
      <c r="H27" s="21" t="s">
        <v>483</v>
      </c>
      <c r="I27" s="21" t="s">
        <v>484</v>
      </c>
      <c r="J27" s="34" t="s">
        <v>521</v>
      </c>
    </row>
    <row r="28" ht="18.75" customHeight="1" spans="1:10">
      <c r="A28" s="211" t="s">
        <v>462</v>
      </c>
      <c r="B28" s="21" t="s">
        <v>522</v>
      </c>
      <c r="C28" s="21" t="s">
        <v>478</v>
      </c>
      <c r="D28" s="21" t="s">
        <v>479</v>
      </c>
      <c r="E28" s="34" t="s">
        <v>480</v>
      </c>
      <c r="F28" s="21" t="s">
        <v>481</v>
      </c>
      <c r="G28" s="34" t="s">
        <v>490</v>
      </c>
      <c r="H28" s="21" t="s">
        <v>483</v>
      </c>
      <c r="I28" s="21" t="s">
        <v>484</v>
      </c>
      <c r="J28" s="34" t="s">
        <v>485</v>
      </c>
    </row>
    <row r="29" ht="18.75" customHeight="1" spans="1:10">
      <c r="A29" s="211" t="s">
        <v>462</v>
      </c>
      <c r="B29" s="21" t="s">
        <v>522</v>
      </c>
      <c r="C29" s="21" t="s">
        <v>478</v>
      </c>
      <c r="D29" s="21" t="s">
        <v>488</v>
      </c>
      <c r="E29" s="34" t="s">
        <v>489</v>
      </c>
      <c r="F29" s="21" t="s">
        <v>481</v>
      </c>
      <c r="G29" s="34" t="s">
        <v>490</v>
      </c>
      <c r="H29" s="21" t="s">
        <v>483</v>
      </c>
      <c r="I29" s="21" t="s">
        <v>484</v>
      </c>
      <c r="J29" s="34" t="s">
        <v>491</v>
      </c>
    </row>
    <row r="30" ht="18.75" customHeight="1" spans="1:10">
      <c r="A30" s="211" t="s">
        <v>462</v>
      </c>
      <c r="B30" s="21" t="s">
        <v>522</v>
      </c>
      <c r="C30" s="21" t="s">
        <v>478</v>
      </c>
      <c r="D30" s="21" t="s">
        <v>492</v>
      </c>
      <c r="E30" s="34" t="s">
        <v>493</v>
      </c>
      <c r="F30" s="21" t="s">
        <v>481</v>
      </c>
      <c r="G30" s="34" t="s">
        <v>482</v>
      </c>
      <c r="H30" s="21" t="s">
        <v>483</v>
      </c>
      <c r="I30" s="21" t="s">
        <v>484</v>
      </c>
      <c r="J30" s="34" t="s">
        <v>494</v>
      </c>
    </row>
    <row r="31" ht="18.75" customHeight="1" spans="1:10">
      <c r="A31" s="211" t="s">
        <v>462</v>
      </c>
      <c r="B31" s="21" t="s">
        <v>522</v>
      </c>
      <c r="C31" s="21" t="s">
        <v>478</v>
      </c>
      <c r="D31" s="21" t="s">
        <v>492</v>
      </c>
      <c r="E31" s="34" t="s">
        <v>495</v>
      </c>
      <c r="F31" s="21" t="s">
        <v>481</v>
      </c>
      <c r="G31" s="34" t="s">
        <v>482</v>
      </c>
      <c r="H31" s="21" t="s">
        <v>483</v>
      </c>
      <c r="I31" s="21" t="s">
        <v>484</v>
      </c>
      <c r="J31" s="34" t="s">
        <v>496</v>
      </c>
    </row>
    <row r="32" ht="18.75" customHeight="1" spans="1:10">
      <c r="A32" s="211" t="s">
        <v>462</v>
      </c>
      <c r="B32" s="21" t="s">
        <v>522</v>
      </c>
      <c r="C32" s="21" t="s">
        <v>497</v>
      </c>
      <c r="D32" s="21" t="s">
        <v>498</v>
      </c>
      <c r="E32" s="34" t="s">
        <v>499</v>
      </c>
      <c r="F32" s="21" t="s">
        <v>481</v>
      </c>
      <c r="G32" s="34" t="s">
        <v>523</v>
      </c>
      <c r="H32" s="21" t="s">
        <v>483</v>
      </c>
      <c r="I32" s="21" t="s">
        <v>484</v>
      </c>
      <c r="J32" s="34" t="s">
        <v>501</v>
      </c>
    </row>
    <row r="33" ht="18.75" customHeight="1" spans="1:10">
      <c r="A33" s="211" t="s">
        <v>462</v>
      </c>
      <c r="B33" s="21" t="s">
        <v>522</v>
      </c>
      <c r="C33" s="21" t="s">
        <v>502</v>
      </c>
      <c r="D33" s="21" t="s">
        <v>503</v>
      </c>
      <c r="E33" s="34" t="s">
        <v>504</v>
      </c>
      <c r="F33" s="21" t="s">
        <v>481</v>
      </c>
      <c r="G33" s="34" t="s">
        <v>500</v>
      </c>
      <c r="H33" s="21" t="s">
        <v>483</v>
      </c>
      <c r="I33" s="21" t="s">
        <v>484</v>
      </c>
      <c r="J33" s="34" t="s">
        <v>505</v>
      </c>
    </row>
    <row r="34" ht="18.75" customHeight="1" spans="1:10">
      <c r="A34" s="211" t="s">
        <v>447</v>
      </c>
      <c r="B34" s="21" t="s">
        <v>524</v>
      </c>
      <c r="C34" s="21" t="s">
        <v>478</v>
      </c>
      <c r="D34" s="21" t="s">
        <v>479</v>
      </c>
      <c r="E34" s="34" t="s">
        <v>480</v>
      </c>
      <c r="F34" s="21" t="s">
        <v>509</v>
      </c>
      <c r="G34" s="34" t="s">
        <v>482</v>
      </c>
      <c r="H34" s="21" t="s">
        <v>483</v>
      </c>
      <c r="I34" s="21" t="s">
        <v>520</v>
      </c>
      <c r="J34" s="34" t="s">
        <v>485</v>
      </c>
    </row>
    <row r="35" ht="18.75" customHeight="1" spans="1:10">
      <c r="A35" s="211" t="s">
        <v>447</v>
      </c>
      <c r="B35" s="21" t="s">
        <v>524</v>
      </c>
      <c r="C35" s="21" t="s">
        <v>478</v>
      </c>
      <c r="D35" s="21" t="s">
        <v>479</v>
      </c>
      <c r="E35" s="34" t="s">
        <v>486</v>
      </c>
      <c r="F35" s="21" t="s">
        <v>509</v>
      </c>
      <c r="G35" s="34" t="s">
        <v>482</v>
      </c>
      <c r="H35" s="21" t="s">
        <v>483</v>
      </c>
      <c r="I35" s="21" t="s">
        <v>520</v>
      </c>
      <c r="J35" s="34" t="s">
        <v>487</v>
      </c>
    </row>
    <row r="36" ht="18.75" customHeight="1" spans="1:10">
      <c r="A36" s="211" t="s">
        <v>447</v>
      </c>
      <c r="B36" s="21" t="s">
        <v>524</v>
      </c>
      <c r="C36" s="21" t="s">
        <v>478</v>
      </c>
      <c r="D36" s="21" t="s">
        <v>488</v>
      </c>
      <c r="E36" s="34" t="s">
        <v>489</v>
      </c>
      <c r="F36" s="21" t="s">
        <v>509</v>
      </c>
      <c r="G36" s="34" t="s">
        <v>482</v>
      </c>
      <c r="H36" s="21" t="s">
        <v>483</v>
      </c>
      <c r="I36" s="21" t="s">
        <v>520</v>
      </c>
      <c r="J36" s="34" t="s">
        <v>491</v>
      </c>
    </row>
    <row r="37" ht="18.75" customHeight="1" spans="1:10">
      <c r="A37" s="211" t="s">
        <v>447</v>
      </c>
      <c r="B37" s="21" t="s">
        <v>524</v>
      </c>
      <c r="C37" s="21" t="s">
        <v>478</v>
      </c>
      <c r="D37" s="21" t="s">
        <v>492</v>
      </c>
      <c r="E37" s="34" t="s">
        <v>493</v>
      </c>
      <c r="F37" s="21" t="s">
        <v>509</v>
      </c>
      <c r="G37" s="34" t="s">
        <v>482</v>
      </c>
      <c r="H37" s="21" t="s">
        <v>483</v>
      </c>
      <c r="I37" s="21" t="s">
        <v>520</v>
      </c>
      <c r="J37" s="34" t="s">
        <v>494</v>
      </c>
    </row>
    <row r="38" ht="18.75" customHeight="1" spans="1:10">
      <c r="A38" s="211" t="s">
        <v>447</v>
      </c>
      <c r="B38" s="21" t="s">
        <v>524</v>
      </c>
      <c r="C38" s="21" t="s">
        <v>497</v>
      </c>
      <c r="D38" s="21" t="s">
        <v>498</v>
      </c>
      <c r="E38" s="34" t="s">
        <v>525</v>
      </c>
      <c r="F38" s="21" t="s">
        <v>509</v>
      </c>
      <c r="G38" s="34" t="s">
        <v>482</v>
      </c>
      <c r="H38" s="21" t="s">
        <v>483</v>
      </c>
      <c r="I38" s="21" t="s">
        <v>520</v>
      </c>
      <c r="J38" s="34" t="s">
        <v>526</v>
      </c>
    </row>
    <row r="39" ht="18.75" customHeight="1" spans="1:10">
      <c r="A39" s="211" t="s">
        <v>447</v>
      </c>
      <c r="B39" s="21" t="s">
        <v>524</v>
      </c>
      <c r="C39" s="21" t="s">
        <v>502</v>
      </c>
      <c r="D39" s="21" t="s">
        <v>503</v>
      </c>
      <c r="E39" s="34" t="s">
        <v>504</v>
      </c>
      <c r="F39" s="21" t="s">
        <v>509</v>
      </c>
      <c r="G39" s="34" t="s">
        <v>482</v>
      </c>
      <c r="H39" s="21" t="s">
        <v>483</v>
      </c>
      <c r="I39" s="21" t="s">
        <v>520</v>
      </c>
      <c r="J39" s="34" t="s">
        <v>505</v>
      </c>
    </row>
    <row r="40" ht="18.75" customHeight="1" spans="1:10">
      <c r="A40" s="211" t="s">
        <v>464</v>
      </c>
      <c r="B40" s="21" t="s">
        <v>527</v>
      </c>
      <c r="C40" s="21" t="s">
        <v>478</v>
      </c>
      <c r="D40" s="21" t="s">
        <v>479</v>
      </c>
      <c r="E40" s="34" t="s">
        <v>528</v>
      </c>
      <c r="F40" s="21" t="s">
        <v>481</v>
      </c>
      <c r="G40" s="34" t="s">
        <v>529</v>
      </c>
      <c r="H40" s="21" t="s">
        <v>530</v>
      </c>
      <c r="I40" s="21" t="s">
        <v>484</v>
      </c>
      <c r="J40" s="34" t="s">
        <v>531</v>
      </c>
    </row>
    <row r="41" ht="18.75" customHeight="1" spans="1:10">
      <c r="A41" s="211" t="s">
        <v>464</v>
      </c>
      <c r="B41" s="21" t="s">
        <v>527</v>
      </c>
      <c r="C41" s="21" t="s">
        <v>478</v>
      </c>
      <c r="D41" s="21" t="s">
        <v>488</v>
      </c>
      <c r="E41" s="34" t="s">
        <v>532</v>
      </c>
      <c r="F41" s="21" t="s">
        <v>509</v>
      </c>
      <c r="G41" s="34" t="s">
        <v>533</v>
      </c>
      <c r="H41" s="21" t="s">
        <v>534</v>
      </c>
      <c r="I41" s="21" t="s">
        <v>484</v>
      </c>
      <c r="J41" s="34" t="s">
        <v>535</v>
      </c>
    </row>
    <row r="42" ht="18.75" customHeight="1" spans="1:10">
      <c r="A42" s="211" t="s">
        <v>464</v>
      </c>
      <c r="B42" s="21" t="s">
        <v>527</v>
      </c>
      <c r="C42" s="21" t="s">
        <v>478</v>
      </c>
      <c r="D42" s="21" t="s">
        <v>488</v>
      </c>
      <c r="E42" s="34" t="s">
        <v>536</v>
      </c>
      <c r="F42" s="21" t="s">
        <v>509</v>
      </c>
      <c r="G42" s="34" t="s">
        <v>537</v>
      </c>
      <c r="H42" s="21" t="s">
        <v>537</v>
      </c>
      <c r="I42" s="21" t="s">
        <v>520</v>
      </c>
      <c r="J42" s="34" t="s">
        <v>536</v>
      </c>
    </row>
    <row r="43" ht="18.75" customHeight="1" spans="1:10">
      <c r="A43" s="211" t="s">
        <v>464</v>
      </c>
      <c r="B43" s="21" t="s">
        <v>527</v>
      </c>
      <c r="C43" s="21" t="s">
        <v>478</v>
      </c>
      <c r="D43" s="21" t="s">
        <v>538</v>
      </c>
      <c r="E43" s="34" t="s">
        <v>539</v>
      </c>
      <c r="F43" s="21" t="s">
        <v>540</v>
      </c>
      <c r="G43" s="34" t="s">
        <v>541</v>
      </c>
      <c r="H43" s="21" t="s">
        <v>542</v>
      </c>
      <c r="I43" s="21" t="s">
        <v>484</v>
      </c>
      <c r="J43" s="34" t="s">
        <v>543</v>
      </c>
    </row>
    <row r="44" ht="18.75" customHeight="1" spans="1:10">
      <c r="A44" s="211" t="s">
        <v>464</v>
      </c>
      <c r="B44" s="21" t="s">
        <v>527</v>
      </c>
      <c r="C44" s="21" t="s">
        <v>497</v>
      </c>
      <c r="D44" s="21" t="s">
        <v>498</v>
      </c>
      <c r="E44" s="34" t="s">
        <v>544</v>
      </c>
      <c r="F44" s="21" t="s">
        <v>509</v>
      </c>
      <c r="G44" s="34" t="s">
        <v>545</v>
      </c>
      <c r="H44" s="21" t="s">
        <v>546</v>
      </c>
      <c r="I44" s="21" t="s">
        <v>520</v>
      </c>
      <c r="J44" s="34" t="s">
        <v>544</v>
      </c>
    </row>
    <row r="45" ht="18.75" customHeight="1" spans="1:10">
      <c r="A45" s="211" t="s">
        <v>464</v>
      </c>
      <c r="B45" s="21" t="s">
        <v>527</v>
      </c>
      <c r="C45" s="21" t="s">
        <v>497</v>
      </c>
      <c r="D45" s="21" t="s">
        <v>498</v>
      </c>
      <c r="E45" s="34" t="s">
        <v>547</v>
      </c>
      <c r="F45" s="21" t="s">
        <v>509</v>
      </c>
      <c r="G45" s="34" t="s">
        <v>548</v>
      </c>
      <c r="H45" s="21" t="s">
        <v>549</v>
      </c>
      <c r="I45" s="21" t="s">
        <v>520</v>
      </c>
      <c r="J45" s="34" t="s">
        <v>547</v>
      </c>
    </row>
    <row r="46" ht="18.75" customHeight="1" spans="1:10">
      <c r="A46" s="211" t="s">
        <v>464</v>
      </c>
      <c r="B46" s="21" t="s">
        <v>527</v>
      </c>
      <c r="C46" s="21" t="s">
        <v>502</v>
      </c>
      <c r="D46" s="21" t="s">
        <v>503</v>
      </c>
      <c r="E46" s="34" t="s">
        <v>550</v>
      </c>
      <c r="F46" s="21" t="s">
        <v>481</v>
      </c>
      <c r="G46" s="34" t="s">
        <v>523</v>
      </c>
      <c r="H46" s="21" t="s">
        <v>483</v>
      </c>
      <c r="I46" s="21" t="s">
        <v>484</v>
      </c>
      <c r="J46" s="34" t="s">
        <v>550</v>
      </c>
    </row>
    <row r="47" ht="18.75" customHeight="1" spans="1:10">
      <c r="A47" s="211" t="s">
        <v>460</v>
      </c>
      <c r="B47" s="21" t="s">
        <v>551</v>
      </c>
      <c r="C47" s="21" t="s">
        <v>478</v>
      </c>
      <c r="D47" s="21" t="s">
        <v>479</v>
      </c>
      <c r="E47" s="34" t="s">
        <v>552</v>
      </c>
      <c r="F47" s="21" t="s">
        <v>481</v>
      </c>
      <c r="G47" s="34" t="s">
        <v>523</v>
      </c>
      <c r="H47" s="21" t="s">
        <v>483</v>
      </c>
      <c r="I47" s="21" t="s">
        <v>484</v>
      </c>
      <c r="J47" s="34" t="s">
        <v>485</v>
      </c>
    </row>
    <row r="48" ht="18.75" customHeight="1" spans="1:10">
      <c r="A48" s="211" t="s">
        <v>460</v>
      </c>
      <c r="B48" s="21" t="s">
        <v>551</v>
      </c>
      <c r="C48" s="21" t="s">
        <v>478</v>
      </c>
      <c r="D48" s="21" t="s">
        <v>479</v>
      </c>
      <c r="E48" s="34" t="s">
        <v>553</v>
      </c>
      <c r="F48" s="21" t="s">
        <v>481</v>
      </c>
      <c r="G48" s="34" t="s">
        <v>211</v>
      </c>
      <c r="H48" s="21" t="s">
        <v>554</v>
      </c>
      <c r="I48" s="21" t="s">
        <v>484</v>
      </c>
      <c r="J48" s="34" t="s">
        <v>555</v>
      </c>
    </row>
    <row r="49" ht="18.75" customHeight="1" spans="1:10">
      <c r="A49" s="211" t="s">
        <v>460</v>
      </c>
      <c r="B49" s="21" t="s">
        <v>551</v>
      </c>
      <c r="C49" s="21" t="s">
        <v>478</v>
      </c>
      <c r="D49" s="21" t="s">
        <v>488</v>
      </c>
      <c r="E49" s="34" t="s">
        <v>489</v>
      </c>
      <c r="F49" s="21" t="s">
        <v>481</v>
      </c>
      <c r="G49" s="34" t="s">
        <v>500</v>
      </c>
      <c r="H49" s="21" t="s">
        <v>483</v>
      </c>
      <c r="I49" s="21" t="s">
        <v>484</v>
      </c>
      <c r="J49" s="34" t="s">
        <v>491</v>
      </c>
    </row>
    <row r="50" ht="18.75" customHeight="1" spans="1:10">
      <c r="A50" s="211" t="s">
        <v>460</v>
      </c>
      <c r="B50" s="21" t="s">
        <v>551</v>
      </c>
      <c r="C50" s="21" t="s">
        <v>478</v>
      </c>
      <c r="D50" s="21" t="s">
        <v>488</v>
      </c>
      <c r="E50" s="34" t="s">
        <v>556</v>
      </c>
      <c r="F50" s="21" t="s">
        <v>481</v>
      </c>
      <c r="G50" s="34" t="s">
        <v>557</v>
      </c>
      <c r="H50" s="21" t="s">
        <v>483</v>
      </c>
      <c r="I50" s="21" t="s">
        <v>484</v>
      </c>
      <c r="J50" s="34" t="s">
        <v>556</v>
      </c>
    </row>
    <row r="51" ht="18.75" customHeight="1" spans="1:10">
      <c r="A51" s="211" t="s">
        <v>460</v>
      </c>
      <c r="B51" s="21" t="s">
        <v>551</v>
      </c>
      <c r="C51" s="21" t="s">
        <v>497</v>
      </c>
      <c r="D51" s="21" t="s">
        <v>498</v>
      </c>
      <c r="E51" s="34" t="s">
        <v>558</v>
      </c>
      <c r="F51" s="21" t="s">
        <v>481</v>
      </c>
      <c r="G51" s="34" t="s">
        <v>523</v>
      </c>
      <c r="H51" s="21" t="s">
        <v>483</v>
      </c>
      <c r="I51" s="21" t="s">
        <v>484</v>
      </c>
      <c r="J51" s="34" t="s">
        <v>559</v>
      </c>
    </row>
    <row r="52" ht="18.75" customHeight="1" spans="1:10">
      <c r="A52" s="211" t="s">
        <v>460</v>
      </c>
      <c r="B52" s="21" t="s">
        <v>551</v>
      </c>
      <c r="C52" s="21" t="s">
        <v>502</v>
      </c>
      <c r="D52" s="21" t="s">
        <v>503</v>
      </c>
      <c r="E52" s="34" t="s">
        <v>504</v>
      </c>
      <c r="F52" s="21" t="s">
        <v>481</v>
      </c>
      <c r="G52" s="34" t="s">
        <v>500</v>
      </c>
      <c r="H52" s="21" t="s">
        <v>483</v>
      </c>
      <c r="I52" s="21" t="s">
        <v>484</v>
      </c>
      <c r="J52" s="34" t="s">
        <v>505</v>
      </c>
    </row>
    <row r="53" ht="18.75" customHeight="1" spans="1:10">
      <c r="A53" s="211" t="s">
        <v>450</v>
      </c>
      <c r="B53" s="21" t="s">
        <v>560</v>
      </c>
      <c r="C53" s="21" t="s">
        <v>478</v>
      </c>
      <c r="D53" s="21" t="s">
        <v>479</v>
      </c>
      <c r="E53" s="34" t="s">
        <v>561</v>
      </c>
      <c r="F53" s="21" t="s">
        <v>481</v>
      </c>
      <c r="G53" s="34" t="s">
        <v>562</v>
      </c>
      <c r="H53" s="21" t="s">
        <v>483</v>
      </c>
      <c r="I53" s="21" t="s">
        <v>484</v>
      </c>
      <c r="J53" s="34" t="s">
        <v>563</v>
      </c>
    </row>
    <row r="54" ht="18.75" customHeight="1" spans="1:10">
      <c r="A54" s="211" t="s">
        <v>450</v>
      </c>
      <c r="B54" s="21" t="s">
        <v>560</v>
      </c>
      <c r="C54" s="21" t="s">
        <v>478</v>
      </c>
      <c r="D54" s="21" t="s">
        <v>488</v>
      </c>
      <c r="E54" s="34" t="s">
        <v>564</v>
      </c>
      <c r="F54" s="21" t="s">
        <v>481</v>
      </c>
      <c r="G54" s="34" t="s">
        <v>500</v>
      </c>
      <c r="H54" s="21" t="s">
        <v>483</v>
      </c>
      <c r="I54" s="21" t="s">
        <v>484</v>
      </c>
      <c r="J54" s="34" t="s">
        <v>564</v>
      </c>
    </row>
    <row r="55" ht="18.75" customHeight="1" spans="1:10">
      <c r="A55" s="211" t="s">
        <v>450</v>
      </c>
      <c r="B55" s="21" t="s">
        <v>560</v>
      </c>
      <c r="C55" s="21" t="s">
        <v>478</v>
      </c>
      <c r="D55" s="21" t="s">
        <v>492</v>
      </c>
      <c r="E55" s="34" t="s">
        <v>565</v>
      </c>
      <c r="F55" s="21" t="s">
        <v>481</v>
      </c>
      <c r="G55" s="34" t="s">
        <v>482</v>
      </c>
      <c r="H55" s="21" t="s">
        <v>483</v>
      </c>
      <c r="I55" s="21" t="s">
        <v>484</v>
      </c>
      <c r="J55" s="34" t="s">
        <v>565</v>
      </c>
    </row>
    <row r="56" ht="18.75" customHeight="1" spans="1:10">
      <c r="A56" s="211" t="s">
        <v>450</v>
      </c>
      <c r="B56" s="21" t="s">
        <v>560</v>
      </c>
      <c r="C56" s="21" t="s">
        <v>478</v>
      </c>
      <c r="D56" s="21" t="s">
        <v>538</v>
      </c>
      <c r="E56" s="34" t="s">
        <v>539</v>
      </c>
      <c r="F56" s="21" t="s">
        <v>540</v>
      </c>
      <c r="G56" s="34" t="s">
        <v>566</v>
      </c>
      <c r="H56" s="21" t="s">
        <v>542</v>
      </c>
      <c r="I56" s="21" t="s">
        <v>484</v>
      </c>
      <c r="J56" s="34" t="s">
        <v>567</v>
      </c>
    </row>
    <row r="57" ht="18.75" customHeight="1" spans="1:10">
      <c r="A57" s="211" t="s">
        <v>450</v>
      </c>
      <c r="B57" s="21" t="s">
        <v>560</v>
      </c>
      <c r="C57" s="21" t="s">
        <v>497</v>
      </c>
      <c r="D57" s="21" t="s">
        <v>498</v>
      </c>
      <c r="E57" s="34" t="s">
        <v>568</v>
      </c>
      <c r="F57" s="21" t="s">
        <v>509</v>
      </c>
      <c r="G57" s="34" t="s">
        <v>569</v>
      </c>
      <c r="H57" s="21" t="s">
        <v>570</v>
      </c>
      <c r="I57" s="21" t="s">
        <v>520</v>
      </c>
      <c r="J57" s="34" t="s">
        <v>568</v>
      </c>
    </row>
    <row r="58" ht="18.75" customHeight="1" spans="1:10">
      <c r="A58" s="211" t="s">
        <v>450</v>
      </c>
      <c r="B58" s="21" t="s">
        <v>560</v>
      </c>
      <c r="C58" s="21" t="s">
        <v>502</v>
      </c>
      <c r="D58" s="21" t="s">
        <v>503</v>
      </c>
      <c r="E58" s="34" t="s">
        <v>571</v>
      </c>
      <c r="F58" s="21" t="s">
        <v>481</v>
      </c>
      <c r="G58" s="34" t="s">
        <v>562</v>
      </c>
      <c r="H58" s="21" t="s">
        <v>483</v>
      </c>
      <c r="I58" s="21" t="s">
        <v>484</v>
      </c>
      <c r="J58" s="34" t="s">
        <v>571</v>
      </c>
    </row>
    <row r="59" ht="18.75" customHeight="1" spans="1:10">
      <c r="A59" s="211" t="s">
        <v>445</v>
      </c>
      <c r="B59" s="21" t="s">
        <v>572</v>
      </c>
      <c r="C59" s="21" t="s">
        <v>478</v>
      </c>
      <c r="D59" s="21" t="s">
        <v>479</v>
      </c>
      <c r="E59" s="34" t="s">
        <v>573</v>
      </c>
      <c r="F59" s="21" t="s">
        <v>481</v>
      </c>
      <c r="G59" s="34" t="s">
        <v>210</v>
      </c>
      <c r="H59" s="21" t="s">
        <v>530</v>
      </c>
      <c r="I59" s="21" t="s">
        <v>484</v>
      </c>
      <c r="J59" s="34" t="s">
        <v>574</v>
      </c>
    </row>
    <row r="60" ht="18.75" customHeight="1" spans="1:10">
      <c r="A60" s="211" t="s">
        <v>445</v>
      </c>
      <c r="B60" s="21" t="s">
        <v>572</v>
      </c>
      <c r="C60" s="21" t="s">
        <v>478</v>
      </c>
      <c r="D60" s="21" t="s">
        <v>488</v>
      </c>
      <c r="E60" s="34" t="s">
        <v>575</v>
      </c>
      <c r="F60" s="21" t="s">
        <v>481</v>
      </c>
      <c r="G60" s="34" t="s">
        <v>523</v>
      </c>
      <c r="H60" s="21" t="s">
        <v>483</v>
      </c>
      <c r="I60" s="21" t="s">
        <v>484</v>
      </c>
      <c r="J60" s="34" t="s">
        <v>576</v>
      </c>
    </row>
    <row r="61" ht="18.75" customHeight="1" spans="1:10">
      <c r="A61" s="211" t="s">
        <v>445</v>
      </c>
      <c r="B61" s="21" t="s">
        <v>572</v>
      </c>
      <c r="C61" s="21" t="s">
        <v>478</v>
      </c>
      <c r="D61" s="21" t="s">
        <v>488</v>
      </c>
      <c r="E61" s="34" t="s">
        <v>577</v>
      </c>
      <c r="F61" s="21" t="s">
        <v>481</v>
      </c>
      <c r="G61" s="34" t="s">
        <v>523</v>
      </c>
      <c r="H61" s="21" t="s">
        <v>483</v>
      </c>
      <c r="I61" s="21" t="s">
        <v>484</v>
      </c>
      <c r="J61" s="34" t="s">
        <v>578</v>
      </c>
    </row>
    <row r="62" ht="18.75" customHeight="1" spans="1:10">
      <c r="A62" s="211" t="s">
        <v>445</v>
      </c>
      <c r="B62" s="21" t="s">
        <v>572</v>
      </c>
      <c r="C62" s="21" t="s">
        <v>478</v>
      </c>
      <c r="D62" s="21" t="s">
        <v>492</v>
      </c>
      <c r="E62" s="34" t="s">
        <v>579</v>
      </c>
      <c r="F62" s="21" t="s">
        <v>481</v>
      </c>
      <c r="G62" s="34" t="s">
        <v>523</v>
      </c>
      <c r="H62" s="21" t="s">
        <v>483</v>
      </c>
      <c r="I62" s="21" t="s">
        <v>484</v>
      </c>
      <c r="J62" s="34" t="s">
        <v>580</v>
      </c>
    </row>
    <row r="63" ht="18.75" customHeight="1" spans="1:10">
      <c r="A63" s="211" t="s">
        <v>445</v>
      </c>
      <c r="B63" s="21" t="s">
        <v>572</v>
      </c>
      <c r="C63" s="21" t="s">
        <v>497</v>
      </c>
      <c r="D63" s="21" t="s">
        <v>498</v>
      </c>
      <c r="E63" s="34" t="s">
        <v>581</v>
      </c>
      <c r="F63" s="21" t="s">
        <v>481</v>
      </c>
      <c r="G63" s="34" t="s">
        <v>523</v>
      </c>
      <c r="H63" s="21" t="s">
        <v>483</v>
      </c>
      <c r="I63" s="21" t="s">
        <v>484</v>
      </c>
      <c r="J63" s="34" t="s">
        <v>582</v>
      </c>
    </row>
    <row r="64" ht="18.75" customHeight="1" spans="1:10">
      <c r="A64" s="211" t="s">
        <v>445</v>
      </c>
      <c r="B64" s="21" t="s">
        <v>572</v>
      </c>
      <c r="C64" s="21" t="s">
        <v>502</v>
      </c>
      <c r="D64" s="21" t="s">
        <v>503</v>
      </c>
      <c r="E64" s="34" t="s">
        <v>583</v>
      </c>
      <c r="F64" s="21" t="s">
        <v>540</v>
      </c>
      <c r="G64" s="34" t="s">
        <v>210</v>
      </c>
      <c r="H64" s="21" t="s">
        <v>530</v>
      </c>
      <c r="I64" s="21" t="s">
        <v>484</v>
      </c>
      <c r="J64" s="34" t="s">
        <v>584</v>
      </c>
    </row>
    <row r="65" ht="18.75" customHeight="1" spans="1:10">
      <c r="A65" s="211" t="s">
        <v>452</v>
      </c>
      <c r="B65" s="21" t="s">
        <v>585</v>
      </c>
      <c r="C65" s="21" t="s">
        <v>478</v>
      </c>
      <c r="D65" s="21" t="s">
        <v>479</v>
      </c>
      <c r="E65" s="34" t="s">
        <v>480</v>
      </c>
      <c r="F65" s="21" t="s">
        <v>481</v>
      </c>
      <c r="G65" s="34" t="s">
        <v>523</v>
      </c>
      <c r="H65" s="21" t="s">
        <v>483</v>
      </c>
      <c r="I65" s="21" t="s">
        <v>484</v>
      </c>
      <c r="J65" s="34" t="s">
        <v>485</v>
      </c>
    </row>
    <row r="66" ht="18.75" customHeight="1" spans="1:10">
      <c r="A66" s="211" t="s">
        <v>452</v>
      </c>
      <c r="B66" s="21" t="s">
        <v>585</v>
      </c>
      <c r="C66" s="21" t="s">
        <v>478</v>
      </c>
      <c r="D66" s="21" t="s">
        <v>479</v>
      </c>
      <c r="E66" s="34" t="s">
        <v>486</v>
      </c>
      <c r="F66" s="21" t="s">
        <v>481</v>
      </c>
      <c r="G66" s="34" t="s">
        <v>523</v>
      </c>
      <c r="H66" s="21" t="s">
        <v>483</v>
      </c>
      <c r="I66" s="21" t="s">
        <v>484</v>
      </c>
      <c r="J66" s="34" t="s">
        <v>487</v>
      </c>
    </row>
    <row r="67" ht="18.75" customHeight="1" spans="1:10">
      <c r="A67" s="211" t="s">
        <v>452</v>
      </c>
      <c r="B67" s="21" t="s">
        <v>585</v>
      </c>
      <c r="C67" s="21" t="s">
        <v>478</v>
      </c>
      <c r="D67" s="21" t="s">
        <v>488</v>
      </c>
      <c r="E67" s="34" t="s">
        <v>489</v>
      </c>
      <c r="F67" s="21" t="s">
        <v>481</v>
      </c>
      <c r="G67" s="34" t="s">
        <v>490</v>
      </c>
      <c r="H67" s="21" t="s">
        <v>483</v>
      </c>
      <c r="I67" s="21" t="s">
        <v>484</v>
      </c>
      <c r="J67" s="34" t="s">
        <v>491</v>
      </c>
    </row>
    <row r="68" ht="18.75" customHeight="1" spans="1:10">
      <c r="A68" s="211" t="s">
        <v>452</v>
      </c>
      <c r="B68" s="21" t="s">
        <v>585</v>
      </c>
      <c r="C68" s="21" t="s">
        <v>478</v>
      </c>
      <c r="D68" s="21" t="s">
        <v>492</v>
      </c>
      <c r="E68" s="34" t="s">
        <v>493</v>
      </c>
      <c r="F68" s="21" t="s">
        <v>481</v>
      </c>
      <c r="G68" s="34" t="s">
        <v>482</v>
      </c>
      <c r="H68" s="21" t="s">
        <v>483</v>
      </c>
      <c r="I68" s="21" t="s">
        <v>484</v>
      </c>
      <c r="J68" s="34" t="s">
        <v>494</v>
      </c>
    </row>
    <row r="69" ht="18.75" customHeight="1" spans="1:10">
      <c r="A69" s="211" t="s">
        <v>452</v>
      </c>
      <c r="B69" s="21" t="s">
        <v>585</v>
      </c>
      <c r="C69" s="21" t="s">
        <v>497</v>
      </c>
      <c r="D69" s="21" t="s">
        <v>498</v>
      </c>
      <c r="E69" s="34" t="s">
        <v>499</v>
      </c>
      <c r="F69" s="21" t="s">
        <v>481</v>
      </c>
      <c r="G69" s="34" t="s">
        <v>523</v>
      </c>
      <c r="H69" s="21" t="s">
        <v>483</v>
      </c>
      <c r="I69" s="21" t="s">
        <v>484</v>
      </c>
      <c r="J69" s="34" t="s">
        <v>501</v>
      </c>
    </row>
    <row r="70" ht="18.75" customHeight="1" spans="1:10">
      <c r="A70" s="211" t="s">
        <v>452</v>
      </c>
      <c r="B70" s="21" t="s">
        <v>585</v>
      </c>
      <c r="C70" s="21" t="s">
        <v>502</v>
      </c>
      <c r="D70" s="21" t="s">
        <v>503</v>
      </c>
      <c r="E70" s="34" t="s">
        <v>504</v>
      </c>
      <c r="F70" s="21" t="s">
        <v>481</v>
      </c>
      <c r="G70" s="34" t="s">
        <v>500</v>
      </c>
      <c r="H70" s="21" t="s">
        <v>483</v>
      </c>
      <c r="I70" s="21" t="s">
        <v>484</v>
      </c>
      <c r="J70" s="34" t="s">
        <v>505</v>
      </c>
    </row>
  </sheetData>
  <mergeCells count="22">
    <mergeCell ref="A2:J2"/>
    <mergeCell ref="A3:H3"/>
    <mergeCell ref="A8:A14"/>
    <mergeCell ref="A15:A19"/>
    <mergeCell ref="A20:A27"/>
    <mergeCell ref="A28:A33"/>
    <mergeCell ref="A34:A39"/>
    <mergeCell ref="A40:A46"/>
    <mergeCell ref="A47:A52"/>
    <mergeCell ref="A53:A58"/>
    <mergeCell ref="A59:A64"/>
    <mergeCell ref="A65:A70"/>
    <mergeCell ref="B8:B14"/>
    <mergeCell ref="B15:B19"/>
    <mergeCell ref="B20:B27"/>
    <mergeCell ref="B28:B33"/>
    <mergeCell ref="B34:B39"/>
    <mergeCell ref="B40:B46"/>
    <mergeCell ref="B47:B52"/>
    <mergeCell ref="B53:B58"/>
    <mergeCell ref="B59:B64"/>
    <mergeCell ref="B65:B7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十一</cp:lastModifiedBy>
  <dcterms:created xsi:type="dcterms:W3CDTF">2025-02-08T01:02:00Z</dcterms:created>
  <dcterms:modified xsi:type="dcterms:W3CDTF">2025-02-08T09:31:27Z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1637315B4A1E4E03B64FBB36AE1F00D0</vt:lpwstr>
  </property>
  <property fmtid="{D5CDD505-2E9C-101B-9397-08002B2CF9AE}" pid="3" name="KSOProductBuildVer">
    <vt:lpwstr>2052-12.1.0.18543</vt:lpwstr>
  </property>
</Properties>
</file>