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一般公共预算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<sst xmlns="http://schemas.openxmlformats.org/spreadsheetml/2006/main" count="842" uniqueCount="391">
  <si>
    <t>预算01-1表</t>
  </si>
  <si>
    <t>2025年部门财务收支预算总表</t>
  </si>
  <si>
    <t>单位名称：耿马傣族佤族自治县供销合作社联合社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</si>
  <si>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</si>
  <si>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</si>
  <si>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</si>
  <si>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</si>
  <si>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</si>
  <si>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</si>
  <si>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</si>
  <si>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</si>
  <si>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</si>
  <si>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</si>
  <si>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</si>
  <si>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</si>
  <si>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</si>
  <si>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</si>
  <si>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</si>
  <si>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</si>
  <si>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</si>
  <si>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</si>
  <si>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</si>
  <si>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</si>
  <si>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</si>
  <si>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</si>
  <si>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</si>
  <si>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</si>
  <si>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</si>
  <si>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</si>
  <si>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</si>
  <si>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</si>
  <si>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</si>
  <si>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</si>
  <si>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</si>
  <si>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</si>
  <si>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</si>
  <si>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</si>
  <si>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</si>
  <si>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</si>
  <si>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</si>
  <si>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</si>
  <si>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</si>
  <si>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</si>
  <si>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</si>
  <si>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</si>
  <si>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</si>
  <si>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</si>
  <si>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</si>
  <si>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</si>
  <si>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</si>
  <si>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</si>
  <si>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</si>
  <si>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</si>
  <si>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</si>
  <si>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</si>
  <si>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</si>
  <si>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</si>
  <si>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</si>
  <si>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</si>
  <si>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</si>
  <si>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</si>
  <si>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</si>
  <si>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</si>
  <si>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</si>
  <si>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</si>
  <si>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</si>
  <si>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</si>
  <si>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</si>
  <si>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</si>
  <si>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</si>
  <si>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</si>
  <si>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</si>
  <si>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</si>
  <si>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184</t>
  </si>
  <si>
    <t>耿马傣族佤族自治县供销合作社联合社</t>
  </si>
  <si>
    <t>184001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</si>
  <si>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</si>
  <si>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</si>
  <si>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</si>
  <si>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</si>
  <si>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</si>
  <si>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</si>
  <si>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</si>
  <si>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</si>
  <si>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</si>
  <si>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</si>
  <si>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</si>
  <si>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</si>
  <si>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</si>
  <si>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</si>
  <si>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</si>
  <si>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</si>
  <si>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</si>
  <si>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</si>
  <si>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</si>
  <si>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</si>
  <si>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</si>
  <si>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</si>
  <si>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</si>
  <si>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</si>
  <si>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</si>
  <si>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</si>
  <si>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</si>
  <si>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</si>
  <si>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</si>
  <si>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</si>
  <si>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</si>
  <si>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</si>
  <si>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</si>
  <si>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212</t>
  </si>
  <si>
    <t>城乡社区支出</t>
  </si>
  <si>
    <t>21299</t>
  </si>
  <si>
    <t xml:space="preserve">  其他城乡社区支出</t>
  </si>
  <si>
    <t>2129999</t>
  </si>
  <si>
    <t xml:space="preserve">    其他城乡社区支出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</si>
  <si>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</si>
  <si>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</si>
  <si>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</si>
  <si>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</si>
  <si>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</si>
  <si>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</si>
  <si>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2160299</t>
  </si>
  <si>
    <t xml:space="preserve">    其他商业流通事务支出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</si>
  <si>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</si>
  <si>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</si>
  <si>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</si>
  <si>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</si>
  <si>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</si>
  <si>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</si>
  <si>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</si>
  <si>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</si>
  <si>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</si>
  <si>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</si>
  <si>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</si>
  <si>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</si>
  <si>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</si>
  <si>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</si>
  <si>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</si>
  <si>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</si>
  <si>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</si>
  <si>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</si>
  <si>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</si>
  <si>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</si>
  <si>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</si>
  <si>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</si>
  <si>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</si>
  <si>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</si>
  <si>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</si>
  <si>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</si>
  <si>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</si>
  <si>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</si>
  <si>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</si>
  <si>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</si>
  <si>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</si>
  <si>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</si>
  <si>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</si>
  <si>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</si>
  <si>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</si>
  <si>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</si>
  <si>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</si>
  <si>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</si>
  <si>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</si>
  <si>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</si>
  <si>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</si>
  <si>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</si>
  <si>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</si>
  <si>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</si>
  <si>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</si>
  <si>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</si>
  <si>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</si>
  <si>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</si>
  <si>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</si>
  <si>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</si>
  <si>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</si>
  <si>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</si>
  <si>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</si>
  <si>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</si>
  <si>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</si>
  <si>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</si>
  <si>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</si>
  <si>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</si>
  <si>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</si>
  <si>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</si>
  <si>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</si>
  <si>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行政单位医疗</t>
  </si>
  <si>
    <t>其他行政事业单位医疗支出</t>
  </si>
  <si>
    <t>其他城乡社区支出</t>
  </si>
  <si>
    <t>商业流通事务</t>
  </si>
  <si>
    <t>行政运行</t>
  </si>
  <si>
    <t>其他商业流通事务支出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</si>
  <si>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</si>
  <si>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</si>
  <si>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</si>
  <si>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</si>
  <si>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</si>
  <si>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</si>
  <si>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</si>
  <si>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</si>
  <si>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</si>
  <si>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</si>
  <si>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</si>
  <si>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</si>
  <si>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</si>
  <si>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</si>
  <si>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</si>
  <si>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</si>
  <si>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</si>
  <si>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</si>
  <si>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</si>
  <si>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</si>
  <si>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</si>
  <si>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</si>
  <si>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</si>
  <si>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</si>
  <si>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</si>
  <si>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</si>
  <si>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</si>
  <si>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</si>
  <si>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</si>
  <si>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</si>
  <si>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</si>
  <si>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</si>
  <si>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</si>
  <si>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</si>
  <si>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</si>
  <si>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530926210000000001966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</si>
  <si>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</si>
  <si>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</si>
  <si>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</si>
  <si>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</si>
  <si>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</si>
  <si>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</si>
  <si>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</si>
  <si>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530926231100001419040</t>
  </si>
  <si>
    <t>行政人员绩效考核奖励（2017年提高部分）</t>
  </si>
  <si>
    <t>530926210000000001967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</si>
  <si>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</si>
  <si>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</si>
  <si>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</si>
  <si>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</si>
  <si>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</si>
  <si>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</si>
  <si>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</si>
  <si>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</si>
  <si>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</si>
  <si>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</si>
  <si>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</si>
  <si>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</si>
  <si>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</si>
  <si>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</si>
  <si>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</si>
  <si>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</si>
  <si>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</si>
  <si>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530926210000000001968</t>
  </si>
  <si>
    <t>30113</t>
  </si>
  <si>
    <t>530926210000000001973</t>
  </si>
  <si>
    <t>一般公用经费</t>
  </si>
  <si>
    <t>30201</t>
  </si>
  <si>
    <t>办公费</t>
  </si>
  <si>
    <t>530926241100002327336</t>
  </si>
  <si>
    <t>公务接待费（公用经费）</t>
  </si>
  <si>
    <t>30217</t>
  </si>
  <si>
    <t>30211</t>
  </si>
  <si>
    <t>差旅费</t>
  </si>
  <si>
    <t>530926210000000001972</t>
  </si>
  <si>
    <t>工会经费</t>
  </si>
  <si>
    <t>30228</t>
  </si>
  <si>
    <t>530926210000000001971</t>
  </si>
  <si>
    <t>行政人员公务交通补贴</t>
  </si>
  <si>
    <t>30239</t>
  </si>
  <si>
    <t>其他交通费用</t>
  </si>
  <si>
    <t>530926251100003820712</t>
  </si>
  <si>
    <t>残疾人就业保障金</t>
  </si>
  <si>
    <t>30299</t>
  </si>
  <si>
    <t>其他商品和服务支出</t>
  </si>
  <si>
    <t>530926210000000001969</t>
  </si>
  <si>
    <t>离退休费</t>
  </si>
  <si>
    <t>30302</t>
  </si>
  <si>
    <t>退休费</t>
  </si>
  <si>
    <t>530926231100001423591</t>
  </si>
  <si>
    <t>机关事业单位职工遗属生活补助</t>
  </si>
  <si>
    <t>30305</t>
  </si>
  <si>
    <t>生活补助</t>
  </si>
  <si>
    <t>30307</t>
  </si>
  <si>
    <t>医疗费补助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</si>
  <si>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</si>
  <si>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</si>
  <si>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</si>
  <si>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</si>
  <si>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</si>
  <si>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</si>
  <si>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</si>
  <si>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</si>
  <si>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</si>
  <si>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</si>
  <si>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530926251100004067062</t>
  </si>
  <si>
    <t>化肥仓库征地补偿经费</t>
  </si>
  <si>
    <t>专项业务类</t>
  </si>
  <si>
    <t>530926251100004036316</t>
  </si>
  <si>
    <t>31009</t>
  </si>
  <si>
    <t>土地补偿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</si>
  <si>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</si>
  <si>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</si>
  <si>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</si>
  <si>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</si>
  <si>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</si>
  <si>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</si>
  <si>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</si>
  <si>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</si>
  <si>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</si>
  <si>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</si>
  <si>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</si>
  <si>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</si>
  <si>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</si>
  <si>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</si>
  <si>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</si>
  <si>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</si>
  <si>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</si>
  <si>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</si>
  <si>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</si>
  <si>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供养离（退）休人员数</t>
  </si>
  <si>
    <t>10</t>
  </si>
  <si>
    <t>反映财政供养部门（单位）离（退）休人员数量。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</si>
  <si>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</si>
  <si>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</si>
  <si>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</si>
  <si>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</si>
  <si>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</si>
  <si>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</si>
  <si>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</si>
  <si>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</si>
  <si>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受益人员满意度</t>
  </si>
  <si>
    <t>&gt;=</t>
  </si>
  <si>
    <t>90</t>
  </si>
  <si>
    <t>%</t>
  </si>
  <si>
    <t>反映社会公众对部门（单位）履职情况的满意程度。</t>
  </si>
  <si>
    <t>社会公众满意度</t>
  </si>
  <si>
    <t>化肥仓库征地补偿款</t>
  </si>
  <si>
    <t>工资福利发放行政人数</t>
  </si>
  <si>
    <t>100</t>
  </si>
  <si>
    <t>反映部门（单位）人员对工资福利发放的满意程度。</t>
  </si>
  <si>
    <t>预算06表</t>
  </si>
  <si>
    <t>2025年部门政府性基金预算支出预算表</t>
  </si>
  <si>
    <t>政府性基金预算支出预算表</t>
  </si>
  <si>
    <t>单位名称：临沧市发展和改革委员会</t>
  </si>
  <si>
    <t>本年政府性基金预算支出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</si>
  <si>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</si>
  <si>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</si>
  <si>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</si>
  <si>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</si>
  <si>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</si>
  <si>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</si>
  <si>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</si>
  <si>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</si>
  <si>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</si>
  <si>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</si>
  <si>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</si>
  <si>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</si>
  <si>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</si>
  <si>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</si>
  <si>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</si>
  <si>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</si>
  <si>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2025年县对下转移支付预算表</t>
  </si>
  <si>
    <t>单位名称（项目）</t>
  </si>
  <si>
    <t>地区</t>
  </si>
  <si>
    <t>政府性基金</t>
  </si>
  <si>
    <t>-</t>
  </si>
  <si>
    <t>预算09-2表</t>
  </si>
  <si>
    <t>2025年县对下转移支付绩效目标表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</si>
  <si>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</si>
  <si>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</si>
  <si>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</si>
  <si>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</si>
  <si>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</si>
  <si>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</si>
  <si>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</si>
  <si>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</si>
  <si>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</si>
  <si>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</si>
  <si>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2025年转移支付补助项目支出预算表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</si>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</sst>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#,##0;-#,##0;;@"/>
    <numFmt numFmtId="173" formatCode="HH:mm:ss"/>
    <numFmt numFmtId="174" formatCode="yyyy-MM-dd"/>
    <numFmt numFmtId="175" formatCode="yyyy-MM-dd HH:mm:ss"/>
  </numFmts>
  <fonts count="31">
    <font>
      <sz val="9"/>
      <color rgb="FF000000"/>
      <name val="Microsoft YaHei UI"/>
    </font>
    <font>
      <sz val="9"/>
      <color auto="1"/>
      <name val="宋体"/>
    </font>
    <font>
      <sz val="11"/>
      <color auto="1"/>
      <name val="Calibri"/>
      <scheme val="minor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11"/>
      <color theme="1"/>
      <name val="Calibri"/>
      <scheme val="minor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1.25"/>
      <color rgb="FF000000"/>
      <name val="宋体"/>
    </font>
    <font>
      <sz val="12"/>
      <color theme="1"/>
      <name val="宋体"/>
    </font>
    <font>
      <sz val="12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171" fontId="1" fillId="0" borderId="1">
      <alignment horizontal="right" vertical="center"/>
    </xf>
    <xf numFmtId="49" fontId="1" fillId="0" borderId="1">
      <alignment horizontal="left" vertical="center" wrapText="1"/>
    </xf>
    <xf numFmtId="173" fontId="1" fillId="0" borderId="1">
      <alignment horizontal="right" vertical="center"/>
    </xf>
    <xf numFmtId="174" fontId="1" fillId="0" borderId="1">
      <alignment horizontal="right" vertical="center"/>
    </xf>
    <xf numFmtId="175" fontId="1" fillId="0" borderId="1">
      <alignment horizontal="right" vertical="center"/>
    </xf>
    <xf numFmtId="10" fontId="1" fillId="0" borderId="1">
      <alignment horizontal="right" vertical="center"/>
    </xf>
    <xf numFmtId="172" fontId="1" fillId="0" borderId="1">
      <alignment horizontal="right" vertical="center"/>
    </xf>
  </cellStyleXfs>
  <cellXfs count="231">
    <xf numFmtId="0" fontId="0" fillId="0" borderId="0" xfId="0" applyFont="1">
      <alignment vertical="top"/>
      <protection locked="0"/>
    </xf>
    <xf numFmtId="17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3" fontId="1" fillId="0" borderId="1" xfId="3" applyFont="1" applyBorder="1" applyNumberFormat="1">
      <alignment horizontal="right" vertical="center"/>
    </xf>
    <xf numFmtId="174" fontId="1" fillId="0" borderId="1" xfId="4" applyFont="1" applyBorder="1" applyNumberFormat="1">
      <alignment horizontal="right" vertical="center"/>
    </xf>
    <xf numFmtId="17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2" fontId="1" fillId="0" borderId="1" xfId="7" applyFont="1" applyBorder="1" applyNumberFormat="1">
      <alignment horizontal="right" vertical="center"/>
    </xf>
    <xf numFmtId="0" fontId="2" fillId="0" borderId="0" xfId="0" applyFont="1">
      <alignment horizontal="center" vertical="center"/>
    </xf>
    <xf numFmtId="0" fontId="3" fillId="0" borderId="0" xfId="0" applyFont="1">
      <alignment horizontal="right" vertical="center"/>
    </xf>
    <xf numFmtId="0" fontId="4" fillId="0" borderId="0" xfId="0" applyFont="1" quotePrefix="1">
      <alignment horizontal="center" vertical="center"/>
    </xf>
    <xf numFmtId="0" fontId="5" fillId="0" borderId="0" xfId="0" applyFont="1">
      <alignment horizontal="center" vertical="top"/>
    </xf>
    <xf numFmtId="0" fontId="3" fillId="0" borderId="0" xfId="0" applyFont="1" quotePrefix="1">
      <alignment horizontal="left" vertical="center"/>
    </xf>
    <xf numFmtId="0" fontId="6" fillId="0" borderId="0" xfId="0" applyFont="1">
      <alignment horizontal="center" vertical="center"/>
    </xf>
    <xf numFmtId="0" fontId="7" fillId="0" borderId="2" xfId="0" applyFont="1" applyBorder="1">
      <alignment horizontal="center" vertical="center"/>
    </xf>
    <xf numFmtId="0" fontId="7" fillId="0" borderId="3" xfId="0" applyFont="1" applyBorder="1">
      <alignment horizontal="center" vertical="center"/>
    </xf>
    <xf numFmtId="0" fontId="7" fillId="0" borderId="4" xfId="0" applyFont="1" applyBorder="1">
      <alignment horizontal="center" vertical="center"/>
    </xf>
    <xf numFmtId="0" fontId="7" fillId="0" borderId="4" xfId="0" applyFont="1" applyBorder="1" quotePrefix="1">
      <alignment horizontal="center" vertical="center"/>
    </xf>
    <xf numFmtId="0" fontId="7" fillId="0" borderId="5" xfId="0" applyFont="1" applyBorder="1">
      <alignment horizontal="center" vertical="center"/>
    </xf>
    <xf numFmtId="0" fontId="3" fillId="0" borderId="1" xfId="0" applyFont="1" applyBorder="1">
      <alignment horizontal="left" vertical="center"/>
    </xf>
    <xf numFmtId="17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8" fillId="0" borderId="5" xfId="0" applyFont="1" applyBorder="1">
      <alignment vertical="center"/>
      <protection locked="0"/>
    </xf>
    <xf numFmtId="0" fontId="9" fillId="0" borderId="5" xfId="0" applyFont="1" applyBorder="1">
      <alignment horizontal="center" vertical="center"/>
      <protection locked="0"/>
    </xf>
    <xf numFmtId="0" fontId="10" fillId="0" borderId="5" xfId="0" applyFont="1" applyBorder="1">
      <alignment horizontal="center" vertical="center"/>
    </xf>
    <xf numFmtId="171" fontId="9" fillId="0" borderId="1" xfId="0" applyFont="1" applyBorder="1" applyNumberFormat="1">
      <alignment horizontal="right" vertical="center"/>
      <protection locked="0"/>
    </xf>
    <xf numFmtId="0" fontId="10" fillId="0" borderId="1" xfId="0" applyFont="1" applyBorder="1">
      <alignment horizontal="center" vertical="center"/>
    </xf>
    <xf numFmtId="0" fontId="3" fillId="0" borderId="5" xfId="0" applyFont="1" applyBorder="1">
      <alignment horizontal="left" vertical="center"/>
    </xf>
    <xf numFmtId="0" fontId="10" fillId="0" borderId="5" xfId="0" applyFont="1" applyBorder="1">
      <alignment horizontal="center" vertical="center"/>
      <protection locked="0"/>
    </xf>
    <xf numFmtId="0" fontId="11" fillId="0" borderId="0" xfId="0" applyFont="1">
      <alignment vertical="top"/>
    </xf>
    <xf numFmtId="0" fontId="12" fillId="0" borderId="0" xfId="0" applyFont="1">
      <protection locked="0"/>
    </xf>
    <xf numFmtId="0" fontId="3" fillId="0" borderId="0" xfId="0" applyFont="1">
      <alignment horizontal="right" vertical="center"/>
      <protection locked="0"/>
    </xf>
    <xf numFmtId="0" fontId="4" fillId="0" borderId="0" xfId="0" applyFont="1">
      <alignment horizontal="center" vertical="center"/>
      <protection locked="0"/>
    </xf>
    <xf numFmtId="0" fontId="13" fillId="0" borderId="0" xfId="0" applyFont="1">
      <alignment horizontal="center" vertical="center"/>
    </xf>
    <xf numFmtId="0" fontId="13" fillId="0" borderId="0" xfId="0" applyFont="1">
      <alignment horizontal="center" vertical="center"/>
      <protection locked="0"/>
    </xf>
    <xf numFmtId="0" fontId="7" fillId="0" borderId="0" xfId="0" applyFont="1"/>
    <xf numFmtId="0" fontId="7" fillId="0" borderId="0" xfId="0" applyFont="1">
      <protection locked="0"/>
    </xf>
    <xf numFmtId="0" fontId="12" fillId="0" borderId="4" xfId="0" applyFont="1" applyBorder="1">
      <alignment horizontal="center" vertical="center" wrapText="1"/>
      <protection locked="0"/>
    </xf>
    <xf numFmtId="0" fontId="12" fillId="0" borderId="7" xfId="0" applyFont="1" applyBorder="1">
      <alignment horizontal="center" vertical="center" wrapText="1"/>
      <protection locked="0"/>
    </xf>
    <xf numFmtId="0" fontId="12" fillId="0" borderId="8" xfId="0" applyFont="1" applyBorder="1">
      <alignment horizontal="center" vertical="center" wrapText="1"/>
      <protection locked="0"/>
    </xf>
    <xf numFmtId="0" fontId="12" fillId="0" borderId="8" xfId="0" applyFont="1" applyBorder="1">
      <alignment horizontal="center" vertical="center" wrapText="1"/>
    </xf>
    <xf numFmtId="0" fontId="12" fillId="0" borderId="8" xfId="0" applyFont="1" applyBorder="1">
      <alignment horizontal="center" vertical="center"/>
    </xf>
    <xf numFmtId="0" fontId="12" fillId="0" borderId="3" xfId="0" applyFont="1" applyBorder="1">
      <alignment horizontal="center" vertical="center" wrapText="1"/>
    </xf>
    <xf numFmtId="0" fontId="12" fillId="2" borderId="3" xfId="0" applyFont="1" applyFill="1" applyBorder="1">
      <alignment horizontal="center" vertical="center" wrapText="1"/>
      <protection locked="0"/>
    </xf>
    <xf numFmtId="0" fontId="12" fillId="0" borderId="9" xfId="0" applyFont="1" applyBorder="1">
      <alignment horizontal="center" vertical="center"/>
    </xf>
    <xf numFmtId="0" fontId="12" fillId="0" borderId="10" xfId="0" applyFont="1" applyBorder="1">
      <alignment horizontal="center" vertical="center"/>
    </xf>
    <xf numFmtId="0" fontId="12" fillId="0" borderId="10" xfId="0" applyFont="1" applyBorder="1">
      <alignment horizontal="center" vertical="center" wrapText="1"/>
      <protection locked="0"/>
    </xf>
    <xf numFmtId="0" fontId="12" fillId="0" borderId="11" xfId="0" applyFont="1" applyBorder="1">
      <alignment horizontal="center" vertical="center"/>
    </xf>
    <xf numFmtId="0" fontId="12" fillId="0" borderId="6" xfId="0" applyFont="1" applyBorder="1">
      <alignment horizontal="center" vertical="center"/>
    </xf>
    <xf numFmtId="0" fontId="12" fillId="0" borderId="5" xfId="0" applyFont="1" applyBorder="1">
      <alignment horizontal="center" vertical="center" wrapText="1"/>
    </xf>
    <xf numFmtId="0" fontId="12" fillId="0" borderId="6" xfId="0" applyFont="1" applyBorder="1">
      <alignment horizontal="center" vertical="center" wrapText="1"/>
    </xf>
    <xf numFmtId="0" fontId="3" fillId="0" borderId="6" xfId="0" applyFont="1" applyBorder="1">
      <alignment horizontal="center" vertical="center"/>
      <protection locked="0"/>
    </xf>
    <xf numFmtId="0" fontId="12" fillId="0" borderId="1" xfId="0" applyFont="1" applyBorder="1">
      <alignment horizontal="center" vertical="center"/>
    </xf>
    <xf numFmtId="0" fontId="3" fillId="0" borderId="5" xfId="0" applyFont="1" applyBorder="1">
      <alignment vertical="center" wrapText="1"/>
    </xf>
    <xf numFmtId="0" fontId="3" fillId="0" borderId="6" xfId="0" applyFont="1" applyBorder="1">
      <alignment vertical="center" wrapText="1"/>
    </xf>
    <xf numFmtId="0" fontId="3" fillId="0" borderId="5" xfId="0" applyFont="1" applyBorder="1">
      <alignment horizontal="left" vertical="center" wrapText="1" indent="1"/>
    </xf>
    <xf numFmtId="0" fontId="3" fillId="0" borderId="6" xfId="0" applyFont="1" applyBorder="1">
      <alignment horizontal="left" vertical="center" wrapText="1" indent="1"/>
    </xf>
    <xf numFmtId="0" fontId="3" fillId="0" borderId="5" xfId="0" applyFont="1" applyBorder="1">
      <alignment horizontal="center" vertical="center"/>
    </xf>
    <xf numFmtId="0" fontId="3" fillId="0" borderId="6" xfId="0" applyFont="1" applyBorder="1">
      <alignment vertical="center"/>
    </xf>
    <xf numFmtId="0" fontId="14" fillId="0" borderId="0" xfId="0" applyFont="1">
      <alignment vertical="center"/>
      <protection locked="0"/>
    </xf>
    <xf numFmtId="0" fontId="11" fillId="0" borderId="0" xfId="0" applyFont="1">
      <alignment vertical="center"/>
    </xf>
    <xf numFmtId="0" fontId="4" fillId="0" borderId="0" xfId="0" applyFont="1">
      <alignment horizontal="center" vertical="center"/>
    </xf>
    <xf numFmtId="0" fontId="15" fillId="0" borderId="0" xfId="0" applyFont="1">
      <alignment horizontal="center" vertical="center"/>
    </xf>
    <xf numFmtId="0" fontId="3" fillId="0" borderId="0" xfId="0" applyFont="1">
      <alignment horizontal="left" vertical="center" wrapText="1"/>
      <protection locked="0"/>
    </xf>
    <xf numFmtId="0" fontId="12" fillId="0" borderId="0" xfId="0" applyFont="1">
      <alignment horizontal="left" vertical="center" wrapText="1"/>
    </xf>
    <xf numFmtId="0" fontId="12" fillId="0" borderId="0" xfId="0" applyFont="1">
      <alignment wrapText="1"/>
    </xf>
    <xf numFmtId="0" fontId="12" fillId="0" borderId="0" xfId="0" applyFont="1"/>
    <xf numFmtId="0" fontId="16" fillId="0" borderId="0" xfId="0" applyFont="1"/>
    <xf numFmtId="0" fontId="7" fillId="0" borderId="4" xfId="0" applyFont="1" applyBorder="1">
      <alignment horizontal="center" vertical="center" wrapText="1"/>
      <protection locked="0"/>
    </xf>
    <xf numFmtId="0" fontId="7" fillId="0" borderId="8" xfId="0" applyFont="1" applyBorder="1">
      <alignment horizontal="center" vertical="center" wrapText="1"/>
      <protection locked="0"/>
    </xf>
    <xf numFmtId="0" fontId="7" fillId="0" borderId="3" xfId="0" applyFont="1" applyBorder="1">
      <alignment horizontal="center" vertical="center" wrapText="1"/>
      <protection locked="0"/>
    </xf>
    <xf numFmtId="0" fontId="7" fillId="0" borderId="8" xfId="0" applyFont="1" applyBorder="1">
      <alignment horizontal="center" vertical="center"/>
    </xf>
    <xf numFmtId="0" fontId="7" fillId="0" borderId="5" xfId="0" applyFont="1" applyBorder="1">
      <alignment horizontal="center" vertical="center" wrapText="1"/>
    </xf>
    <xf numFmtId="0" fontId="7" fillId="0" borderId="1" xfId="0" applyFont="1" applyBorder="1">
      <alignment horizontal="center" vertical="center"/>
    </xf>
    <xf numFmtId="0" fontId="7" fillId="0" borderId="1" xfId="0" applyFont="1" applyBorder="1">
      <alignment horizontal="center" vertical="center" wrapText="1"/>
      <protection locked="0"/>
    </xf>
    <xf numFmtId="0" fontId="7" fillId="0" borderId="1" xfId="0" applyFont="1" applyBorder="1">
      <alignment horizontal="center" vertical="center" wrapText="1"/>
    </xf>
    <xf numFmtId="3" fontId="7" fillId="0" borderId="1" xfId="0" applyFont="1" applyBorder="1" applyNumberFormat="1">
      <alignment horizontal="center" vertical="center"/>
    </xf>
    <xf numFmtId="0" fontId="3" fillId="0" borderId="1" xfId="0" applyFont="1" applyBorder="1">
      <alignment vertical="center"/>
    </xf>
    <xf numFmtId="0" fontId="12" fillId="0" borderId="1" xfId="0" applyFont="1" applyBorder="1">
      <alignment horizontal="left" vertical="center" wrapText="1"/>
      <protection locked="0"/>
    </xf>
    <xf numFmtId="0" fontId="12" fillId="0" borderId="1" xfId="0" applyFont="1" applyBorder="1" quotePrefix="1">
      <alignment horizontal="left" vertical="center" wrapText="1"/>
    </xf>
    <xf numFmtId="0" fontId="12" fillId="0" borderId="1" xfId="0" applyFont="1" applyBorder="1">
      <alignment horizontal="center" vertical="center" wrapText="1"/>
      <protection locked="0"/>
    </xf>
    <xf numFmtId="0" fontId="12" fillId="0" borderId="1" xfId="0" applyFont="1" applyBorder="1">
      <alignment horizontal="center" vertical="center" wrapText="1"/>
    </xf>
    <xf numFmtId="0" fontId="17" fillId="0" borderId="0" xfId="0" applyFont="1">
      <alignment horizontal="center" vertical="center"/>
    </xf>
    <xf numFmtId="0" fontId="3" fillId="0" borderId="0" xfId="0" applyFont="1" quotePrefix="1">
      <alignment horizontal="left" vertical="center"/>
      <protection locked="0"/>
    </xf>
    <xf numFmtId="0" fontId="18" fillId="0" borderId="0" xfId="0" applyFont="1">
      <alignment horizontal="center" vertical="center"/>
    </xf>
    <xf numFmtId="0" fontId="7" fillId="0" borderId="4" xfId="0" applyFont="1" applyBorder="1" quotePrefix="1">
      <alignment horizontal="center" vertical="center"/>
      <protection locked="0"/>
    </xf>
    <xf numFmtId="0" fontId="3" fillId="0" borderId="1" xfId="0" applyFont="1" applyBorder="1">
      <alignment horizontal="left" vertical="center"/>
      <protection locked="0"/>
    </xf>
    <xf numFmtId="0" fontId="3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3" fillId="0" borderId="1" xfId="0" applyFont="1" applyBorder="1">
      <alignment horizontal="center" vertical="center"/>
      <protection locked="0"/>
    </xf>
    <xf numFmtId="0" fontId="3" fillId="0" borderId="1" xfId="0" applyFont="1" applyBorder="1">
      <alignment horizontal="center" vertical="center"/>
    </xf>
    <xf numFmtId="0" fontId="12" fillId="0" borderId="0" xfId="0" applyFont="1">
      <alignment vertical="top"/>
    </xf>
    <xf numFmtId="0" fontId="12" fillId="0" borderId="0" xfId="0" applyFont="1">
      <alignment horizontal="right" vertical="center"/>
    </xf>
    <xf numFmtId="0" fontId="19" fillId="0" borderId="0" xfId="0" applyFont="1">
      <alignment horizontal="center" vertical="center"/>
    </xf>
    <xf numFmtId="0" fontId="12" fillId="0" borderId="0" xfId="0" applyFont="1" quotePrefix="1">
      <alignment horizontal="left" vertical="center"/>
      <protection locked="0"/>
    </xf>
    <xf numFmtId="49" fontId="12" fillId="0" borderId="0" xfId="0" applyFont="1" applyNumberFormat="1"/>
    <xf numFmtId="0" fontId="12" fillId="0" borderId="0" xfId="0" applyFont="1">
      <alignment horizontal="right"/>
    </xf>
    <xf numFmtId="49" fontId="7" fillId="0" borderId="2" xfId="0" applyFont="1" applyBorder="1" applyNumberFormat="1">
      <alignment horizontal="center" vertical="center" wrapText="1"/>
    </xf>
    <xf numFmtId="49" fontId="7" fillId="0" borderId="3" xfId="0" applyFont="1" applyBorder="1" applyNumberFormat="1">
      <alignment horizontal="center" vertical="center" wrapText="1"/>
    </xf>
    <xf numFmtId="0" fontId="7" fillId="0" borderId="4" xfId="0" applyFont="1" applyBorder="1">
      <alignment horizontal="center" vertical="center"/>
      <protection locked="0"/>
    </xf>
    <xf numFmtId="0" fontId="7" fillId="0" borderId="2" xfId="0" applyFont="1" applyBorder="1">
      <alignment horizontal="center" vertical="center"/>
      <protection locked="0"/>
    </xf>
    <xf numFmtId="0" fontId="7" fillId="0" borderId="7" xfId="0" applyFont="1" applyBorder="1">
      <alignment horizontal="center" vertical="center"/>
    </xf>
    <xf numFmtId="49" fontId="7" fillId="0" borderId="1" xfId="0" applyFont="1" applyBorder="1" applyNumberFormat="1">
      <alignment horizontal="center" vertical="center"/>
    </xf>
    <xf numFmtId="0" fontId="7" fillId="0" borderId="6" xfId="0" applyFont="1" applyBorder="1">
      <alignment horizontal="center" vertical="center"/>
    </xf>
    <xf numFmtId="49" fontId="7" fillId="0" borderId="1" xfId="0" applyFont="1" applyBorder="1" applyNumberFormat="1">
      <alignment horizontal="center" vertical="center"/>
      <protection locked="0"/>
    </xf>
    <xf numFmtId="0" fontId="3" fillId="0" borderId="1" xfId="0" applyFont="1" applyBorder="1">
      <alignment horizontal="left" vertical="center" wrapText="1"/>
    </xf>
    <xf numFmtId="0" fontId="3" fillId="0" borderId="1" xfId="0" applyFont="1" applyBorder="1">
      <alignment horizontal="left" vertical="center" wrapText="1" indent="1"/>
    </xf>
    <xf numFmtId="0" fontId="3" fillId="0" borderId="1" xfId="0" applyFont="1" applyBorder="1">
      <alignment horizontal="left" vertical="center" wrapText="1" indent="2"/>
    </xf>
    <xf numFmtId="0" fontId="12" fillId="0" borderId="2" xfId="0" applyFont="1" applyBorder="1">
      <alignment horizontal="center" vertical="center"/>
    </xf>
    <xf numFmtId="0" fontId="12" fillId="0" borderId="3" xfId="0" applyFont="1" applyBorder="1">
      <alignment horizontal="center" vertical="center"/>
    </xf>
    <xf numFmtId="0" fontId="20" fillId="0" borderId="0" xfId="0" applyFont="1">
      <alignment horizontal="center" vertical="center"/>
    </xf>
    <xf numFmtId="0" fontId="12" fillId="0" borderId="0" xfId="0" applyFont="1">
      <alignment horizontal="center"/>
    </xf>
    <xf numFmtId="0" fontId="21" fillId="0" borderId="0" xfId="0" applyFont="1">
      <alignment horizontal="center" wrapText="1"/>
    </xf>
    <xf numFmtId="0" fontId="12" fillId="0" borderId="0" xfId="0" applyFont="1">
      <alignment horizontal="center" wrapText="1"/>
    </xf>
    <xf numFmtId="0" fontId="3" fillId="0" borderId="0" xfId="0" applyFont="1">
      <alignment horizontal="right" vertical="center" wrapText="1"/>
    </xf>
    <xf numFmtId="0" fontId="22" fillId="0" borderId="0" xfId="0" applyFont="1">
      <alignment horizontal="center" vertical="center"/>
      <protection locked="0"/>
    </xf>
    <xf numFmtId="0" fontId="7" fillId="0" borderId="5" xfId="0" applyFont="1" applyBorder="1">
      <alignment horizontal="center" vertical="center" wrapText="1"/>
      <protection locked="0"/>
    </xf>
    <xf numFmtId="0" fontId="23" fillId="0" borderId="5" xfId="0" applyFont="1" applyBorder="1">
      <alignment horizontal="center" vertical="center" wrapText="1"/>
      <protection locked="0"/>
    </xf>
    <xf numFmtId="0" fontId="24" fillId="0" borderId="1" xfId="0" applyFont="1" applyBorder="1">
      <alignment horizontal="center" vertical="center"/>
      <protection locked="0"/>
    </xf>
    <xf numFmtId="0" fontId="25" fillId="0" borderId="1" xfId="0" applyFont="1" applyBorder="1">
      <alignment horizontal="center" vertical="center"/>
      <protection locked="0"/>
    </xf>
    <xf numFmtId="0" fontId="26" fillId="0" borderId="1" xfId="0" applyFont="1" applyBorder="1">
      <alignment horizontal="center" vertical="center"/>
    </xf>
    <xf numFmtId="0" fontId="26" fillId="0" borderId="2" xfId="0" applyFont="1" applyBorder="1">
      <alignment horizontal="center" vertical="center"/>
    </xf>
    <xf numFmtId="171" fontId="27" fillId="0" borderId="1" xfId="0" applyFont="1" applyBorder="1" applyNumberFormat="1">
      <alignment horizontal="right" vertical="center"/>
    </xf>
    <xf numFmtId="171" fontId="27" fillId="0" borderId="1" xfId="0" applyFont="1" applyBorder="1" applyNumberFormat="1">
      <alignment horizontal="center" vertical="center"/>
    </xf>
    <xf numFmtId="0" fontId="12" fillId="0" borderId="0" xfId="0" applyFont="1">
      <alignment vertical="top"/>
      <protection locked="0"/>
    </xf>
    <xf numFmtId="49" fontId="12" fillId="0" borderId="0" xfId="0" applyFont="1" applyNumberFormat="1">
      <protection locked="0"/>
    </xf>
    <xf numFmtId="0" fontId="22" fillId="0" borderId="0" xfId="0" applyFont="1">
      <alignment horizontal="center" vertical="center"/>
    </xf>
    <xf numFmtId="0" fontId="7" fillId="0" borderId="0" xfId="0" applyFont="1">
      <alignment horizontal="left" vertical="center"/>
      <protection locked="0"/>
    </xf>
    <xf numFmtId="0" fontId="7" fillId="0" borderId="8" xfId="0" applyFont="1" applyBorder="1">
      <alignment horizontal="center" vertical="center"/>
      <protection locked="0"/>
    </xf>
    <xf numFmtId="0" fontId="7" fillId="0" borderId="3" xfId="0" applyFont="1" applyBorder="1">
      <alignment horizontal="center" vertical="center"/>
      <protection locked="0"/>
    </xf>
    <xf numFmtId="0" fontId="7" fillId="0" borderId="9" xfId="0" applyFont="1" applyBorder="1">
      <alignment horizontal="center" vertical="center" wrapText="1"/>
      <protection locked="0"/>
    </xf>
    <xf numFmtId="0" fontId="7" fillId="0" borderId="9" xfId="0" applyFont="1" applyBorder="1">
      <alignment horizontal="center" vertical="center"/>
      <protection locked="0"/>
    </xf>
    <xf numFmtId="0" fontId="7" fillId="0" borderId="9" xfId="0" applyFont="1" applyBorder="1">
      <alignment horizontal="center" vertical="center"/>
    </xf>
    <xf numFmtId="0" fontId="7" fillId="0" borderId="2" xfId="0" applyFont="1" applyBorder="1">
      <alignment horizontal="center" vertical="center" wrapText="1"/>
      <protection locked="0"/>
    </xf>
    <xf numFmtId="0" fontId="7" fillId="0" borderId="5" xfId="0" applyFont="1" applyBorder="1">
      <alignment horizontal="center" vertical="center"/>
      <protection locked="0"/>
    </xf>
    <xf numFmtId="3" fontId="12" fillId="0" borderId="1" xfId="0" applyFont="1" applyBorder="1" applyNumberFormat="1">
      <alignment horizontal="center" vertical="center"/>
      <protection locked="0"/>
    </xf>
    <xf numFmtId="0" fontId="3" fillId="0" borderId="1" xfId="0" applyFont="1" applyBorder="1">
      <alignment horizontal="left" vertical="center" indent="1"/>
    </xf>
    <xf numFmtId="0" fontId="3" fillId="0" borderId="1" xfId="0" applyFont="1" applyBorder="1">
      <alignment horizontal="left" vertical="center" wrapText="1"/>
      <protection locked="0"/>
    </xf>
    <xf numFmtId="0" fontId="12" fillId="0" borderId="2" xfId="0" applyFont="1" applyBorder="1">
      <alignment horizontal="center" vertical="center" wrapText="1"/>
      <protection locked="0"/>
    </xf>
    <xf numFmtId="0" fontId="3" fillId="0" borderId="8" xfId="0" applyFont="1" applyBorder="1">
      <alignment horizontal="left" vertical="center"/>
      <protection locked="0"/>
    </xf>
    <xf numFmtId="0" fontId="3" fillId="0" borderId="3" xfId="0" applyFont="1" applyBorder="1">
      <alignment horizontal="left" vertical="center"/>
      <protection locked="0"/>
    </xf>
    <xf numFmtId="0" fontId="12" fillId="0" borderId="0" xfId="0" applyFont="1">
      <alignment vertical="center"/>
    </xf>
    <xf numFmtId="49" fontId="12" fillId="0" borderId="0" xfId="0" applyFont="1" applyNumberFormat="1">
      <alignment vertical="center"/>
    </xf>
    <xf numFmtId="0" fontId="3" fillId="0" borderId="0" xfId="0" applyFont="1">
      <alignment horizontal="left" vertical="center"/>
      <protection locked="0"/>
    </xf>
    <xf numFmtId="0" fontId="7" fillId="0" borderId="0" xfId="0" applyFont="1">
      <alignment horizontal="left" vertical="center"/>
    </xf>
    <xf numFmtId="0" fontId="7" fillId="0" borderId="0" xfId="0" applyFont="1">
      <alignment vertical="center"/>
    </xf>
    <xf numFmtId="0" fontId="7" fillId="0" borderId="4" xfId="0" applyFont="1" applyBorder="1">
      <alignment horizontal="center" vertical="center" wrapText="1"/>
    </xf>
    <xf numFmtId="0" fontId="7" fillId="0" borderId="9" xfId="0" applyFont="1" applyBorder="1">
      <alignment horizontal="center" vertical="center" wrapText="1"/>
    </xf>
    <xf numFmtId="0" fontId="7" fillId="0" borderId="12" xfId="0" applyFont="1" applyBorder="1">
      <alignment horizontal="center" vertical="center"/>
    </xf>
    <xf numFmtId="0" fontId="7" fillId="0" borderId="13" xfId="0" applyFont="1" applyBorder="1">
      <alignment horizontal="center" vertical="center" wrapText="1"/>
      <protection locked="0"/>
    </xf>
    <xf numFmtId="3" fontId="12" fillId="0" borderId="1" xfId="0" applyFont="1" applyBorder="1" applyNumberFormat="1">
      <alignment horizontal="center" vertical="center"/>
    </xf>
    <xf numFmtId="0" fontId="12" fillId="0" borderId="1" xfId="0" applyFont="1" applyBorder="1">
      <alignment vertical="center"/>
    </xf>
    <xf numFmtId="49" fontId="1" fillId="0" borderId="1" xfId="2" applyFont="1" applyBorder="1" applyNumberFormat="1">
      <alignment horizontal="left" vertical="center" wrapText="1"/>
      <protection locked="0"/>
    </xf>
    <xf numFmtId="0" fontId="3" fillId="0" borderId="8" xfId="0" applyFont="1" applyBorder="1">
      <alignment horizontal="left" vertical="center"/>
    </xf>
    <xf numFmtId="0" fontId="3" fillId="0" borderId="3" xfId="0" applyFont="1" applyBorder="1">
      <alignment horizontal="left" vertical="center"/>
    </xf>
    <xf numFmtId="0" fontId="3" fillId="0" borderId="0" xfId="0" applyFont="1">
      <alignment horizontal="right" vertical="center" wrapText="1"/>
      <protection locked="0"/>
    </xf>
    <xf numFmtId="0" fontId="3" fillId="0" borderId="0" xfId="0" applyFont="1">
      <alignment vertical="top"/>
      <protection locked="0"/>
    </xf>
    <xf numFmtId="0" fontId="7" fillId="0" borderId="1" xfId="0" applyFont="1" applyBorder="1">
      <alignment horizontal="center" vertical="center"/>
      <protection locked="0"/>
    </xf>
    <xf numFmtId="0" fontId="3" fillId="0" borderId="1" xfId="0" applyFont="1" applyBorder="1">
      <alignment vertical="center" wrapText="1"/>
    </xf>
    <xf numFmtId="0" fontId="3" fillId="0" borderId="1" xfId="0" applyFont="1" applyBorder="1">
      <alignment horizontal="center" vertical="center" wrapText="1"/>
    </xf>
    <xf numFmtId="0" fontId="3" fillId="0" borderId="1" xfId="0" applyFont="1" applyBorder="1" quotePrefix="1">
      <alignment horizontal="left" vertical="center" wrapText="1" indent="2"/>
    </xf>
    <xf numFmtId="0" fontId="28" fillId="0" borderId="0" xfId="0" applyFont="1">
      <alignment horizontal="right"/>
      <protection locked="0"/>
    </xf>
    <xf numFmtId="49" fontId="28" fillId="0" borderId="0" xfId="0" applyFont="1" applyNumberFormat="1">
      <protection locked="0"/>
    </xf>
    <xf numFmtId="0" fontId="4" fillId="0" borderId="0" xfId="0" applyFont="1">
      <alignment horizontal="center" vertical="center" wrapText="1"/>
      <protection locked="0"/>
    </xf>
    <xf numFmtId="0" fontId="29" fillId="0" borderId="0" xfId="0" applyFont="1">
      <alignment horizontal="center" vertical="center" wrapText="1"/>
      <protection locked="0"/>
    </xf>
    <xf numFmtId="0" fontId="29" fillId="0" borderId="0" xfId="0" applyFont="1">
      <alignment horizontal="center" vertical="center"/>
      <protection locked="0"/>
    </xf>
    <xf numFmtId="0" fontId="29" fillId="0" borderId="0" xfId="0" applyFont="1">
      <alignment horizontal="center" vertical="center"/>
    </xf>
    <xf numFmtId="49" fontId="7" fillId="0" borderId="7" xfId="0" applyFont="1" applyBorder="1" applyNumberFormat="1">
      <alignment horizontal="center" vertical="center" wrapText="1"/>
      <protection locked="0"/>
    </xf>
    <xf numFmtId="0" fontId="7" fillId="0" borderId="7" xfId="0" applyFont="1" applyBorder="1">
      <alignment horizontal="center" vertical="center"/>
      <protection locked="0"/>
    </xf>
    <xf numFmtId="49" fontId="7" fillId="0" borderId="6" xfId="0" applyFont="1" applyBorder="1" applyNumberFormat="1">
      <alignment horizontal="center" vertical="center" wrapText="1"/>
      <protection locked="0"/>
    </xf>
    <xf numFmtId="0" fontId="7" fillId="0" borderId="6" xfId="0" applyFont="1" applyBorder="1">
      <alignment horizontal="center" vertical="center"/>
      <protection locked="0"/>
    </xf>
    <xf numFmtId="49" fontId="7" fillId="0" borderId="6" xfId="0" applyFont="1" applyBorder="1" applyNumberFormat="1">
      <alignment horizontal="center" vertical="center"/>
      <protection locked="0"/>
    </xf>
    <xf numFmtId="0" fontId="3" fillId="0" borderId="5" xfId="0" applyFont="1" applyBorder="1">
      <alignment horizontal="left" vertical="center" wrapText="1"/>
      <protection locked="0"/>
    </xf>
    <xf numFmtId="0" fontId="3" fillId="0" borderId="6" xfId="0" applyFont="1" applyBorder="1">
      <alignment horizontal="left" vertical="center" wrapText="1"/>
      <protection locked="0"/>
    </xf>
    <xf numFmtId="0" fontId="12" fillId="0" borderId="2" xfId="0" applyFont="1" applyBorder="1">
      <alignment horizontal="center" vertical="center"/>
      <protection locked="0"/>
    </xf>
    <xf numFmtId="0" fontId="12" fillId="0" borderId="8" xfId="0" applyFont="1" applyBorder="1">
      <alignment horizontal="center" vertical="center"/>
      <protection locked="0"/>
    </xf>
    <xf numFmtId="0" fontId="12" fillId="0" borderId="3" xfId="0" applyFont="1" applyBorder="1">
      <alignment horizontal="center" vertical="center"/>
      <protection locked="0"/>
    </xf>
    <xf numFmtId="0" fontId="30" fillId="0" borderId="0" xfId="0" applyFont="1" quotePrefix="1">
      <alignment horizontal="center" vertical="center" wrapText="1"/>
      <protection locked="0"/>
    </xf>
    <xf numFmtId="0" fontId="3" fillId="0" borderId="0" xfId="0" applyFont="1">
      <alignment horizontal="left" vertical="center"/>
    </xf>
    <xf numFmtId="0" fontId="3" fillId="0" borderId="0" xfId="0" applyFont="1">
      <alignment horizontal="right"/>
      <protection locked="0"/>
    </xf>
    <xf numFmtId="0" fontId="7" fillId="0" borderId="7" xfId="0" applyFont="1" applyBorder="1">
      <alignment horizontal="center" vertical="center" wrapText="1"/>
    </xf>
    <xf numFmtId="0" fontId="7" fillId="0" borderId="8" xfId="0" applyFont="1" applyBorder="1">
      <alignment horizontal="center" vertical="center" wrapText="1"/>
    </xf>
    <xf numFmtId="0" fontId="7" fillId="0" borderId="3" xfId="0" applyFont="1" applyBorder="1">
      <alignment horizontal="center" vertical="center" wrapText="1"/>
    </xf>
    <xf numFmtId="0" fontId="7" fillId="0" borderId="10" xfId="0" applyFont="1" applyBorder="1">
      <alignment horizontal="center" vertical="center" wrapText="1"/>
    </xf>
    <xf numFmtId="0" fontId="7" fillId="0" borderId="10" xfId="0" applyFont="1" applyBorder="1">
      <alignment horizontal="center" vertical="center" wrapText="1"/>
      <protection locked="0"/>
    </xf>
    <xf numFmtId="0" fontId="7" fillId="0" borderId="11" xfId="0" applyFont="1" applyBorder="1">
      <alignment horizontal="center" vertical="center" wrapText="1"/>
    </xf>
    <xf numFmtId="0" fontId="7" fillId="0" borderId="11" xfId="0" applyFont="1" applyBorder="1">
      <alignment horizontal="center" vertical="center"/>
      <protection locked="0"/>
    </xf>
    <xf numFmtId="0" fontId="7" fillId="0" borderId="11" xfId="0" applyFont="1" applyBorder="1">
      <alignment horizontal="center" vertical="center" wrapText="1"/>
      <protection locked="0"/>
    </xf>
    <xf numFmtId="0" fontId="7" fillId="0" borderId="6" xfId="0" applyFont="1" applyBorder="1">
      <alignment horizontal="center" vertical="center" wrapText="1"/>
    </xf>
    <xf numFmtId="0" fontId="7" fillId="0" borderId="6" xfId="0" applyFont="1" applyBorder="1">
      <alignment horizontal="center" vertical="center" wrapText="1"/>
      <protection locked="0"/>
    </xf>
    <xf numFmtId="0" fontId="3" fillId="0" borderId="5" xfId="0" applyFont="1" applyBorder="1">
      <alignment horizontal="left" vertical="center" wrapText="1"/>
    </xf>
    <xf numFmtId="0" fontId="3" fillId="0" borderId="6" xfId="0" applyFont="1" applyBorder="1">
      <alignment horizontal="left" vertical="center" wrapText="1"/>
    </xf>
    <xf numFmtId="0" fontId="3" fillId="0" borderId="6" xfId="0" applyFont="1" applyBorder="1">
      <alignment horizontal="right" vertical="center"/>
    </xf>
    <xf numFmtId="0" fontId="3" fillId="0" borderId="5" xfId="0" applyFont="1" applyBorder="1" quotePrefix="1">
      <alignment horizontal="left" vertical="center" wrapText="1"/>
    </xf>
    <xf numFmtId="3" fontId="3" fillId="0" borderId="6" xfId="0" applyFont="1" applyBorder="1" applyNumberFormat="1">
      <alignment horizontal="right" vertical="center"/>
    </xf>
    <xf numFmtId="0" fontId="3" fillId="0" borderId="13" xfId="0" applyFont="1" applyBorder="1">
      <alignment horizontal="center" vertical="center"/>
    </xf>
    <xf numFmtId="0" fontId="3" fillId="0" borderId="11" xfId="0" applyFont="1" applyBorder="1">
      <alignment horizontal="left" vertical="center"/>
    </xf>
    <xf numFmtId="0" fontId="3" fillId="0" borderId="0" xfId="0" applyFont="1">
      <alignment vertical="top" wrapText="1"/>
      <protection locked="0"/>
    </xf>
    <xf numFmtId="0" fontId="4" fillId="0" borderId="0" xfId="0" applyFont="1">
      <alignment horizontal="center" vertical="center" wrapText="1"/>
    </xf>
    <xf numFmtId="0" fontId="22" fillId="0" borderId="0" xfId="0" applyFont="1">
      <alignment horizontal="center" vertical="center" wrapText="1"/>
    </xf>
    <xf numFmtId="0" fontId="22" fillId="0" borderId="0" xfId="0" applyFont="1">
      <alignment horizontal="center" vertical="center" wrapText="1"/>
      <protection locked="0"/>
    </xf>
    <xf numFmtId="0" fontId="3" fillId="0" borderId="0" xfId="0" applyFont="1" quotePrefix="1">
      <alignment horizontal="left" vertical="center" wrapText="1"/>
    </xf>
    <xf numFmtId="0" fontId="7" fillId="0" borderId="0" xfId="0" applyFont="1">
      <alignment wrapText="1"/>
    </xf>
    <xf numFmtId="0" fontId="3" fillId="0" borderId="0" xfId="0" applyFont="1">
      <alignment horizontal="right" wrapText="1"/>
      <protection locked="0"/>
    </xf>
    <xf numFmtId="0" fontId="7" fillId="0" borderId="7" xfId="0" applyFont="1" applyBorder="1">
      <alignment horizontal="center" vertical="center" wrapText="1"/>
      <protection locked="0"/>
    </xf>
    <xf numFmtId="3" fontId="7" fillId="0" borderId="5" xfId="0" applyFont="1" applyBorder="1" applyNumberFormat="1">
      <alignment horizontal="center" vertical="center"/>
    </xf>
    <xf numFmtId="0" fontId="3" fillId="0" borderId="11" xfId="0" applyFont="1" applyBorder="1">
      <alignment horizontal="left" vertical="center"/>
      <protection locked="0"/>
    </xf>
    <xf numFmtId="0" fontId="3" fillId="0" borderId="0" xfId="0" applyFont="1">
      <alignment horizontal="left" vertical="center" wrapText="1"/>
    </xf>
    <xf numFmtId="0" fontId="12" fillId="0" borderId="0" xfId="0" applyFont="1">
      <alignment horizontal="right" wrapText="1"/>
    </xf>
    <xf numFmtId="0" fontId="7" fillId="0" borderId="12" xfId="0" applyFont="1" applyBorder="1">
      <alignment horizontal="center" vertical="center" wrapText="1"/>
    </xf>
    <xf numFmtId="0" fontId="3" fillId="0" borderId="1" xfId="0" applyFont="1" applyBorder="1" quotePrefix="1">
      <alignment horizontal="left" vertical="center" wrapText="1"/>
    </xf>
    <xf numFmtId="0" fontId="3" fillId="0" borderId="1" xfId="0" applyFont="1" applyBorder="1" quotePrefix="1">
      <alignment horizontal="left" vertical="center" wrapText="1"/>
      <protection locked="0"/>
    </xf>
    <xf numFmtId="0" fontId="3" fillId="0" borderId="1" xfId="0" applyFont="1" applyBorder="1">
      <alignment horizontal="center" vertical="center" wrapText="1"/>
      <protection locked="0"/>
    </xf>
    <xf numFmtId="0" fontId="4" fillId="0" borderId="0" xfId="0" applyFont="1" quotePrefix="1">
      <alignment horizontal="center" vertical="center" wrapText="1"/>
    </xf>
    <xf numFmtId="0" fontId="12" fillId="0" borderId="0" xfId="0" applyFont="1">
      <alignment horizontal="right" vertical="center" wrapText="1"/>
    </xf>
    <xf numFmtId="0" fontId="7" fillId="0" borderId="2" xfId="0" applyFont="1" applyBorder="1">
      <alignment horizontal="center" vertical="center" wrapText="1"/>
    </xf>
    <xf numFmtId="172" fontId="1" fillId="0" borderId="1" xfId="7" applyFont="1" applyBorder="1" applyNumberFormat="1">
      <alignment horizontal="right" vertical="center"/>
      <protection locked="0"/>
    </xf>
    <xf numFmtId="0" fontId="3" fillId="0" borderId="2" xfId="0" applyFont="1" applyBorder="1">
      <alignment horizontal="center" vertical="center" wrapText="1"/>
      <protection locked="0"/>
    </xf>
    <xf numFmtId="0" fontId="3" fillId="0" borderId="8" xfId="0" applyFont="1" applyBorder="1">
      <alignment horizontal="center" vertical="center" wrapText="1"/>
      <protection locked="0"/>
    </xf>
    <xf numFmtId="0" fontId="3" fillId="0" borderId="3" xfId="0" applyFont="1" applyBorder="1">
      <alignment horizontal="center" vertical="center" wrapText="1"/>
      <protection locked="0"/>
    </xf>
    <xf numFmtId="0" fontId="12" fillId="0" borderId="0" xfId="0" applyFont="1">
      <alignment horizontal="right" vertical="center"/>
      <protection locked="0"/>
    </xf>
    <xf numFmtId="0" fontId="12" fillId="0" borderId="1" xfId="0" applyFont="1" applyBorder="1">
      <alignment horizontal="center" vertical="center"/>
      <protection locked="0"/>
    </xf>
    <xf numFmtId="0" fontId="7" fillId="0" borderId="4" xfId="0" applyFont="1" applyBorder="1" quotePrefix="1">
      <alignment horizontal="center" vertical="center" wrapText="1"/>
      <protection locked="0"/>
    </xf>
    <xf numFmtId="0" fontId="7" fillId="0" borderId="4" xfId="0" applyFont="1" applyBorder="1" quotePrefix="1">
      <alignment horizontal="center" vertical="center" wrapText="1"/>
    </xf>
    <xf numFmtId="0" fontId="3" fillId="0" borderId="1" xfId="0" applyFont="1" applyBorder="1">
      <alignment horizontal="left" vertical="center" wrapText="1" indent="1"/>
      <protection locked="0"/>
    </xf>
    <xf numFmtId="0" fontId="3" fillId="0" borderId="8" xfId="0" applyFont="1" applyBorder="1">
      <alignment horizontal="left" vertical="center" wrapText="1"/>
      <protection locked="0"/>
    </xf>
    <xf numFmtId="0" fontId="3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35B3B7E-0A88-E029-8399-5D2076502B0F}" mc:Ignorable="x14ac xr xr2 xr3">
  <sheetPr>
    <outlinePr summaryRight="0" summaryBelow="0"/>
    <pageSetUpPr fitToPage="1"/>
  </sheetPr>
  <dimension ref="A1:D38"/>
  <sheetViews>
    <sheetView topLeftCell="A1" showZeros="0" workbookViewId="0" tabSelected="1">
      <pane ySplit="1" topLeftCell="A10" activePane="bottomLeft" state="frozen"/>
      <selection pane="bottomLeft" activeCell="A1" sqref="A1"/>
    </sheetView>
  </sheetViews>
  <sheetFormatPr defaultColWidth="9.140625" customHeight="1" defaultRowHeight="12"/>
  <cols>
    <col min="1" max="1" width="31.8515625" customWidth="1"/>
    <col min="2" max="2" width="35.57421875" customWidth="1"/>
    <col min="3" max="3" width="36.57421875" customWidth="1"/>
    <col min="4" max="4" width="33.8515625" customWidth="1"/>
  </cols>
  <sheetData>
    <row customHeight="1" ht="12">
      <c r="A1" s="8"/>
      <c r="B1" s="8"/>
      <c r="C1" s="8"/>
      <c r="D1" s="8"/>
    </row>
    <row customHeight="1" ht="15">
      <c r="D2" s="9" t="s">
        <v>0</v>
      </c>
    </row>
    <row customHeight="1" ht="36">
      <c r="A3" s="10" t="str">
        <f>"2025"&amp;"年部门财务收支预算总表"</f>
        <v>2025年部门财务收支预算总表</v>
      </c>
      <c r="B3" s="11"/>
      <c r="C3" s="11"/>
      <c r="D3" s="11"/>
    </row>
    <row customHeight="1" ht="18.75">
      <c r="A4" s="12" t="str">
        <f>"单位名称："&amp;"耿马傣族佤族自治县供销合作社联合社"</f>
        <v>单位名称：耿马傣族佤族自治县供销合作社联合社</v>
      </c>
      <c r="B4" s="13"/>
      <c r="C4" s="13"/>
      <c r="D4" s="9" t="s">
        <v>3</v>
      </c>
    </row>
    <row customHeight="1" ht="18.75">
      <c r="A5" s="14" t="s">
        <v>4</v>
      </c>
      <c r="B5" s="15"/>
      <c r="C5" s="14" t="s">
        <v>5</v>
      </c>
      <c r="D5" s="15"/>
    </row>
    <row customHeight="1" ht="18.75">
      <c r="A6" s="16" t="s">
        <v>6</v>
      </c>
      <c r="B6" s="17" t="str">
        <f t="shared" si="0" ref="B6:D6">"2025"&amp;"年预算数"</f>
        <v>2025年预算数</v>
      </c>
      <c r="C6" s="16" t="s">
        <v>8</v>
      </c>
      <c r="D6" s="17" t="str">
        <f t="shared" si="0"/>
        <v>2025年预算数</v>
      </c>
    </row>
    <row customHeight="1" ht="18.75">
      <c r="A7" s="18"/>
      <c r="B7" s="18"/>
      <c r="C7" s="18"/>
      <c r="D7" s="18"/>
    </row>
    <row customHeight="1" ht="18.75">
      <c r="A8" s="19" t="s">
        <v>9</v>
      </c>
      <c r="B8" s="20">
        <v>1476530.91</v>
      </c>
      <c r="C8" s="19" t="s">
        <v>10</v>
      </c>
      <c r="D8" s="20"/>
    </row>
    <row customHeight="1" ht="18.75">
      <c r="A9" s="19" t="s">
        <v>11</v>
      </c>
      <c r="B9" s="20"/>
      <c r="C9" s="19" t="s">
        <v>12</v>
      </c>
      <c r="D9" s="20"/>
    </row>
    <row customHeight="1" ht="18.75">
      <c r="A10" s="19" t="s">
        <v>13</v>
      </c>
      <c r="B10" s="20"/>
      <c r="C10" s="19" t="s">
        <v>14</v>
      </c>
      <c r="D10" s="20"/>
    </row>
    <row customHeight="1" ht="18.75">
      <c r="A11" s="19" t="s">
        <v>15</v>
      </c>
      <c r="B11" s="20"/>
      <c r="C11" s="19" t="s">
        <v>16</v>
      </c>
      <c r="D11" s="20"/>
    </row>
    <row customHeight="1" ht="18.75">
      <c r="A12" s="21" t="s">
        <v>17</v>
      </c>
      <c r="B12" s="20"/>
      <c r="C12" s="22" t="s">
        <v>18</v>
      </c>
      <c r="D12" s="20"/>
    </row>
    <row customHeight="1" ht="18.75">
      <c r="A13" s="23" t="s">
        <v>19</v>
      </c>
      <c r="B13" s="20"/>
      <c r="C13" s="24" t="s">
        <v>20</v>
      </c>
      <c r="D13" s="20"/>
    </row>
    <row customHeight="1" ht="18.75">
      <c r="A14" s="23" t="s">
        <v>21</v>
      </c>
      <c r="B14" s="20"/>
      <c r="C14" s="24" t="s">
        <v>22</v>
      </c>
      <c r="D14" s="20"/>
    </row>
    <row customHeight="1" ht="18.75">
      <c r="A15" s="23" t="s">
        <v>23</v>
      </c>
      <c r="B15" s="20"/>
      <c r="C15" s="24" t="s">
        <v>24</v>
      </c>
      <c r="D15" s="20">
        <v>330162.96</v>
      </c>
    </row>
    <row customHeight="1" ht="18.75">
      <c r="A16" s="23" t="s">
        <v>25</v>
      </c>
      <c r="B16" s="20"/>
      <c r="C16" s="24" t="s">
        <v>26</v>
      </c>
      <c r="D16" s="20">
        <v>49941.97</v>
      </c>
    </row>
    <row customHeight="1" ht="18.75">
      <c r="A17" s="23" t="s">
        <v>27</v>
      </c>
      <c r="B17" s="20"/>
      <c r="C17" s="23" t="s">
        <v>28</v>
      </c>
      <c r="D17" s="20"/>
    </row>
    <row customHeight="1" ht="18.75">
      <c r="A18" s="23" t="s">
        <v>29</v>
      </c>
      <c r="B18" s="20"/>
      <c r="C18" s="23" t="s">
        <v>30</v>
      </c>
      <c r="D18" s="20">
        <v>200000</v>
      </c>
    </row>
    <row customHeight="1" ht="18.75">
      <c r="A19" s="25" t="s">
        <v>29</v>
      </c>
      <c r="B19" s="20"/>
      <c r="C19" s="24" t="s">
        <v>31</v>
      </c>
      <c r="D19" s="20"/>
    </row>
    <row customHeight="1" ht="18.75">
      <c r="A20" s="25" t="s">
        <v>29</v>
      </c>
      <c r="B20" s="20"/>
      <c r="C20" s="24" t="s">
        <v>32</v>
      </c>
      <c r="D20" s="20"/>
    </row>
    <row customHeight="1" ht="18.75">
      <c r="A21" s="25" t="s">
        <v>29</v>
      </c>
      <c r="B21" s="20"/>
      <c r="C21" s="24" t="s">
        <v>33</v>
      </c>
      <c r="D21" s="20"/>
    </row>
    <row customHeight="1" ht="18.75">
      <c r="A22" s="25" t="s">
        <v>29</v>
      </c>
      <c r="B22" s="20"/>
      <c r="C22" s="24" t="s">
        <v>34</v>
      </c>
      <c r="D22" s="20">
        <v>820326.3</v>
      </c>
    </row>
    <row customHeight="1" ht="18.75">
      <c r="A23" s="25" t="s">
        <v>29</v>
      </c>
      <c r="B23" s="20"/>
      <c r="C23" s="24" t="s">
        <v>35</v>
      </c>
      <c r="D23" s="20"/>
    </row>
    <row customHeight="1" ht="18.75">
      <c r="A24" s="25" t="s">
        <v>29</v>
      </c>
      <c r="B24" s="20"/>
      <c r="C24" s="24" t="s">
        <v>36</v>
      </c>
      <c r="D24" s="20"/>
    </row>
    <row customHeight="1" ht="18.75">
      <c r="A25" s="25" t="s">
        <v>29</v>
      </c>
      <c r="B25" s="20"/>
      <c r="C25" s="24" t="s">
        <v>37</v>
      </c>
      <c r="D25" s="20"/>
    </row>
    <row customHeight="1" ht="18.75">
      <c r="A26" s="25" t="s">
        <v>29</v>
      </c>
      <c r="B26" s="20"/>
      <c r="C26" s="24" t="s">
        <v>38</v>
      </c>
      <c r="D26" s="20">
        <v>76099.68</v>
      </c>
    </row>
    <row customHeight="1" ht="18.75">
      <c r="A27" s="25" t="s">
        <v>29</v>
      </c>
      <c r="B27" s="20"/>
      <c r="C27" s="24" t="s">
        <v>39</v>
      </c>
      <c r="D27" s="20"/>
    </row>
    <row customHeight="1" ht="18.75">
      <c r="A28" s="25" t="s">
        <v>29</v>
      </c>
      <c r="B28" s="20"/>
      <c r="C28" s="24" t="s">
        <v>40</v>
      </c>
      <c r="D28" s="20"/>
    </row>
    <row customHeight="1" ht="18.75">
      <c r="A29" s="25" t="s">
        <v>29</v>
      </c>
      <c r="B29" s="20"/>
      <c r="C29" s="24" t="s">
        <v>41</v>
      </c>
      <c r="D29" s="20"/>
    </row>
    <row customHeight="1" ht="18.75">
      <c r="A30" s="25" t="s">
        <v>29</v>
      </c>
      <c r="B30" s="20"/>
      <c r="C30" s="24" t="s">
        <v>42</v>
      </c>
      <c r="D30" s="20"/>
    </row>
    <row customHeight="1" ht="18.75">
      <c r="A31" s="26" t="s">
        <v>29</v>
      </c>
      <c r="B31" s="20"/>
      <c r="C31" s="23" t="s">
        <v>43</v>
      </c>
      <c r="D31" s="20"/>
    </row>
    <row customHeight="1" ht="18.75">
      <c r="A32" s="26" t="s">
        <v>29</v>
      </c>
      <c r="B32" s="20"/>
      <c r="C32" s="23" t="s">
        <v>44</v>
      </c>
      <c r="D32" s="20"/>
    </row>
    <row customHeight="1" ht="18.75">
      <c r="A33" s="26" t="s">
        <v>29</v>
      </c>
      <c r="B33" s="20"/>
      <c r="C33" s="23" t="s">
        <v>45</v>
      </c>
      <c r="D33" s="20"/>
    </row>
    <row customHeight="1" ht="18.75">
      <c r="A34" s="27" t="s">
        <v>46</v>
      </c>
      <c r="B34" s="28">
        <f>SUM(B8:B12)</f>
        <v>1476530.91</v>
      </c>
      <c r="C34" s="29" t="s">
        <v>47</v>
      </c>
      <c r="D34" s="28">
        <v>1476530.91</v>
      </c>
    </row>
    <row customHeight="1" ht="18.75">
      <c r="A35" s="30" t="s">
        <v>48</v>
      </c>
      <c r="B35" s="20"/>
      <c r="C35" s="19" t="s">
        <v>49</v>
      </c>
      <c r="D35" s="20"/>
    </row>
    <row customHeight="1" ht="18.75">
      <c r="A36" s="30" t="s">
        <v>50</v>
      </c>
      <c r="B36" s="20"/>
      <c r="C36" s="19" t="s">
        <v>50</v>
      </c>
      <c r="D36" s="20"/>
    </row>
    <row customHeight="1" ht="18.75">
      <c r="A37" s="30" t="s">
        <v>51</v>
      </c>
      <c r="B37" s="20"/>
      <c r="C37" s="19" t="s">
        <v>52</v>
      </c>
      <c r="D37" s="20"/>
    </row>
    <row customHeight="1" ht="18.75">
      <c r="A38" s="31" t="s">
        <v>53</v>
      </c>
      <c r="B38" s="28">
        <f t="shared" si="1" ref="B38:D38">B34+B35</f>
        <v>1476530.91</v>
      </c>
      <c r="C38" s="29" t="s">
        <v>54</v>
      </c>
      <c r="D38" s="28">
        <f t="shared" si="1"/>
        <v>1476530.91</v>
      </c>
    </row>
  </sheetData>
  <sheetProtection/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6885D4C-28AD-0B7E-5FD6-7BB72E51B366}" mc:Ignorable="x14ac xr xr2 xr3">
  <sheetPr>
    <outlinePr summaryRight="0" summaryBelow="0"/>
    <pageSetUpPr fitToPage="1"/>
  </sheetPr>
  <dimension ref="A1:F10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4.25">
      <c r="A1" s="8"/>
      <c r="B1" s="8"/>
      <c r="C1" s="8"/>
      <c r="D1" s="8"/>
      <c r="E1" s="8"/>
      <c r="F1" s="8"/>
    </row>
    <row customHeight="1" ht="15">
      <c r="A2" s="165">
        <v>1</v>
      </c>
      <c r="B2" s="166">
        <v>0</v>
      </c>
      <c r="C2" s="165">
        <v>1</v>
      </c>
      <c r="D2" s="100"/>
      <c r="E2" s="100"/>
      <c r="F2" s="9" t="s">
        <v>341</v>
      </c>
    </row>
    <row customHeight="1" ht="32.25">
      <c r="A3" s="167" t="str">
        <f>"2025"&amp;"年部门政府性基金预算支出预算表"</f>
        <v>2025年部门政府性基金预算支出预算表</v>
      </c>
      <c r="B3" s="168" t="s">
        <v>343</v>
      </c>
      <c r="C3" s="169"/>
      <c r="D3" s="170"/>
      <c r="E3" s="170"/>
      <c r="F3" s="170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147" t="s">
        <v>344</v>
      </c>
      <c r="C4" s="165"/>
      <c r="D4" s="100"/>
      <c r="E4" s="100"/>
      <c r="F4" s="9" t="s">
        <v>3</v>
      </c>
    </row>
    <row customHeight="1" ht="18.75">
      <c r="A5" s="103" t="s">
        <v>208</v>
      </c>
      <c r="B5" s="171" t="s">
        <v>78</v>
      </c>
      <c r="C5" s="172" t="s">
        <v>79</v>
      </c>
      <c r="D5" s="74" t="s">
        <v>345</v>
      </c>
      <c r="E5" s="74"/>
      <c r="F5" s="15"/>
    </row>
    <row customHeight="1" ht="18.75">
      <c r="A6" s="138"/>
      <c r="B6" s="173"/>
      <c r="C6" s="174"/>
      <c r="D6" s="107" t="s">
        <v>59</v>
      </c>
      <c r="E6" s="107" t="s">
        <v>80</v>
      </c>
      <c r="F6" s="107" t="s">
        <v>81</v>
      </c>
    </row>
    <row customHeight="1" ht="18.75">
      <c r="A7" s="138">
        <v>1</v>
      </c>
      <c r="B7" s="175" t="s">
        <v>173</v>
      </c>
      <c r="C7" s="174">
        <v>3</v>
      </c>
      <c r="D7" s="107">
        <v>4</v>
      </c>
      <c r="E7" s="107">
        <v>5</v>
      </c>
      <c r="F7" s="107">
        <v>6</v>
      </c>
    </row>
    <row customHeight="1" ht="18.75">
      <c r="A8" s="176"/>
      <c r="B8" s="177"/>
      <c r="C8" s="177"/>
      <c r="D8" s="20"/>
      <c r="E8" s="20"/>
      <c r="F8" s="20"/>
    </row>
    <row customHeight="1" ht="18.75">
      <c r="A9" s="176"/>
      <c r="B9" s="177"/>
      <c r="C9" s="177"/>
      <c r="D9" s="20"/>
      <c r="E9" s="20"/>
      <c r="F9" s="20"/>
    </row>
    <row customHeight="1" ht="18.75">
      <c r="A10" s="178" t="s">
        <v>129</v>
      </c>
      <c r="B10" s="179" t="s">
        <v>129</v>
      </c>
      <c r="C10" s="180" t="s">
        <v>129</v>
      </c>
      <c r="D10" s="20"/>
      <c r="E10" s="20"/>
      <c r="F10" s="20"/>
    </row>
  </sheetData>
  <mergeCells count="7">
    <mergeCell ref="A3:F3"/>
    <mergeCell ref="A10:C10"/>
    <mergeCell ref="D5:F5"/>
    <mergeCell ref="B5:B6"/>
    <mergeCell ref="C5:C6"/>
    <mergeCell ref="A5:A6"/>
    <mergeCell ref="A4:C4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9457427-88C7-E458-58A9-9222CD3BA52A}" mc:Ignorable="x14ac xr xr2 xr3">
  <sheetPr>
    <outlinePr summaryRight="0" summaryBelow="0"/>
    <pageSetUpPr fitToPage="1"/>
  </sheetPr>
  <dimension ref="A1:Q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customHeight="1" ht="15">
      <c r="A2" s="69"/>
      <c r="B2" s="69"/>
      <c r="C2" s="69"/>
      <c r="D2" s="69"/>
      <c r="E2" s="69"/>
      <c r="F2" s="69"/>
      <c r="G2" s="69"/>
      <c r="H2" s="69"/>
      <c r="I2" s="69"/>
      <c r="J2" s="69"/>
      <c r="O2" s="34"/>
      <c r="P2" s="34"/>
      <c r="Q2" s="9" t="s">
        <v>346</v>
      </c>
    </row>
    <row customHeight="1" ht="35.25">
      <c r="A3" s="181" t="str">
        <f>"2025"&amp;"年部门政府采购预算表"</f>
        <v>2025年部门政府采购预算表</v>
      </c>
      <c r="B3" s="130"/>
      <c r="C3" s="130"/>
      <c r="D3" s="130"/>
      <c r="E3" s="130"/>
      <c r="F3" s="130"/>
      <c r="G3" s="130"/>
      <c r="H3" s="130"/>
      <c r="I3" s="130"/>
      <c r="J3" s="130"/>
      <c r="K3" s="119"/>
      <c r="L3" s="130"/>
      <c r="M3" s="130"/>
      <c r="N3" s="130"/>
      <c r="O3" s="119"/>
      <c r="P3" s="119"/>
      <c r="Q3" s="130"/>
    </row>
    <row customHeight="1" ht="18.75">
      <c r="A4" s="182" t="str">
        <f>"单位名称："&amp;"耿马傣族佤族自治县供销合作社联合社"</f>
        <v>单位名称：耿马傣族佤族自治县供销合作社联合社</v>
      </c>
      <c r="B4" s="38"/>
      <c r="C4" s="38"/>
      <c r="D4" s="38"/>
      <c r="E4" s="38"/>
      <c r="F4" s="38"/>
      <c r="G4" s="38"/>
      <c r="H4" s="38"/>
      <c r="I4" s="38"/>
      <c r="J4" s="38"/>
      <c r="O4" s="183"/>
      <c r="P4" s="183"/>
      <c r="Q4" s="9" t="s">
        <v>194</v>
      </c>
    </row>
    <row customHeight="1" ht="18.75">
      <c r="A5" s="150" t="s">
        <v>348</v>
      </c>
      <c r="B5" s="184" t="s">
        <v>349</v>
      </c>
      <c r="C5" s="184" t="s">
        <v>350</v>
      </c>
      <c r="D5" s="184" t="s">
        <v>351</v>
      </c>
      <c r="E5" s="184" t="s">
        <v>352</v>
      </c>
      <c r="F5" s="184" t="s">
        <v>353</v>
      </c>
      <c r="G5" s="185" t="s">
        <v>215</v>
      </c>
      <c r="H5" s="185"/>
      <c r="I5" s="185"/>
      <c r="J5" s="185"/>
      <c r="K5" s="72"/>
      <c r="L5" s="185"/>
      <c r="M5" s="185"/>
      <c r="N5" s="185"/>
      <c r="O5" s="132"/>
      <c r="P5" s="72"/>
      <c r="Q5" s="186"/>
    </row>
    <row customHeight="1" ht="18.75">
      <c r="A6" s="151"/>
      <c r="B6" s="187"/>
      <c r="C6" s="187"/>
      <c r="D6" s="187"/>
      <c r="E6" s="187"/>
      <c r="F6" s="187"/>
      <c r="G6" s="187" t="s">
        <v>59</v>
      </c>
      <c r="H6" s="187" t="s">
        <v>62</v>
      </c>
      <c r="I6" s="187" t="s">
        <v>354</v>
      </c>
      <c r="J6" s="187" t="s">
        <v>355</v>
      </c>
      <c r="K6" s="188" t="s">
        <v>356</v>
      </c>
      <c r="L6" s="189" t="s">
        <v>83</v>
      </c>
      <c r="M6" s="189"/>
      <c r="N6" s="189"/>
      <c r="O6" s="190"/>
      <c r="P6" s="191"/>
      <c r="Q6" s="192"/>
    </row>
    <row customHeight="1" ht="30">
      <c r="A7" s="75"/>
      <c r="B7" s="192"/>
      <c r="C7" s="192"/>
      <c r="D7" s="192"/>
      <c r="E7" s="192"/>
      <c r="F7" s="192"/>
      <c r="G7" s="192"/>
      <c r="H7" s="192" t="s">
        <v>61</v>
      </c>
      <c r="I7" s="192"/>
      <c r="J7" s="192"/>
      <c r="K7" s="193"/>
      <c r="L7" s="192" t="s">
        <v>61</v>
      </c>
      <c r="M7" s="192" t="s">
        <v>68</v>
      </c>
      <c r="N7" s="192" t="s">
        <v>223</v>
      </c>
      <c r="O7" s="77" t="s">
        <v>70</v>
      </c>
      <c r="P7" s="193" t="s">
        <v>71</v>
      </c>
      <c r="Q7" s="192" t="s">
        <v>72</v>
      </c>
    </row>
    <row customHeight="1" ht="18.75">
      <c r="A8" s="18">
        <v>1</v>
      </c>
      <c r="B8" s="107">
        <v>2</v>
      </c>
      <c r="C8" s="107">
        <v>3</v>
      </c>
      <c r="D8" s="107">
        <v>4</v>
      </c>
      <c r="E8" s="107">
        <v>5</v>
      </c>
      <c r="F8" s="107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</row>
    <row customHeight="1" ht="18.75">
      <c r="A9" s="194"/>
      <c r="B9" s="195"/>
      <c r="C9" s="195"/>
      <c r="D9" s="195"/>
      <c r="E9" s="196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customHeight="1" ht="18.75">
      <c r="A10" s="197"/>
      <c r="B10" s="195"/>
      <c r="C10" s="195"/>
      <c r="D10" s="195"/>
      <c r="E10" s="19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customHeight="1" ht="18.75">
      <c r="A11" s="199" t="s">
        <v>129</v>
      </c>
      <c r="B11" s="200"/>
      <c r="C11" s="200"/>
      <c r="D11" s="200"/>
      <c r="E11" s="196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</sheetData>
  <mergeCells count="16">
    <mergeCell ref="A11:E11"/>
    <mergeCell ref="H6:H7"/>
    <mergeCell ref="A3:Q3"/>
    <mergeCell ref="A5:A7"/>
    <mergeCell ref="B5:B7"/>
    <mergeCell ref="C5:C7"/>
    <mergeCell ref="D5:D7"/>
    <mergeCell ref="E5:E7"/>
    <mergeCell ref="F5:F7"/>
    <mergeCell ref="G5:Q5"/>
    <mergeCell ref="I6:I7"/>
    <mergeCell ref="J6:J7"/>
    <mergeCell ref="A4:F4"/>
    <mergeCell ref="K6:K7"/>
    <mergeCell ref="G6:G7"/>
    <mergeCell ref="L6:Q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A8F59D-D9B1-D1BB-10B3-B37DBEFF67CB}" mc:Ignorable="x14ac xr xr2 xr3">
  <sheetPr>
    <outlinePr summaryRight="0" summaryBelow="0"/>
    <pageSetUpPr fitToPage="1"/>
  </sheetPr>
  <dimension ref="A1:N11"/>
  <sheetViews>
    <sheetView topLeftCell="B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customHeight="1" ht="15">
      <c r="A2" s="68"/>
      <c r="B2" s="68"/>
      <c r="C2" s="33"/>
      <c r="D2" s="68"/>
      <c r="E2" s="68"/>
      <c r="F2" s="68"/>
      <c r="G2" s="68"/>
      <c r="H2" s="201"/>
      <c r="I2" s="68"/>
      <c r="J2" s="68"/>
      <c r="K2" s="68"/>
      <c r="L2" s="34"/>
      <c r="M2" s="159"/>
      <c r="N2" s="118" t="s">
        <v>357</v>
      </c>
    </row>
    <row customHeight="1" ht="34.5">
      <c r="A3" s="202" t="str">
        <f>"2025"&amp;"年部门政府购买服务预算表"</f>
        <v>2025年部门政府购买服务预算表</v>
      </c>
      <c r="B3" s="203"/>
      <c r="C3" s="119"/>
      <c r="D3" s="203"/>
      <c r="E3" s="203"/>
      <c r="F3" s="203"/>
      <c r="G3" s="203"/>
      <c r="H3" s="204"/>
      <c r="I3" s="203"/>
      <c r="J3" s="203"/>
      <c r="K3" s="203"/>
      <c r="L3" s="119"/>
      <c r="M3" s="204"/>
      <c r="N3" s="203"/>
    </row>
    <row customHeight="1" ht="18.75">
      <c r="A4" s="205" t="str">
        <f>"单位名称："&amp;"耿马傣族佤族自治县供销合作社联合社"</f>
        <v>单位名称：耿马傣族佤族自治县供销合作社联合社</v>
      </c>
      <c r="B4" s="206"/>
      <c r="C4" s="39"/>
      <c r="D4" s="206"/>
      <c r="E4" s="206"/>
      <c r="F4" s="206"/>
      <c r="G4" s="206"/>
      <c r="H4" s="201"/>
      <c r="I4" s="68"/>
      <c r="J4" s="68"/>
      <c r="K4" s="68"/>
      <c r="L4" s="183"/>
      <c r="M4" s="207"/>
      <c r="N4" s="118" t="s">
        <v>194</v>
      </c>
    </row>
    <row customHeight="1" ht="18.75">
      <c r="A5" s="150" t="s">
        <v>348</v>
      </c>
      <c r="B5" s="184" t="s">
        <v>359</v>
      </c>
      <c r="C5" s="208" t="s">
        <v>360</v>
      </c>
      <c r="D5" s="185" t="s">
        <v>215</v>
      </c>
      <c r="E5" s="185"/>
      <c r="F5" s="185"/>
      <c r="G5" s="185"/>
      <c r="H5" s="72"/>
      <c r="I5" s="185"/>
      <c r="J5" s="185"/>
      <c r="K5" s="185"/>
      <c r="L5" s="132"/>
      <c r="M5" s="72"/>
      <c r="N5" s="186"/>
    </row>
    <row customHeight="1" ht="18.75">
      <c r="A6" s="151"/>
      <c r="B6" s="187"/>
      <c r="C6" s="188"/>
      <c r="D6" s="187" t="s">
        <v>59</v>
      </c>
      <c r="E6" s="187" t="s">
        <v>62</v>
      </c>
      <c r="F6" s="187" t="s">
        <v>354</v>
      </c>
      <c r="G6" s="187" t="s">
        <v>355</v>
      </c>
      <c r="H6" s="188" t="s">
        <v>356</v>
      </c>
      <c r="I6" s="189" t="s">
        <v>83</v>
      </c>
      <c r="J6" s="189"/>
      <c r="K6" s="189"/>
      <c r="L6" s="190"/>
      <c r="M6" s="191"/>
      <c r="N6" s="192"/>
    </row>
    <row customHeight="1" ht="26.25">
      <c r="A7" s="75"/>
      <c r="B7" s="192"/>
      <c r="C7" s="193"/>
      <c r="D7" s="192"/>
      <c r="E7" s="192"/>
      <c r="F7" s="192"/>
      <c r="G7" s="192"/>
      <c r="H7" s="193"/>
      <c r="I7" s="192" t="s">
        <v>61</v>
      </c>
      <c r="J7" s="192" t="s">
        <v>68</v>
      </c>
      <c r="K7" s="192" t="s">
        <v>223</v>
      </c>
      <c r="L7" s="77" t="s">
        <v>70</v>
      </c>
      <c r="M7" s="193" t="s">
        <v>71</v>
      </c>
      <c r="N7" s="192" t="s">
        <v>72</v>
      </c>
    </row>
    <row customHeight="1" ht="18.75">
      <c r="A8" s="209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9">
        <v>14</v>
      </c>
    </row>
    <row customHeight="1" ht="18.75">
      <c r="A9" s="194"/>
      <c r="B9" s="195"/>
      <c r="C9" s="177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customHeight="1" ht="18.75">
      <c r="A10" s="197"/>
      <c r="B10" s="195"/>
      <c r="C10" s="17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customHeight="1" ht="18.75">
      <c r="A11" s="199" t="s">
        <v>129</v>
      </c>
      <c r="B11" s="200"/>
      <c r="C11" s="21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</sheetData>
  <mergeCells count="13">
    <mergeCell ref="A3:N3"/>
    <mergeCell ref="A5:A7"/>
    <mergeCell ref="B5:B7"/>
    <mergeCell ref="D5:N5"/>
    <mergeCell ref="F6:F7"/>
    <mergeCell ref="G6:G7"/>
    <mergeCell ref="A4:C4"/>
    <mergeCell ref="H6:H7"/>
    <mergeCell ref="D6:D7"/>
    <mergeCell ref="I6:N6"/>
    <mergeCell ref="A11:C11"/>
    <mergeCell ref="E6:E7"/>
    <mergeCell ref="C5:C7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7E197B-1B5D-5AD3-3108-1DFA2E8B55CC}" mc:Ignorable="x14ac xr xr2 xr3">
  <sheetPr>
    <outlinePr summaryRight="0" summaryBelow="0"/>
    <pageSetUpPr fitToPage="1"/>
  </sheetPr>
  <dimension ref="A1:I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7.7109375" customWidth="1"/>
    <col min="2" max="4" width="17.57421875" customWidth="1"/>
    <col min="5" max="9" width="15.71093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</row>
    <row customHeight="1" ht="15">
      <c r="A2" s="69"/>
      <c r="B2" s="69"/>
      <c r="C2" s="69"/>
      <c r="D2" s="96"/>
      <c r="G2" s="34"/>
      <c r="H2" s="34"/>
      <c r="I2" s="34" t="s">
        <v>361</v>
      </c>
    </row>
    <row customHeight="1" ht="27.75">
      <c r="A3" s="181" t="str">
        <f>"2025"&amp;"年县对下转移支付预算表"</f>
        <v>2025年县对下转移支付预算表</v>
      </c>
      <c r="B3" s="130"/>
      <c r="C3" s="130"/>
      <c r="D3" s="130"/>
      <c r="E3" s="130"/>
      <c r="F3" s="130"/>
      <c r="G3" s="119"/>
      <c r="H3" s="119"/>
      <c r="I3" s="130"/>
    </row>
    <row customHeight="1" ht="18.75">
      <c r="A4" s="211" t="str">
        <f>"单位名称："&amp;"耿马傣族佤族自治县供销合作社联合社"</f>
        <v>单位名称：耿马傣族佤族自治县供销合作社联合社</v>
      </c>
      <c r="B4" s="206"/>
      <c r="C4" s="206"/>
      <c r="D4" s="212"/>
      <c r="E4" s="68"/>
      <c r="G4" s="183"/>
      <c r="H4" s="183"/>
      <c r="I4" s="34" t="s">
        <v>194</v>
      </c>
    </row>
    <row customHeight="1" ht="18.75">
      <c r="A5" s="16" t="s">
        <v>363</v>
      </c>
      <c r="B5" s="14" t="s">
        <v>215</v>
      </c>
      <c r="C5" s="74"/>
      <c r="D5" s="74"/>
      <c r="E5" s="14" t="s">
        <v>364</v>
      </c>
      <c r="F5" s="74"/>
      <c r="G5" s="132"/>
      <c r="H5" s="132"/>
      <c r="I5" s="15"/>
    </row>
    <row customHeight="1" ht="18.75">
      <c r="A6" s="18"/>
      <c r="B6" s="136" t="s">
        <v>59</v>
      </c>
      <c r="C6" s="150" t="s">
        <v>62</v>
      </c>
      <c r="D6" s="213" t="s">
        <v>365</v>
      </c>
      <c r="E6" s="76" t="s">
        <v>366</v>
      </c>
      <c r="F6" s="76" t="s">
        <v>366</v>
      </c>
      <c r="G6" s="76" t="s">
        <v>366</v>
      </c>
      <c r="H6" s="76" t="s">
        <v>366</v>
      </c>
      <c r="I6" s="76" t="s">
        <v>366</v>
      </c>
    </row>
    <row customHeight="1" ht="18.75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</row>
    <row customHeight="1" ht="18.75">
      <c r="A8" s="109"/>
      <c r="B8" s="20"/>
      <c r="C8" s="20"/>
      <c r="D8" s="20"/>
      <c r="E8" s="20"/>
      <c r="F8" s="20"/>
      <c r="G8" s="20"/>
      <c r="H8" s="20"/>
      <c r="I8" s="20"/>
    </row>
    <row customHeight="1" ht="18.75">
      <c r="A9" s="214"/>
      <c r="B9" s="20"/>
      <c r="C9" s="20"/>
      <c r="D9" s="20"/>
      <c r="E9" s="20"/>
      <c r="F9" s="20"/>
      <c r="G9" s="20"/>
      <c r="H9" s="20"/>
      <c r="I9" s="20"/>
    </row>
  </sheetData>
  <mergeCells count="5">
    <mergeCell ref="A3:I3"/>
    <mergeCell ref="A5:A6"/>
    <mergeCell ref="B5:D5"/>
    <mergeCell ref="E5:I5"/>
    <mergeCell ref="A4:E4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8BD394-5E7A-1331-5CB3-9075FC8127C3}" mc:Ignorable="x14ac xr xr2 xr3">
  <sheetPr>
    <outlinePr summaryRight="0" summaryBelow="0"/>
    <pageSetUpPr fitToPage="1"/>
  </sheetPr>
  <dimension ref="A1:J8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2">
      <c r="A1" s="8"/>
      <c r="B1" s="8"/>
      <c r="C1" s="8"/>
      <c r="D1" s="8"/>
      <c r="E1" s="8"/>
      <c r="F1" s="8"/>
      <c r="G1" s="8"/>
      <c r="H1" s="8"/>
      <c r="I1" s="8"/>
      <c r="J1" s="8"/>
    </row>
    <row customHeight="1" ht="15">
      <c r="J2" s="34" t="s">
        <v>367</v>
      </c>
    </row>
    <row customHeight="1" ht="36">
      <c r="A3" s="64" t="str">
        <f>"2025"&amp;"年县对下转移支付绩效目标表"</f>
        <v>2025年县对下转移支付绩效目标表</v>
      </c>
      <c r="B3" s="130"/>
      <c r="C3" s="130"/>
      <c r="D3" s="130"/>
      <c r="E3" s="130"/>
      <c r="F3" s="119"/>
      <c r="G3" s="130"/>
      <c r="H3" s="119"/>
      <c r="I3" s="119"/>
      <c r="J3" s="130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145"/>
      <c r="C4" s="145"/>
      <c r="D4" s="145"/>
      <c r="E4" s="145"/>
      <c r="F4" s="160"/>
      <c r="G4" s="145"/>
      <c r="H4" s="160"/>
    </row>
    <row customHeight="1" ht="18.75">
      <c r="A5" s="78" t="s">
        <v>303</v>
      </c>
      <c r="B5" s="78" t="s">
        <v>304</v>
      </c>
      <c r="C5" s="78" t="s">
        <v>305</v>
      </c>
      <c r="D5" s="78" t="s">
        <v>306</v>
      </c>
      <c r="E5" s="78" t="s">
        <v>307</v>
      </c>
      <c r="F5" s="161" t="s">
        <v>308</v>
      </c>
      <c r="G5" s="78" t="s">
        <v>309</v>
      </c>
      <c r="H5" s="161" t="s">
        <v>310</v>
      </c>
      <c r="I5" s="161" t="s">
        <v>311</v>
      </c>
      <c r="J5" s="78" t="s">
        <v>312</v>
      </c>
    </row>
    <row customHeight="1" ht="18.7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161">
        <v>6</v>
      </c>
      <c r="G6" s="78">
        <v>7</v>
      </c>
      <c r="H6" s="161">
        <v>8</v>
      </c>
      <c r="I6" s="161">
        <v>9</v>
      </c>
      <c r="J6" s="78">
        <v>10</v>
      </c>
    </row>
    <row customHeight="1" ht="18.75">
      <c r="A7" s="141"/>
      <c r="B7" s="162"/>
      <c r="C7" s="162"/>
      <c r="D7" s="162"/>
      <c r="E7" s="163"/>
      <c r="F7" s="93"/>
      <c r="G7" s="163"/>
      <c r="H7" s="93"/>
      <c r="I7" s="93"/>
      <c r="J7" s="163"/>
    </row>
    <row customHeight="1" ht="18.75">
      <c r="A8" s="215"/>
      <c r="B8" s="141"/>
      <c r="C8" s="141"/>
      <c r="D8" s="141"/>
      <c r="E8" s="141"/>
      <c r="F8" s="216"/>
      <c r="G8" s="141"/>
      <c r="H8" s="141"/>
      <c r="I8" s="141"/>
      <c r="J8" s="141"/>
    </row>
  </sheetData>
  <mergeCells count="2">
    <mergeCell ref="A3:J3"/>
    <mergeCell ref="A4:H4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6EAE53-C8CE-1DC2-82EC-7EC21AD114AD}" mc:Ignorable="x14ac xr xr2 xr3">
  <sheetPr>
    <outlinePr summaryRight="0" summaryBelow="0"/>
  </sheetPr>
  <dimension ref="A1:H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2">
      <c r="A1" s="8"/>
      <c r="B1" s="8"/>
      <c r="C1" s="8"/>
      <c r="D1" s="8"/>
      <c r="E1" s="8"/>
      <c r="F1" s="8"/>
      <c r="G1" s="8"/>
      <c r="H1" s="8"/>
    </row>
    <row customHeight="1" ht="15">
      <c r="A2" s="62"/>
      <c r="B2" s="62"/>
      <c r="C2" s="62"/>
      <c r="D2" s="62"/>
      <c r="E2" s="62"/>
      <c r="F2" s="62"/>
      <c r="G2" s="62"/>
      <c r="H2" s="9" t="s">
        <v>369</v>
      </c>
    </row>
    <row customHeight="1" ht="34.5">
      <c r="A3" s="217" t="str">
        <f>"2025"&amp;"年新增资产配置表"</f>
        <v>2025年新增资产配置表</v>
      </c>
      <c r="B3" s="130"/>
      <c r="C3" s="130"/>
      <c r="D3" s="130"/>
      <c r="E3" s="130"/>
      <c r="F3" s="130"/>
      <c r="G3" s="130"/>
      <c r="H3" s="130"/>
    </row>
    <row customHeight="1" ht="18.75">
      <c r="A4" s="182" t="str">
        <f>"单位名称："&amp;"耿马傣族佤族自治县供销合作社联合社"</f>
        <v>单位名称：耿马傣族佤族自治县供销合作社联合社</v>
      </c>
      <c r="B4" s="148"/>
      <c r="C4" s="145"/>
      <c r="H4" s="218" t="s">
        <v>194</v>
      </c>
    </row>
    <row customHeight="1" ht="18.75">
      <c r="A5" s="150" t="s">
        <v>208</v>
      </c>
      <c r="B5" s="150" t="s">
        <v>371</v>
      </c>
      <c r="C5" s="150" t="s">
        <v>372</v>
      </c>
      <c r="D5" s="150" t="s">
        <v>373</v>
      </c>
      <c r="E5" s="150" t="s">
        <v>374</v>
      </c>
      <c r="F5" s="219" t="s">
        <v>375</v>
      </c>
      <c r="G5" s="185"/>
      <c r="H5" s="186"/>
    </row>
    <row customHeight="1" ht="18.75">
      <c r="A6" s="75"/>
      <c r="B6" s="75"/>
      <c r="C6" s="75"/>
      <c r="D6" s="75"/>
      <c r="E6" s="75"/>
      <c r="F6" s="78" t="s">
        <v>352</v>
      </c>
      <c r="G6" s="78" t="s">
        <v>376</v>
      </c>
      <c r="H6" s="78" t="s">
        <v>377</v>
      </c>
    </row>
    <row customHeight="1" ht="18.75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</row>
    <row customHeight="1" ht="18.75">
      <c r="A8" s="162"/>
      <c r="B8" s="162"/>
      <c r="C8" s="109"/>
      <c r="D8" s="109"/>
      <c r="E8" s="109"/>
      <c r="F8" s="220"/>
      <c r="G8" s="20"/>
      <c r="H8" s="20"/>
    </row>
    <row customHeight="1" ht="18.75">
      <c r="A9" s="221" t="s">
        <v>59</v>
      </c>
      <c r="B9" s="222"/>
      <c r="C9" s="222"/>
      <c r="D9" s="222"/>
      <c r="E9" s="223"/>
      <c r="F9" s="220"/>
      <c r="G9" s="20"/>
      <c r="H9" s="20"/>
    </row>
  </sheetData>
  <mergeCells count="9">
    <mergeCell ref="A9:E9"/>
    <mergeCell ref="A3:H3"/>
    <mergeCell ref="A5:A6"/>
    <mergeCell ref="C5:C6"/>
    <mergeCell ref="D5:D6"/>
    <mergeCell ref="E5:E6"/>
    <mergeCell ref="F5:H5"/>
    <mergeCell ref="B5:B6"/>
    <mergeCell ref="A4:C4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A3C0791-D9EC-7DF7-37B2-619CE890DDA4}" mc:Ignorable="x14ac xr xr2 xr3">
  <sheetPr>
    <outlinePr summaryRight="0" summaryBelow="0"/>
    <pageSetUpPr fitToPage="1"/>
  </sheetPr>
  <dimension ref="A1:K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customHeight="1" ht="15">
      <c r="D2" s="99"/>
      <c r="E2" s="99"/>
      <c r="F2" s="99"/>
      <c r="G2" s="99"/>
      <c r="H2" s="69"/>
      <c r="I2" s="69"/>
      <c r="J2" s="69"/>
      <c r="K2" s="34" t="s">
        <v>378</v>
      </c>
    </row>
    <row customHeight="1" ht="42.75">
      <c r="A3" s="10" t="str">
        <f>"2025"&amp;"年转移支付补助项目支出预算表"</f>
        <v>2025年转移支付补助项目支出预算表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customHeight="1" ht="18.75">
      <c r="A4" s="147" t="str">
        <f>"单位名称："&amp;"耿马傣族佤族自治县供销合作社联合社"</f>
        <v>单位名称：耿马傣族佤族自治县供销合作社联合社</v>
      </c>
      <c r="B4" s="148"/>
      <c r="C4" s="148"/>
      <c r="D4" s="148"/>
      <c r="E4" s="148"/>
      <c r="F4" s="148"/>
      <c r="G4" s="148"/>
      <c r="H4" s="149"/>
      <c r="I4" s="149"/>
      <c r="J4" s="149"/>
      <c r="K4" s="224" t="s">
        <v>194</v>
      </c>
    </row>
    <row customHeight="1" ht="18.75">
      <c r="A5" s="71" t="s">
        <v>287</v>
      </c>
      <c r="B5" s="71" t="s">
        <v>210</v>
      </c>
      <c r="C5" s="71" t="s">
        <v>288</v>
      </c>
      <c r="D5" s="150" t="s">
        <v>211</v>
      </c>
      <c r="E5" s="150" t="s">
        <v>212</v>
      </c>
      <c r="F5" s="150" t="s">
        <v>289</v>
      </c>
      <c r="G5" s="150" t="s">
        <v>290</v>
      </c>
      <c r="H5" s="16" t="s">
        <v>59</v>
      </c>
      <c r="I5" s="14" t="s">
        <v>380</v>
      </c>
      <c r="J5" s="74"/>
      <c r="K5" s="15"/>
    </row>
    <row customHeight="1" ht="18.75">
      <c r="A6" s="134"/>
      <c r="B6" s="134"/>
      <c r="C6" s="134"/>
      <c r="D6" s="151"/>
      <c r="E6" s="151"/>
      <c r="F6" s="151"/>
      <c r="G6" s="151"/>
      <c r="H6" s="136"/>
      <c r="I6" s="150" t="s">
        <v>62</v>
      </c>
      <c r="J6" s="150" t="s">
        <v>63</v>
      </c>
      <c r="K6" s="150" t="s">
        <v>64</v>
      </c>
    </row>
    <row customHeight="1" ht="18.75">
      <c r="A7" s="120"/>
      <c r="B7" s="120"/>
      <c r="C7" s="120"/>
      <c r="D7" s="75"/>
      <c r="E7" s="75"/>
      <c r="F7" s="75"/>
      <c r="G7" s="75"/>
      <c r="H7" s="18"/>
      <c r="I7" s="75" t="s">
        <v>61</v>
      </c>
      <c r="J7" s="75"/>
      <c r="K7" s="75"/>
    </row>
    <row customHeight="1" ht="18.75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225">
        <v>10</v>
      </c>
      <c r="K8" s="225">
        <v>11</v>
      </c>
    </row>
    <row customHeight="1" ht="18.75">
      <c r="A9" s="109"/>
      <c r="B9" s="141"/>
      <c r="C9" s="109"/>
      <c r="D9" s="109"/>
      <c r="E9" s="109"/>
      <c r="F9" s="109"/>
      <c r="G9" s="109"/>
      <c r="H9" s="20"/>
      <c r="I9" s="20"/>
      <c r="J9" s="20"/>
      <c r="K9" s="20"/>
    </row>
    <row customHeight="1" ht="18.75">
      <c r="A10" s="141"/>
      <c r="B10" s="141"/>
      <c r="C10" s="141"/>
      <c r="D10" s="141"/>
      <c r="E10" s="141"/>
      <c r="F10" s="141"/>
      <c r="G10" s="141"/>
      <c r="H10" s="20"/>
      <c r="I10" s="20"/>
      <c r="J10" s="20"/>
      <c r="K10" s="20"/>
    </row>
    <row customHeight="1" ht="18.75">
      <c r="A11" s="142" t="s">
        <v>129</v>
      </c>
      <c r="B11" s="157"/>
      <c r="C11" s="157"/>
      <c r="D11" s="157"/>
      <c r="E11" s="157"/>
      <c r="F11" s="157"/>
      <c r="G11" s="158"/>
      <c r="H11" s="20"/>
      <c r="I11" s="20"/>
      <c r="J11" s="20"/>
      <c r="K11" s="20"/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920F24-2469-BBC8-3F0F-B633F96B1251}" mc:Ignorable="x14ac xr xr2 xr3">
  <sheetPr>
    <outlinePr summaryRight="0" summaryBelow="0"/>
    <pageSetUpPr fitToPage="1"/>
  </sheetPr>
  <dimension ref="A1:G13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4.25">
      <c r="A1" s="8"/>
      <c r="B1" s="8"/>
      <c r="C1" s="8"/>
      <c r="D1" s="8"/>
      <c r="E1" s="8"/>
      <c r="F1" s="8"/>
      <c r="G1" s="8"/>
    </row>
    <row customHeight="1" ht="15">
      <c r="A2" s="62"/>
      <c r="B2" s="62"/>
      <c r="C2" s="62"/>
      <c r="D2" s="146"/>
      <c r="E2" s="145"/>
      <c r="F2" s="145"/>
      <c r="G2" s="224" t="s">
        <v>381</v>
      </c>
    </row>
    <row customHeight="1" ht="36.75">
      <c r="A3" s="64" t="str">
        <f>"2025"&amp;"年部门项目中期规划预算表"</f>
        <v>2025年部门项目中期规划预算表</v>
      </c>
      <c r="B3" s="130"/>
      <c r="C3" s="130"/>
      <c r="D3" s="130"/>
      <c r="E3" s="130"/>
      <c r="F3" s="130"/>
      <c r="G3" s="130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148"/>
      <c r="C4" s="148"/>
      <c r="D4" s="148"/>
      <c r="E4" s="149"/>
      <c r="F4" s="149"/>
      <c r="G4" s="224" t="s">
        <v>194</v>
      </c>
    </row>
    <row customHeight="1" ht="18.75">
      <c r="A5" s="71" t="s">
        <v>288</v>
      </c>
      <c r="B5" s="71" t="s">
        <v>287</v>
      </c>
      <c r="C5" s="71" t="s">
        <v>210</v>
      </c>
      <c r="D5" s="150" t="s">
        <v>383</v>
      </c>
      <c r="E5" s="14" t="s">
        <v>62</v>
      </c>
      <c r="F5" s="74"/>
      <c r="G5" s="15"/>
    </row>
    <row customHeight="1" ht="18.75">
      <c r="A6" s="134"/>
      <c r="B6" s="134"/>
      <c r="C6" s="134"/>
      <c r="D6" s="151"/>
      <c r="E6" s="226" t="str">
        <f>"2025"&amp;"年"</f>
        <v>2025年</v>
      </c>
      <c r="F6" s="226" t="str">
        <f>"2025"+1&amp;"年"</f>
        <v>2026年</v>
      </c>
      <c r="G6" s="227" t="str">
        <f>"2025"+2&amp;"年"</f>
        <v>2027年</v>
      </c>
    </row>
    <row customHeight="1" ht="18.75">
      <c r="A7" s="120"/>
      <c r="B7" s="120"/>
      <c r="C7" s="120"/>
      <c r="D7" s="75"/>
      <c r="E7" s="120" t="s">
        <v>61</v>
      </c>
      <c r="F7" s="120"/>
      <c r="G7" s="75"/>
    </row>
    <row customHeight="1" ht="18.75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225">
        <v>7</v>
      </c>
    </row>
    <row customHeight="1" ht="18.75">
      <c r="A9" s="141" t="s">
        <v>74</v>
      </c>
      <c r="B9" s="89"/>
      <c r="C9" s="89"/>
      <c r="D9" s="141"/>
      <c r="E9" s="20">
        <v>202000</v>
      </c>
      <c r="F9" s="20"/>
      <c r="G9" s="20"/>
    </row>
    <row customHeight="1" ht="18.75">
      <c r="A10" s="228" t="s">
        <v>74</v>
      </c>
      <c r="B10" s="141"/>
      <c r="C10" s="141"/>
      <c r="D10" s="141"/>
      <c r="E10" s="20">
        <v>202000</v>
      </c>
      <c r="F10" s="20"/>
      <c r="G10" s="20"/>
    </row>
    <row customHeight="1" ht="18.75">
      <c r="A11" s="156"/>
      <c r="B11" s="141" t="s">
        <v>387</v>
      </c>
      <c r="C11" s="141" t="s">
        <v>296</v>
      </c>
      <c r="D11" s="141" t="s">
        <v>388</v>
      </c>
      <c r="E11" s="20">
        <v>200000</v>
      </c>
      <c r="F11" s="20"/>
      <c r="G11" s="20"/>
    </row>
    <row customHeight="1" ht="18.75">
      <c r="A12" s="156"/>
      <c r="B12" s="141" t="s">
        <v>389</v>
      </c>
      <c r="C12" s="141" t="s">
        <v>293</v>
      </c>
      <c r="D12" s="141" t="s">
        <v>388</v>
      </c>
      <c r="E12" s="20">
        <v>2000</v>
      </c>
      <c r="F12" s="20"/>
      <c r="G12" s="20"/>
    </row>
    <row customHeight="1" ht="18.75">
      <c r="A13" s="221" t="s">
        <v>59</v>
      </c>
      <c r="B13" s="229" t="s">
        <v>390</v>
      </c>
      <c r="C13" s="229"/>
      <c r="D13" s="230"/>
      <c r="E13" s="20">
        <v>202000</v>
      </c>
      <c r="F13" s="20"/>
      <c r="G13" s="20"/>
    </row>
  </sheetData>
  <mergeCells count="11">
    <mergeCell ref="G6:G7"/>
    <mergeCell ref="D5:D7"/>
    <mergeCell ref="A3:G3"/>
    <mergeCell ref="A4:D4"/>
    <mergeCell ref="E5:G5"/>
    <mergeCell ref="F6:F7"/>
    <mergeCell ref="A13:D13"/>
    <mergeCell ref="B5:B7"/>
    <mergeCell ref="C5:C7"/>
    <mergeCell ref="A5:A7"/>
    <mergeCell ref="E6:E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09B97D-5FC7-287B-6B61-CDF0ADF1AAAD}" mc:Ignorable="x14ac xr xr2 xr3">
  <sheetPr>
    <outlinePr summaryRight="0" summaryBelow="0"/>
    <pageSetUpPr fitToPage="1"/>
  </sheetPr>
  <dimension ref="A1:S11"/>
  <sheetViews>
    <sheetView topLeftCell="E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customHeight="1" ht="15">
      <c r="J2" s="32"/>
      <c r="O2" s="33"/>
      <c r="P2" s="33"/>
      <c r="Q2" s="33"/>
      <c r="R2" s="33"/>
      <c r="S2" s="34" t="s">
        <v>55</v>
      </c>
    </row>
    <row customHeight="1" ht="57.75">
      <c r="A3" s="35" t="str">
        <f>"2025"&amp;"年部门收入预算表"</f>
        <v>2025年部门收入预算表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37"/>
      <c r="Q3" s="37"/>
      <c r="R3" s="37"/>
      <c r="S3" s="37"/>
    </row>
    <row customHeight="1" ht="18.75">
      <c r="A4" s="12" t="str">
        <f>"单位名称："&amp;"耿马傣族佤族自治县供销合作社联合社"</f>
        <v>单位名称：耿马傣族佤族自治县供销合作社联合社</v>
      </c>
      <c r="B4" s="38"/>
      <c r="C4" s="38"/>
      <c r="D4" s="38"/>
      <c r="E4" s="38"/>
      <c r="F4" s="38"/>
      <c r="G4" s="38"/>
      <c r="H4" s="38"/>
      <c r="I4" s="38"/>
      <c r="J4" s="39"/>
      <c r="K4" s="38"/>
      <c r="L4" s="38"/>
      <c r="M4" s="38"/>
      <c r="N4" s="38"/>
      <c r="O4" s="39"/>
      <c r="P4" s="39"/>
      <c r="Q4" s="39"/>
      <c r="R4" s="39"/>
      <c r="S4" s="34" t="s">
        <v>3</v>
      </c>
    </row>
    <row customHeight="1" ht="18.75">
      <c r="A5" s="40" t="s">
        <v>57</v>
      </c>
      <c r="B5" s="41" t="s">
        <v>58</v>
      </c>
      <c r="C5" s="41" t="s">
        <v>59</v>
      </c>
      <c r="D5" s="42" t="s">
        <v>60</v>
      </c>
      <c r="E5" s="43"/>
      <c r="F5" s="43"/>
      <c r="G5" s="43"/>
      <c r="H5" s="43"/>
      <c r="I5" s="43"/>
      <c r="J5" s="44"/>
      <c r="K5" s="43"/>
      <c r="L5" s="43"/>
      <c r="M5" s="43"/>
      <c r="N5" s="45"/>
      <c r="O5" s="42" t="s">
        <v>48</v>
      </c>
      <c r="P5" s="42"/>
      <c r="Q5" s="42"/>
      <c r="R5" s="42"/>
      <c r="S5" s="46"/>
    </row>
    <row customHeight="1" ht="18.75">
      <c r="A6" s="47"/>
      <c r="B6" s="48"/>
      <c r="C6" s="48"/>
      <c r="D6" s="49" t="s">
        <v>61</v>
      </c>
      <c r="E6" s="49" t="s">
        <v>62</v>
      </c>
      <c r="F6" s="49" t="s">
        <v>63</v>
      </c>
      <c r="G6" s="49" t="s">
        <v>64</v>
      </c>
      <c r="H6" s="49" t="s">
        <v>65</v>
      </c>
      <c r="I6" s="50" t="s">
        <v>66</v>
      </c>
      <c r="J6" s="50"/>
      <c r="K6" s="50"/>
      <c r="L6" s="50"/>
      <c r="M6" s="50"/>
      <c r="N6" s="51"/>
      <c r="O6" s="49" t="s">
        <v>61</v>
      </c>
      <c r="P6" s="49" t="s">
        <v>62</v>
      </c>
      <c r="Q6" s="49" t="s">
        <v>63</v>
      </c>
      <c r="R6" s="49" t="s">
        <v>64</v>
      </c>
      <c r="S6" s="49" t="s">
        <v>67</v>
      </c>
    </row>
    <row customHeight="1" ht="18.75">
      <c r="A7" s="52"/>
      <c r="B7" s="53"/>
      <c r="C7" s="53"/>
      <c r="D7" s="51"/>
      <c r="E7" s="51"/>
      <c r="F7" s="51"/>
      <c r="G7" s="51"/>
      <c r="H7" s="51"/>
      <c r="I7" s="53" t="s">
        <v>61</v>
      </c>
      <c r="J7" s="53" t="s">
        <v>68</v>
      </c>
      <c r="K7" s="53" t="s">
        <v>69</v>
      </c>
      <c r="L7" s="53" t="s">
        <v>70</v>
      </c>
      <c r="M7" s="53" t="s">
        <v>71</v>
      </c>
      <c r="N7" s="53" t="s">
        <v>72</v>
      </c>
      <c r="O7" s="54"/>
      <c r="P7" s="54"/>
      <c r="Q7" s="54"/>
      <c r="R7" s="54"/>
      <c r="S7" s="51"/>
    </row>
    <row customHeight="1" ht="18.75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</row>
    <row customHeight="1" ht="18.75">
      <c r="A9" s="56" t="s">
        <v>73</v>
      </c>
      <c r="B9" s="57" t="s">
        <v>74</v>
      </c>
      <c r="C9" s="20">
        <v>1476530.91</v>
      </c>
      <c r="D9" s="20">
        <v>1476530.91</v>
      </c>
      <c r="E9" s="20">
        <v>1476530.91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customHeight="1" ht="18.75">
      <c r="A10" s="58" t="s">
        <v>75</v>
      </c>
      <c r="B10" s="59" t="s">
        <v>74</v>
      </c>
      <c r="C10" s="20">
        <v>1476530.91</v>
      </c>
      <c r="D10" s="20">
        <v>1476530.91</v>
      </c>
      <c r="E10" s="20">
        <v>1476530.91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customHeight="1" ht="18.75">
      <c r="A11" s="60" t="s">
        <v>59</v>
      </c>
      <c r="B11" s="61"/>
      <c r="C11" s="20">
        <v>1476530.91</v>
      </c>
      <c r="D11" s="20">
        <v>1476530.91</v>
      </c>
      <c r="E11" s="20">
        <v>1476530.91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</sheetData>
  <mergeCells count="19">
    <mergeCell ref="P6:P7"/>
    <mergeCell ref="Q6:Q7"/>
    <mergeCell ref="R6:R7"/>
    <mergeCell ref="S6:S7"/>
    <mergeCell ref="A3:S3"/>
    <mergeCell ref="A4:D4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O6:O7"/>
    <mergeCell ref="A11:B11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37B617-4C37-4FF7-D1AF-1FFC20A1C89B}" mc:Ignorable="x14ac xr xr2 xr3">
  <sheetPr>
    <outlinePr summaryRight="0" summaryBelow="0"/>
    <pageSetUpPr fitToPage="1"/>
  </sheetPr>
  <dimension ref="A1:O28"/>
  <sheetViews>
    <sheetView topLeftCell="I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customHeight="1" ht="15">
      <c r="A2" s="62"/>
      <c r="B2" s="62"/>
      <c r="C2" s="62"/>
      <c r="D2" s="63"/>
      <c r="E2" s="62"/>
      <c r="F2" s="62"/>
      <c r="G2" s="62"/>
      <c r="H2" s="63"/>
      <c r="I2" s="62"/>
      <c r="J2" s="63"/>
      <c r="K2" s="62"/>
      <c r="L2" s="62"/>
      <c r="M2" s="62"/>
      <c r="N2" s="62"/>
      <c r="O2" s="9" t="s">
        <v>76</v>
      </c>
    </row>
    <row customHeight="1" ht="42">
      <c r="A3" s="64" t="str">
        <f>"2025"&amp;"年部门支出预算表"</f>
        <v>2025年部门支出预算表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customHeight="1" ht="18.75">
      <c r="A4" s="66" t="str">
        <f>"单位名称："&amp;"耿马傣族佤族自治县供销合作社联合社"</f>
        <v>单位名称：耿马傣族佤族自治县供销合作社联合社</v>
      </c>
      <c r="B4" s="67"/>
      <c r="C4" s="68"/>
      <c r="D4" s="69"/>
      <c r="E4" s="68"/>
      <c r="F4" s="68"/>
      <c r="G4" s="68"/>
      <c r="H4" s="69"/>
      <c r="I4" s="68"/>
      <c r="J4" s="69"/>
      <c r="K4" s="68"/>
      <c r="L4" s="68"/>
      <c r="M4" s="70"/>
      <c r="N4" s="70"/>
      <c r="O4" s="9" t="s">
        <v>3</v>
      </c>
    </row>
    <row customHeight="1" ht="18.75">
      <c r="A5" s="71" t="s">
        <v>78</v>
      </c>
      <c r="B5" s="71" t="s">
        <v>79</v>
      </c>
      <c r="C5" s="71" t="s">
        <v>59</v>
      </c>
      <c r="D5" s="14" t="s">
        <v>62</v>
      </c>
      <c r="E5" s="72" t="s">
        <v>80</v>
      </c>
      <c r="F5" s="73" t="s">
        <v>81</v>
      </c>
      <c r="G5" s="71" t="s">
        <v>63</v>
      </c>
      <c r="H5" s="71" t="s">
        <v>64</v>
      </c>
      <c r="I5" s="71" t="s">
        <v>82</v>
      </c>
      <c r="J5" s="14" t="s">
        <v>83</v>
      </c>
      <c r="K5" s="74"/>
      <c r="L5" s="74"/>
      <c r="M5" s="74"/>
      <c r="N5" s="74"/>
      <c r="O5" s="15"/>
    </row>
    <row customHeight="1" ht="30">
      <c r="A6" s="75"/>
      <c r="B6" s="75"/>
      <c r="C6" s="75"/>
      <c r="D6" s="76" t="s">
        <v>61</v>
      </c>
      <c r="E6" s="77" t="s">
        <v>80</v>
      </c>
      <c r="F6" s="77" t="s">
        <v>81</v>
      </c>
      <c r="G6" s="75"/>
      <c r="H6" s="75"/>
      <c r="I6" s="75"/>
      <c r="J6" s="76" t="s">
        <v>61</v>
      </c>
      <c r="K6" s="78" t="s">
        <v>84</v>
      </c>
      <c r="L6" s="78" t="s">
        <v>85</v>
      </c>
      <c r="M6" s="78" t="s">
        <v>86</v>
      </c>
      <c r="N6" s="78" t="s">
        <v>87</v>
      </c>
      <c r="O6" s="78" t="s">
        <v>88</v>
      </c>
    </row>
    <row customHeight="1" ht="18.75">
      <c r="A7" s="79">
        <v>1</v>
      </c>
      <c r="B7" s="79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</row>
    <row customHeight="1" ht="18.75">
      <c r="A8" s="19" t="s">
        <v>89</v>
      </c>
      <c r="B8" s="80" t="s">
        <v>90</v>
      </c>
      <c r="C8" s="20">
        <v>330162.96</v>
      </c>
      <c r="D8" s="20">
        <v>330162.96</v>
      </c>
      <c r="E8" s="20">
        <v>330162.96</v>
      </c>
      <c r="F8" s="20"/>
      <c r="G8" s="20"/>
      <c r="H8" s="20"/>
      <c r="I8" s="20"/>
      <c r="J8" s="20"/>
      <c r="K8" s="20"/>
      <c r="L8" s="20"/>
      <c r="M8" s="20"/>
      <c r="N8" s="20"/>
      <c r="O8" s="20"/>
    </row>
    <row customHeight="1" ht="18.75">
      <c r="A9" s="81" t="s">
        <v>91</v>
      </c>
      <c r="B9" s="82" t="str">
        <f>"  "&amp;"行政事业单位养老支出"</f>
        <v>  行政事业单位养老支出</v>
      </c>
      <c r="C9" s="20">
        <v>320001.24</v>
      </c>
      <c r="D9" s="20">
        <v>320001.24</v>
      </c>
      <c r="E9" s="20">
        <v>320001.24</v>
      </c>
      <c r="F9" s="20"/>
      <c r="G9" s="20"/>
      <c r="H9" s="20"/>
      <c r="I9" s="20"/>
      <c r="J9" s="20"/>
      <c r="K9" s="20"/>
      <c r="L9" s="20"/>
      <c r="M9" s="20"/>
      <c r="N9" s="20"/>
      <c r="O9" s="20"/>
    </row>
    <row customHeight="1" ht="18.75">
      <c r="A10" s="81" t="s">
        <v>93</v>
      </c>
      <c r="B10" s="82" t="str">
        <f>"    "&amp;"事业单位离退休"</f>
        <v>    事业单位离退休</v>
      </c>
      <c r="C10" s="20">
        <v>218535</v>
      </c>
      <c r="D10" s="20">
        <v>218535</v>
      </c>
      <c r="E10" s="20">
        <v>218535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customHeight="1" ht="18.75">
      <c r="A11" s="81" t="s">
        <v>95</v>
      </c>
      <c r="B11" s="82" t="str">
        <f>"    "&amp;"机关事业单位基本养老保险缴费支出"</f>
        <v>    机关事业单位基本养老保险缴费支出</v>
      </c>
      <c r="C11" s="20">
        <v>101466.24</v>
      </c>
      <c r="D11" s="20">
        <v>101466.24</v>
      </c>
      <c r="E11" s="20">
        <v>101466.24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customHeight="1" ht="18.75">
      <c r="A12" s="81" t="s">
        <v>97</v>
      </c>
      <c r="B12" s="82" t="str">
        <f>"  "&amp;"抚恤"</f>
        <v>  抚恤</v>
      </c>
      <c r="C12" s="20">
        <v>10161.72</v>
      </c>
      <c r="D12" s="20">
        <v>10161.72</v>
      </c>
      <c r="E12" s="20">
        <v>10161.72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customHeight="1" ht="18.75">
      <c r="A13" s="81" t="s">
        <v>99</v>
      </c>
      <c r="B13" s="82" t="str">
        <f>"    "&amp;"死亡抚恤"</f>
        <v>    死亡抚恤</v>
      </c>
      <c r="C13" s="20">
        <v>10161.72</v>
      </c>
      <c r="D13" s="20">
        <v>10161.72</v>
      </c>
      <c r="E13" s="20">
        <v>10161.72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customHeight="1" ht="18.75">
      <c r="A14" s="19" t="s">
        <v>101</v>
      </c>
      <c r="B14" s="80" t="s">
        <v>102</v>
      </c>
      <c r="C14" s="20">
        <v>49941.97</v>
      </c>
      <c r="D14" s="20">
        <v>49941.97</v>
      </c>
      <c r="E14" s="20">
        <v>49941.97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customHeight="1" ht="18.75">
      <c r="A15" s="81" t="s">
        <v>103</v>
      </c>
      <c r="B15" s="82" t="str">
        <f>"  "&amp;"行政事业单位医疗"</f>
        <v>  行政事业单位医疗</v>
      </c>
      <c r="C15" s="20">
        <v>49941.97</v>
      </c>
      <c r="D15" s="20">
        <v>49941.97</v>
      </c>
      <c r="E15" s="20">
        <v>49941.97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customHeight="1" ht="18.75">
      <c r="A16" s="81" t="s">
        <v>105</v>
      </c>
      <c r="B16" s="82" t="str">
        <f>"    "&amp;"行政单位医疗"</f>
        <v>    行政单位医疗</v>
      </c>
      <c r="C16" s="20">
        <v>45025.64</v>
      </c>
      <c r="D16" s="20">
        <v>45025.64</v>
      </c>
      <c r="E16" s="20">
        <v>45025.64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customHeight="1" ht="18.75">
      <c r="A17" s="81" t="s">
        <v>107</v>
      </c>
      <c r="B17" s="82" t="str">
        <f>"    "&amp;"其他行政事业单位医疗支出"</f>
        <v>    其他行政事业单位医疗支出</v>
      </c>
      <c r="C17" s="20">
        <v>4916.33</v>
      </c>
      <c r="D17" s="20">
        <v>4916.33</v>
      </c>
      <c r="E17" s="20">
        <v>4916.33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customHeight="1" ht="18.75">
      <c r="A18" s="19" t="s">
        <v>109</v>
      </c>
      <c r="B18" s="80" t="s">
        <v>110</v>
      </c>
      <c r="C18" s="20">
        <v>200000</v>
      </c>
      <c r="D18" s="20">
        <v>200000</v>
      </c>
      <c r="E18" s="20"/>
      <c r="F18" s="20">
        <v>200000</v>
      </c>
      <c r="G18" s="20"/>
      <c r="H18" s="20"/>
      <c r="I18" s="20"/>
      <c r="J18" s="20"/>
      <c r="K18" s="20"/>
      <c r="L18" s="20"/>
      <c r="M18" s="20"/>
      <c r="N18" s="20"/>
      <c r="O18" s="20"/>
    </row>
    <row customHeight="1" ht="18.75">
      <c r="A19" s="81" t="s">
        <v>111</v>
      </c>
      <c r="B19" s="82" t="str">
        <f>"  "&amp;"其他城乡社区支出"</f>
        <v>  其他城乡社区支出</v>
      </c>
      <c r="C19" s="20">
        <v>200000</v>
      </c>
      <c r="D19" s="20">
        <v>200000</v>
      </c>
      <c r="E19" s="20"/>
      <c r="F19" s="20">
        <v>200000</v>
      </c>
      <c r="G19" s="20"/>
      <c r="H19" s="20"/>
      <c r="I19" s="20"/>
      <c r="J19" s="20"/>
      <c r="K19" s="20"/>
      <c r="L19" s="20"/>
      <c r="M19" s="20"/>
      <c r="N19" s="20"/>
      <c r="O19" s="20"/>
    </row>
    <row customHeight="1" ht="18.75">
      <c r="A20" s="81" t="s">
        <v>113</v>
      </c>
      <c r="B20" s="82" t="str">
        <f>"    "&amp;"其他城乡社区支出"</f>
        <v>    其他城乡社区支出</v>
      </c>
      <c r="C20" s="20">
        <v>200000</v>
      </c>
      <c r="D20" s="20">
        <v>200000</v>
      </c>
      <c r="E20" s="20"/>
      <c r="F20" s="20">
        <v>200000</v>
      </c>
      <c r="G20" s="20"/>
      <c r="H20" s="20"/>
      <c r="I20" s="20"/>
      <c r="J20" s="20"/>
      <c r="K20" s="20"/>
      <c r="L20" s="20"/>
      <c r="M20" s="20"/>
      <c r="N20" s="20"/>
      <c r="O20" s="20"/>
    </row>
    <row customHeight="1" ht="18.75">
      <c r="A21" s="19" t="s">
        <v>115</v>
      </c>
      <c r="B21" s="80" t="s">
        <v>116</v>
      </c>
      <c r="C21" s="20">
        <v>820326.3</v>
      </c>
      <c r="D21" s="20">
        <v>820326.3</v>
      </c>
      <c r="E21" s="20">
        <v>818326.3</v>
      </c>
      <c r="F21" s="20">
        <v>2000</v>
      </c>
      <c r="G21" s="20"/>
      <c r="H21" s="20"/>
      <c r="I21" s="20"/>
      <c r="J21" s="20"/>
      <c r="K21" s="20"/>
      <c r="L21" s="20"/>
      <c r="M21" s="20"/>
      <c r="N21" s="20"/>
      <c r="O21" s="20"/>
    </row>
    <row customHeight="1" ht="18.75">
      <c r="A22" s="81" t="s">
        <v>117</v>
      </c>
      <c r="B22" s="82" t="str">
        <f>"  "&amp;"商业流通事务"</f>
        <v>  商业流通事务</v>
      </c>
      <c r="C22" s="20">
        <v>820326.3</v>
      </c>
      <c r="D22" s="20">
        <v>820326.3</v>
      </c>
      <c r="E22" s="20">
        <v>818326.3</v>
      </c>
      <c r="F22" s="20">
        <v>2000</v>
      </c>
      <c r="G22" s="20"/>
      <c r="H22" s="20"/>
      <c r="I22" s="20"/>
      <c r="J22" s="20"/>
      <c r="K22" s="20"/>
      <c r="L22" s="20"/>
      <c r="M22" s="20"/>
      <c r="N22" s="20"/>
      <c r="O22" s="20"/>
    </row>
    <row customHeight="1" ht="18.75">
      <c r="A23" s="81" t="s">
        <v>119</v>
      </c>
      <c r="B23" s="82" t="str">
        <f>"    "&amp;"行政运行"</f>
        <v>    行政运行</v>
      </c>
      <c r="C23" s="20">
        <v>818326.3</v>
      </c>
      <c r="D23" s="20">
        <v>818326.3</v>
      </c>
      <c r="E23" s="20">
        <v>818326.3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customHeight="1" ht="18.75">
      <c r="A24" s="81" t="s">
        <v>121</v>
      </c>
      <c r="B24" s="82" t="str">
        <f>"    "&amp;"其他商业流通事务支出"</f>
        <v>    其他商业流通事务支出</v>
      </c>
      <c r="C24" s="20">
        <v>2000</v>
      </c>
      <c r="D24" s="20">
        <v>2000</v>
      </c>
      <c r="E24" s="20"/>
      <c r="F24" s="20">
        <v>2000</v>
      </c>
      <c r="G24" s="20"/>
      <c r="H24" s="20"/>
      <c r="I24" s="20"/>
      <c r="J24" s="20"/>
      <c r="K24" s="20"/>
      <c r="L24" s="20"/>
      <c r="M24" s="20"/>
      <c r="N24" s="20"/>
      <c r="O24" s="20"/>
    </row>
    <row customHeight="1" ht="18.75">
      <c r="A25" s="19" t="s">
        <v>123</v>
      </c>
      <c r="B25" s="80" t="s">
        <v>124</v>
      </c>
      <c r="C25" s="20">
        <v>76099.68</v>
      </c>
      <c r="D25" s="20">
        <v>76099.68</v>
      </c>
      <c r="E25" s="20">
        <v>76099.68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customHeight="1" ht="18.75">
      <c r="A26" s="81" t="s">
        <v>125</v>
      </c>
      <c r="B26" s="82" t="str">
        <f>"  "&amp;"住房改革支出"</f>
        <v>  住房改革支出</v>
      </c>
      <c r="C26" s="20">
        <v>76099.68</v>
      </c>
      <c r="D26" s="20">
        <v>76099.68</v>
      </c>
      <c r="E26" s="20">
        <v>76099.68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customHeight="1" ht="18.75">
      <c r="A27" s="81" t="s">
        <v>127</v>
      </c>
      <c r="B27" s="82" t="str">
        <f>"    "&amp;"住房公积金"</f>
        <v>    住房公积金</v>
      </c>
      <c r="C27" s="20">
        <v>76099.68</v>
      </c>
      <c r="D27" s="20">
        <v>76099.68</v>
      </c>
      <c r="E27" s="20">
        <v>76099.68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customHeight="1" ht="18.75">
      <c r="A28" s="83" t="s">
        <v>129</v>
      </c>
      <c r="B28" s="84" t="s">
        <v>129</v>
      </c>
      <c r="C28" s="20">
        <v>1476530.91</v>
      </c>
      <c r="D28" s="20">
        <v>1476530.91</v>
      </c>
      <c r="E28" s="20">
        <v>1274530.91</v>
      </c>
      <c r="F28" s="20">
        <v>202000</v>
      </c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1">
    <mergeCell ref="A3:O3"/>
    <mergeCell ref="A4:L4"/>
    <mergeCell ref="A28:B28"/>
    <mergeCell ref="A5:A6"/>
    <mergeCell ref="B5:B6"/>
    <mergeCell ref="C5:C6"/>
    <mergeCell ref="G5:G6"/>
    <mergeCell ref="I5:I6"/>
    <mergeCell ref="J5:O5"/>
    <mergeCell ref="H5:H6"/>
    <mergeCell ref="D5:F5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5C647A-774A-E9B1-B8CF-27F3F00D943F}" mc:Ignorable="x14ac xr xr2 xr3">
  <sheetPr>
    <outlinePr summaryRight="0" summaryBelow="0"/>
    <pageSetUpPr fitToPage="1"/>
  </sheetPr>
  <dimension ref="A1:D36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4.25">
      <c r="A1" s="8"/>
      <c r="B1" s="8"/>
      <c r="C1" s="8"/>
      <c r="D1" s="8"/>
    </row>
    <row customHeight="1" ht="15">
      <c r="A2" s="62"/>
      <c r="B2" s="62"/>
      <c r="C2" s="62"/>
      <c r="D2" s="9" t="s">
        <v>130</v>
      </c>
    </row>
    <row customHeight="1" ht="36">
      <c r="A3" s="64" t="str">
        <f>"2025"&amp;"年部门财政拨款收支预算总表"</f>
        <v>2025年部门财政拨款收支预算总表</v>
      </c>
      <c r="B3" s="85"/>
      <c r="C3" s="85"/>
      <c r="D3" s="85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87"/>
      <c r="C4" s="87"/>
      <c r="D4" s="9" t="s">
        <v>3</v>
      </c>
    </row>
    <row customHeight="1" ht="18.75">
      <c r="A5" s="14" t="s">
        <v>4</v>
      </c>
      <c r="B5" s="15"/>
      <c r="C5" s="14" t="s">
        <v>5</v>
      </c>
      <c r="D5" s="15"/>
    </row>
    <row customHeight="1" ht="18.75">
      <c r="A6" s="16" t="s">
        <v>6</v>
      </c>
      <c r="B6" s="88" t="str">
        <f t="shared" si="0" ref="B6:D6">"2025"&amp;"年预算数"</f>
        <v>2025年预算数</v>
      </c>
      <c r="C6" s="16" t="s">
        <v>132</v>
      </c>
      <c r="D6" s="88" t="str">
        <f t="shared" si="0"/>
        <v>2025年预算数</v>
      </c>
    </row>
    <row customHeight="1" ht="18.75">
      <c r="A7" s="18"/>
      <c r="B7" s="75"/>
      <c r="C7" s="18"/>
      <c r="D7" s="75"/>
    </row>
    <row customHeight="1" ht="18.75">
      <c r="A8" s="80" t="s">
        <v>133</v>
      </c>
      <c r="B8" s="20">
        <v>1476530.91</v>
      </c>
      <c r="C8" s="89" t="s">
        <v>134</v>
      </c>
      <c r="D8" s="20">
        <v>1476530.91</v>
      </c>
    </row>
    <row customHeight="1" ht="18.75">
      <c r="A9" s="90" t="s">
        <v>135</v>
      </c>
      <c r="B9" s="20">
        <v>1476530.91</v>
      </c>
      <c r="C9" s="89" t="s">
        <v>136</v>
      </c>
      <c r="D9" s="20"/>
    </row>
    <row customHeight="1" ht="18.75">
      <c r="A10" s="90" t="s">
        <v>137</v>
      </c>
      <c r="B10" s="20"/>
      <c r="C10" s="89" t="s">
        <v>138</v>
      </c>
      <c r="D10" s="20"/>
    </row>
    <row customHeight="1" ht="18.75">
      <c r="A11" s="90" t="s">
        <v>139</v>
      </c>
      <c r="B11" s="20"/>
      <c r="C11" s="89" t="s">
        <v>140</v>
      </c>
      <c r="D11" s="20"/>
    </row>
    <row customHeight="1" ht="18.75">
      <c r="A12" s="91" t="s">
        <v>141</v>
      </c>
      <c r="B12" s="20"/>
      <c r="C12" s="22" t="s">
        <v>142</v>
      </c>
      <c r="D12" s="20"/>
    </row>
    <row customHeight="1" ht="18.75">
      <c r="A13" s="92" t="s">
        <v>135</v>
      </c>
      <c r="B13" s="20"/>
      <c r="C13" s="24" t="s">
        <v>143</v>
      </c>
      <c r="D13" s="20"/>
    </row>
    <row customHeight="1" ht="18.75">
      <c r="A14" s="92" t="s">
        <v>137</v>
      </c>
      <c r="B14" s="20"/>
      <c r="C14" s="24" t="s">
        <v>144</v>
      </c>
      <c r="D14" s="20"/>
    </row>
    <row customHeight="1" ht="18.75">
      <c r="A15" s="92" t="s">
        <v>139</v>
      </c>
      <c r="B15" s="20"/>
      <c r="C15" s="24" t="s">
        <v>145</v>
      </c>
      <c r="D15" s="20"/>
    </row>
    <row customHeight="1" ht="18.75">
      <c r="A16" s="92" t="s">
        <v>29</v>
      </c>
      <c r="B16" s="20"/>
      <c r="C16" s="24" t="s">
        <v>146</v>
      </c>
      <c r="D16" s="20">
        <v>330162.96</v>
      </c>
    </row>
    <row customHeight="1" ht="18.75">
      <c r="A17" s="92" t="s">
        <v>29</v>
      </c>
      <c r="B17" s="20" t="s">
        <v>29</v>
      </c>
      <c r="C17" s="24" t="s">
        <v>147</v>
      </c>
      <c r="D17" s="20">
        <v>49941.97</v>
      </c>
    </row>
    <row customHeight="1" ht="18.75">
      <c r="A18" s="23" t="s">
        <v>29</v>
      </c>
      <c r="B18" s="20" t="s">
        <v>29</v>
      </c>
      <c r="C18" s="24" t="s">
        <v>148</v>
      </c>
      <c r="D18" s="20"/>
    </row>
    <row customHeight="1" ht="18.75">
      <c r="A19" s="23" t="s">
        <v>29</v>
      </c>
      <c r="B19" s="20" t="s">
        <v>29</v>
      </c>
      <c r="C19" s="24" t="s">
        <v>149</v>
      </c>
      <c r="D19" s="20">
        <v>200000</v>
      </c>
    </row>
    <row customHeight="1" ht="18.75">
      <c r="A20" s="25" t="s">
        <v>29</v>
      </c>
      <c r="B20" s="20" t="s">
        <v>29</v>
      </c>
      <c r="C20" s="24" t="s">
        <v>150</v>
      </c>
      <c r="D20" s="20"/>
    </row>
    <row customHeight="1" ht="18.75">
      <c r="A21" s="25" t="s">
        <v>29</v>
      </c>
      <c r="B21" s="20" t="s">
        <v>29</v>
      </c>
      <c r="C21" s="24" t="s">
        <v>151</v>
      </c>
      <c r="D21" s="20"/>
    </row>
    <row customHeight="1" ht="18.75">
      <c r="A22" s="25" t="s">
        <v>29</v>
      </c>
      <c r="B22" s="20" t="s">
        <v>29</v>
      </c>
      <c r="C22" s="24" t="s">
        <v>152</v>
      </c>
      <c r="D22" s="20"/>
    </row>
    <row customHeight="1" ht="18.75">
      <c r="A23" s="25" t="s">
        <v>29</v>
      </c>
      <c r="B23" s="20" t="s">
        <v>29</v>
      </c>
      <c r="C23" s="24" t="s">
        <v>153</v>
      </c>
      <c r="D23" s="20">
        <v>820326.3</v>
      </c>
    </row>
    <row customHeight="1" ht="18.75">
      <c r="A24" s="25" t="s">
        <v>29</v>
      </c>
      <c r="B24" s="20" t="s">
        <v>29</v>
      </c>
      <c r="C24" s="24" t="s">
        <v>154</v>
      </c>
      <c r="D24" s="20"/>
    </row>
    <row customHeight="1" ht="18.75">
      <c r="A25" s="25" t="s">
        <v>29</v>
      </c>
      <c r="B25" s="20" t="s">
        <v>29</v>
      </c>
      <c r="C25" s="24" t="s">
        <v>155</v>
      </c>
      <c r="D25" s="20"/>
    </row>
    <row customHeight="1" ht="18.75">
      <c r="A26" s="25" t="s">
        <v>29</v>
      </c>
      <c r="B26" s="20" t="s">
        <v>29</v>
      </c>
      <c r="C26" s="24" t="s">
        <v>156</v>
      </c>
      <c r="D26" s="20"/>
    </row>
    <row customHeight="1" ht="18.75">
      <c r="A27" s="25" t="s">
        <v>29</v>
      </c>
      <c r="B27" s="20" t="s">
        <v>29</v>
      </c>
      <c r="C27" s="24" t="s">
        <v>157</v>
      </c>
      <c r="D27" s="20">
        <v>76099.68</v>
      </c>
    </row>
    <row customHeight="1" ht="18.75">
      <c r="A28" s="25" t="s">
        <v>29</v>
      </c>
      <c r="B28" s="20" t="s">
        <v>29</v>
      </c>
      <c r="C28" s="24" t="s">
        <v>158</v>
      </c>
      <c r="D28" s="20"/>
    </row>
    <row customHeight="1" ht="18.75">
      <c r="A29" s="25" t="s">
        <v>29</v>
      </c>
      <c r="B29" s="20" t="s">
        <v>29</v>
      </c>
      <c r="C29" s="24" t="s">
        <v>159</v>
      </c>
      <c r="D29" s="20"/>
    </row>
    <row customHeight="1" ht="18.75">
      <c r="A30" s="25" t="s">
        <v>29</v>
      </c>
      <c r="B30" s="20" t="s">
        <v>29</v>
      </c>
      <c r="C30" s="24" t="s">
        <v>160</v>
      </c>
      <c r="D30" s="20"/>
    </row>
    <row customHeight="1" ht="18.75">
      <c r="A31" s="25" t="s">
        <v>29</v>
      </c>
      <c r="B31" s="20" t="s">
        <v>29</v>
      </c>
      <c r="C31" s="24" t="s">
        <v>161</v>
      </c>
      <c r="D31" s="20"/>
    </row>
    <row customHeight="1" ht="18.75">
      <c r="A32" s="26" t="s">
        <v>29</v>
      </c>
      <c r="B32" s="20" t="s">
        <v>29</v>
      </c>
      <c r="C32" s="24" t="s">
        <v>162</v>
      </c>
      <c r="D32" s="20"/>
    </row>
    <row customHeight="1" ht="18.75">
      <c r="A33" s="26" t="s">
        <v>29</v>
      </c>
      <c r="B33" s="20" t="s">
        <v>29</v>
      </c>
      <c r="C33" s="24" t="s">
        <v>163</v>
      </c>
      <c r="D33" s="20"/>
    </row>
    <row customHeight="1" ht="18.75">
      <c r="A34" s="26" t="s">
        <v>29</v>
      </c>
      <c r="B34" s="20" t="s">
        <v>29</v>
      </c>
      <c r="C34" s="24" t="s">
        <v>164</v>
      </c>
      <c r="D34" s="20"/>
    </row>
    <row customHeight="1" ht="18.75">
      <c r="A35" s="26" t="s">
        <v>29</v>
      </c>
      <c r="B35" s="20" t="s">
        <v>29</v>
      </c>
      <c r="C35" s="24" t="s">
        <v>165</v>
      </c>
      <c r="D35" s="20"/>
    </row>
    <row customHeight="1" ht="18.75">
      <c r="A36" s="93" t="s">
        <v>166</v>
      </c>
      <c r="B36" s="28">
        <v>1476530.91</v>
      </c>
      <c r="C36" s="94" t="s">
        <v>54</v>
      </c>
      <c r="D36" s="28">
        <v>1476530.91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39CBAAD-EFA2-F788-889A-722178B98B38}" mc:Ignorable="x14ac xr xr2 xr3">
  <sheetPr>
    <outlinePr summaryRight="0" summaryBelow="0"/>
    <pageSetUpPr fitToPage="1"/>
  </sheetPr>
  <dimension ref="A1:G28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4.25">
      <c r="A1" s="8"/>
      <c r="B1" s="8"/>
      <c r="C1" s="8"/>
      <c r="D1" s="8"/>
      <c r="E1" s="8"/>
      <c r="F1" s="8"/>
      <c r="G1" s="8"/>
    </row>
    <row customHeight="1" ht="15">
      <c r="D2" s="95"/>
      <c r="F2" s="96"/>
      <c r="G2" s="9" t="s">
        <v>167</v>
      </c>
    </row>
    <row customHeight="1" ht="39">
      <c r="A3" s="64" t="str">
        <f>"2025"&amp;"年一般公共预算支出预算表（按功能科目分类）"</f>
        <v>2025年一般公共预算支出预算表（按功能科目分类）</v>
      </c>
      <c r="B3" s="97"/>
      <c r="C3" s="97"/>
      <c r="D3" s="97"/>
      <c r="E3" s="97"/>
      <c r="F3" s="97"/>
      <c r="G3" s="97"/>
    </row>
    <row customHeight="1" ht="18">
      <c r="A4" s="98" t="str">
        <f>"单位名称："&amp;"耿马傣族佤族自治县供销合作社联合社"</f>
        <v>单位名称：耿马傣族佤族自治县供销合作社联合社</v>
      </c>
      <c r="B4" s="99"/>
      <c r="C4" s="69"/>
      <c r="D4" s="69"/>
      <c r="E4" s="69"/>
      <c r="F4" s="100"/>
      <c r="G4" s="9" t="s">
        <v>3</v>
      </c>
    </row>
    <row customHeight="1" ht="20.25">
      <c r="A5" s="101" t="s">
        <v>169</v>
      </c>
      <c r="B5" s="102"/>
      <c r="C5" s="103" t="s">
        <v>59</v>
      </c>
      <c r="D5" s="104" t="s">
        <v>80</v>
      </c>
      <c r="E5" s="74"/>
      <c r="F5" s="15"/>
      <c r="G5" s="105" t="s">
        <v>81</v>
      </c>
    </row>
    <row customHeight="1" ht="20.25">
      <c r="A6" s="106" t="s">
        <v>78</v>
      </c>
      <c r="B6" s="106" t="s">
        <v>79</v>
      </c>
      <c r="C6" s="18"/>
      <c r="D6" s="76" t="s">
        <v>61</v>
      </c>
      <c r="E6" s="76" t="s">
        <v>170</v>
      </c>
      <c r="F6" s="76" t="s">
        <v>171</v>
      </c>
      <c r="G6" s="107"/>
    </row>
    <row customHeight="1" ht="19.5">
      <c r="A7" s="106" t="s">
        <v>172</v>
      </c>
      <c r="B7" s="106" t="s">
        <v>173</v>
      </c>
      <c r="C7" s="106" t="s">
        <v>174</v>
      </c>
      <c r="D7" s="76">
        <v>4</v>
      </c>
      <c r="E7" s="108" t="s">
        <v>175</v>
      </c>
      <c r="F7" s="108" t="s">
        <v>176</v>
      </c>
      <c r="G7" s="106" t="s">
        <v>177</v>
      </c>
    </row>
    <row customHeight="1" ht="18">
      <c r="A8" s="109" t="s">
        <v>89</v>
      </c>
      <c r="B8" s="109" t="s">
        <v>90</v>
      </c>
      <c r="C8" s="20">
        <v>330162.96</v>
      </c>
      <c r="D8" s="20">
        <v>330162.96</v>
      </c>
      <c r="E8" s="20">
        <v>330162.96</v>
      </c>
      <c r="F8" s="20"/>
      <c r="G8" s="20"/>
    </row>
    <row customHeight="1" ht="18">
      <c r="A9" s="110" t="s">
        <v>91</v>
      </c>
      <c r="B9" s="110" t="s">
        <v>178</v>
      </c>
      <c r="C9" s="20">
        <v>320001.24</v>
      </c>
      <c r="D9" s="20">
        <v>320001.24</v>
      </c>
      <c r="E9" s="20">
        <v>320001.24</v>
      </c>
      <c r="F9" s="20"/>
      <c r="G9" s="20"/>
    </row>
    <row customHeight="1" ht="18">
      <c r="A10" s="111" t="s">
        <v>93</v>
      </c>
      <c r="B10" s="111" t="s">
        <v>179</v>
      </c>
      <c r="C10" s="20">
        <v>218535</v>
      </c>
      <c r="D10" s="20">
        <v>218535</v>
      </c>
      <c r="E10" s="20">
        <v>218535</v>
      </c>
      <c r="F10" s="20"/>
      <c r="G10" s="20"/>
    </row>
    <row customHeight="1" ht="18">
      <c r="A11" s="111" t="s">
        <v>95</v>
      </c>
      <c r="B11" s="111" t="s">
        <v>180</v>
      </c>
      <c r="C11" s="20">
        <v>101466.24</v>
      </c>
      <c r="D11" s="20">
        <v>101466.24</v>
      </c>
      <c r="E11" s="20">
        <v>101466.24</v>
      </c>
      <c r="F11" s="20"/>
      <c r="G11" s="20"/>
    </row>
    <row customHeight="1" ht="18">
      <c r="A12" s="110" t="s">
        <v>97</v>
      </c>
      <c r="B12" s="110" t="s">
        <v>181</v>
      </c>
      <c r="C12" s="20">
        <v>10161.72</v>
      </c>
      <c r="D12" s="20">
        <v>10161.72</v>
      </c>
      <c r="E12" s="20">
        <v>10161.72</v>
      </c>
      <c r="F12" s="20"/>
      <c r="G12" s="20"/>
    </row>
    <row customHeight="1" ht="18">
      <c r="A13" s="111" t="s">
        <v>99</v>
      </c>
      <c r="B13" s="111" t="s">
        <v>182</v>
      </c>
      <c r="C13" s="20">
        <v>10161.72</v>
      </c>
      <c r="D13" s="20">
        <v>10161.72</v>
      </c>
      <c r="E13" s="20">
        <v>10161.72</v>
      </c>
      <c r="F13" s="20"/>
      <c r="G13" s="20"/>
    </row>
    <row customHeight="1" ht="18">
      <c r="A14" s="109" t="s">
        <v>101</v>
      </c>
      <c r="B14" s="109" t="s">
        <v>102</v>
      </c>
      <c r="C14" s="20">
        <v>49941.97</v>
      </c>
      <c r="D14" s="20">
        <v>49941.97</v>
      </c>
      <c r="E14" s="20">
        <v>49941.97</v>
      </c>
      <c r="F14" s="20"/>
      <c r="G14" s="20"/>
    </row>
    <row customHeight="1" ht="18">
      <c r="A15" s="110" t="s">
        <v>103</v>
      </c>
      <c r="B15" s="110" t="s">
        <v>183</v>
      </c>
      <c r="C15" s="20">
        <v>49941.97</v>
      </c>
      <c r="D15" s="20">
        <v>49941.97</v>
      </c>
      <c r="E15" s="20">
        <v>49941.97</v>
      </c>
      <c r="F15" s="20"/>
      <c r="G15" s="20"/>
    </row>
    <row customHeight="1" ht="18">
      <c r="A16" s="111" t="s">
        <v>105</v>
      </c>
      <c r="B16" s="111" t="s">
        <v>184</v>
      </c>
      <c r="C16" s="20">
        <v>45025.64</v>
      </c>
      <c r="D16" s="20">
        <v>45025.64</v>
      </c>
      <c r="E16" s="20">
        <v>45025.64</v>
      </c>
      <c r="F16" s="20"/>
      <c r="G16" s="20"/>
    </row>
    <row customHeight="1" ht="18">
      <c r="A17" s="111" t="s">
        <v>107</v>
      </c>
      <c r="B17" s="111" t="s">
        <v>185</v>
      </c>
      <c r="C17" s="20">
        <v>4916.33</v>
      </c>
      <c r="D17" s="20">
        <v>4916.33</v>
      </c>
      <c r="E17" s="20">
        <v>4916.33</v>
      </c>
      <c r="F17" s="20"/>
      <c r="G17" s="20"/>
    </row>
    <row customHeight="1" ht="18">
      <c r="A18" s="109" t="s">
        <v>109</v>
      </c>
      <c r="B18" s="109" t="s">
        <v>110</v>
      </c>
      <c r="C18" s="20">
        <v>200000</v>
      </c>
      <c r="D18" s="20"/>
      <c r="E18" s="20"/>
      <c r="F18" s="20"/>
      <c r="G18" s="20">
        <v>200000</v>
      </c>
    </row>
    <row customHeight="1" ht="18">
      <c r="A19" s="110" t="s">
        <v>111</v>
      </c>
      <c r="B19" s="110" t="s">
        <v>186</v>
      </c>
      <c r="C19" s="20">
        <v>200000</v>
      </c>
      <c r="D19" s="20"/>
      <c r="E19" s="20"/>
      <c r="F19" s="20"/>
      <c r="G19" s="20">
        <v>200000</v>
      </c>
    </row>
    <row customHeight="1" ht="18">
      <c r="A20" s="111" t="s">
        <v>113</v>
      </c>
      <c r="B20" s="111" t="s">
        <v>186</v>
      </c>
      <c r="C20" s="20">
        <v>200000</v>
      </c>
      <c r="D20" s="20"/>
      <c r="E20" s="20"/>
      <c r="F20" s="20"/>
      <c r="G20" s="20">
        <v>200000</v>
      </c>
    </row>
    <row customHeight="1" ht="18">
      <c r="A21" s="109" t="s">
        <v>115</v>
      </c>
      <c r="B21" s="109" t="s">
        <v>116</v>
      </c>
      <c r="C21" s="20">
        <v>820326.3</v>
      </c>
      <c r="D21" s="20">
        <v>818326.3</v>
      </c>
      <c r="E21" s="20">
        <v>722907.28</v>
      </c>
      <c r="F21" s="20">
        <v>95419.02</v>
      </c>
      <c r="G21" s="20">
        <v>2000</v>
      </c>
    </row>
    <row customHeight="1" ht="18">
      <c r="A22" s="110" t="s">
        <v>117</v>
      </c>
      <c r="B22" s="110" t="s">
        <v>187</v>
      </c>
      <c r="C22" s="20">
        <v>820326.3</v>
      </c>
      <c r="D22" s="20">
        <v>818326.3</v>
      </c>
      <c r="E22" s="20">
        <v>722907.28</v>
      </c>
      <c r="F22" s="20">
        <v>95419.02</v>
      </c>
      <c r="G22" s="20">
        <v>2000</v>
      </c>
    </row>
    <row customHeight="1" ht="18">
      <c r="A23" s="111" t="s">
        <v>119</v>
      </c>
      <c r="B23" s="111" t="s">
        <v>188</v>
      </c>
      <c r="C23" s="20">
        <v>818326.3</v>
      </c>
      <c r="D23" s="20">
        <v>818326.3</v>
      </c>
      <c r="E23" s="20">
        <v>722907.28</v>
      </c>
      <c r="F23" s="20">
        <v>95419.02</v>
      </c>
      <c r="G23" s="20"/>
    </row>
    <row customHeight="1" ht="18">
      <c r="A24" s="111" t="s">
        <v>121</v>
      </c>
      <c r="B24" s="111" t="s">
        <v>189</v>
      </c>
      <c r="C24" s="20">
        <v>2000</v>
      </c>
      <c r="D24" s="20"/>
      <c r="E24" s="20"/>
      <c r="F24" s="20"/>
      <c r="G24" s="20">
        <v>2000</v>
      </c>
    </row>
    <row customHeight="1" ht="18">
      <c r="A25" s="109" t="s">
        <v>123</v>
      </c>
      <c r="B25" s="109" t="s">
        <v>124</v>
      </c>
      <c r="C25" s="20">
        <v>76099.68</v>
      </c>
      <c r="D25" s="20">
        <v>76099.68</v>
      </c>
      <c r="E25" s="20">
        <v>76099.68</v>
      </c>
      <c r="F25" s="20"/>
      <c r="G25" s="20"/>
    </row>
    <row customHeight="1" ht="18">
      <c r="A26" s="110" t="s">
        <v>125</v>
      </c>
      <c r="B26" s="110" t="s">
        <v>190</v>
      </c>
      <c r="C26" s="20">
        <v>76099.68</v>
      </c>
      <c r="D26" s="20">
        <v>76099.68</v>
      </c>
      <c r="E26" s="20">
        <v>76099.68</v>
      </c>
      <c r="F26" s="20"/>
      <c r="G26" s="20"/>
    </row>
    <row customHeight="1" ht="18">
      <c r="A27" s="111" t="s">
        <v>127</v>
      </c>
      <c r="B27" s="111" t="s">
        <v>191</v>
      </c>
      <c r="C27" s="20">
        <v>76099.68</v>
      </c>
      <c r="D27" s="20">
        <v>76099.68</v>
      </c>
      <c r="E27" s="20">
        <v>76099.68</v>
      </c>
      <c r="F27" s="20"/>
      <c r="G27" s="20"/>
    </row>
    <row customHeight="1" ht="18">
      <c r="A28" s="112" t="s">
        <v>129</v>
      </c>
      <c r="B28" s="113" t="s">
        <v>129</v>
      </c>
      <c r="C28" s="20">
        <v>1476530.91</v>
      </c>
      <c r="D28" s="20">
        <v>1274530.91</v>
      </c>
      <c r="E28" s="20">
        <v>1179111.89</v>
      </c>
      <c r="F28" s="20">
        <v>95419.02</v>
      </c>
      <c r="G28" s="20">
        <v>202000</v>
      </c>
    </row>
  </sheetData>
  <mergeCells count="7">
    <mergeCell ref="A3:G3"/>
    <mergeCell ref="A5:B5"/>
    <mergeCell ref="A4:E4"/>
    <mergeCell ref="A28:B28"/>
    <mergeCell ref="G5:G6"/>
    <mergeCell ref="D5:F5"/>
    <mergeCell ref="C5:C6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A5BCE5-4E0B-5E83-5139-B7AC9A71C4BA}" mc:Ignorable="x14ac xr xr2 xr3">
  <sheetPr>
    <outlinePr summaryRight="0" summaryBelow="0"/>
    <pageSetUpPr fitToPage="1"/>
  </sheetPr>
  <dimension ref="A1:G12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23.57421875" customWidth="1"/>
    <col min="2" max="7" width="22.8515625" customWidth="1"/>
  </cols>
  <sheetData>
    <row customHeight="1" ht="14.25">
      <c r="A1" s="114"/>
      <c r="B1" s="114"/>
      <c r="C1" s="114"/>
      <c r="D1" s="114"/>
      <c r="E1" s="114"/>
      <c r="F1" s="114"/>
      <c r="G1" s="114"/>
    </row>
    <row customHeight="1" ht="15">
      <c r="A2" s="115"/>
      <c r="B2" s="116"/>
      <c r="C2" s="117"/>
      <c r="D2" s="68"/>
      <c r="G2" s="118" t="s">
        <v>192</v>
      </c>
    </row>
    <row customHeight="1" ht="39">
      <c r="A3" s="35" t="str">
        <f>"2025"&amp;"年一般公共预算“三公”经费支出预算表"</f>
        <v>2025年一般公共预算“三公”经费支出预算表</v>
      </c>
      <c r="B3" s="119"/>
      <c r="C3" s="119"/>
      <c r="D3" s="119"/>
      <c r="E3" s="119"/>
      <c r="F3" s="119"/>
      <c r="G3" s="119"/>
    </row>
    <row customHeight="1" ht="18.75">
      <c r="A4" s="12" t="str">
        <f>"单位名称："&amp;"耿马傣族佤族自治县供销合作社联合社"</f>
        <v>单位名称：耿马傣族佤族自治县供销合作社联合社</v>
      </c>
      <c r="B4" s="116"/>
      <c r="C4" s="117"/>
      <c r="D4" s="68"/>
      <c r="E4" s="69"/>
      <c r="G4" s="118" t="s">
        <v>194</v>
      </c>
    </row>
    <row customHeight="1" ht="18.75">
      <c r="A5" s="71" t="s">
        <v>195</v>
      </c>
      <c r="B5" s="71" t="s">
        <v>196</v>
      </c>
      <c r="C5" s="16" t="s">
        <v>197</v>
      </c>
      <c r="D5" s="14" t="s">
        <v>198</v>
      </c>
      <c r="E5" s="74"/>
      <c r="F5" s="15"/>
      <c r="G5" s="16" t="s">
        <v>199</v>
      </c>
    </row>
    <row customHeight="1" ht="18.75">
      <c r="A6" s="120"/>
      <c r="B6" s="121"/>
      <c r="C6" s="18"/>
      <c r="D6" s="76" t="s">
        <v>61</v>
      </c>
      <c r="E6" s="76" t="s">
        <v>200</v>
      </c>
      <c r="F6" s="76" t="s">
        <v>201</v>
      </c>
      <c r="G6" s="18"/>
    </row>
    <row customHeight="1" ht="18.75">
      <c r="A7" s="122" t="s">
        <v>59</v>
      </c>
      <c r="B7" s="123">
        <v>1</v>
      </c>
      <c r="C7" s="124">
        <v>2</v>
      </c>
      <c r="D7" s="125">
        <v>3</v>
      </c>
      <c r="E7" s="125">
        <v>4</v>
      </c>
      <c r="F7" s="125">
        <v>5</v>
      </c>
      <c r="G7" s="124">
        <v>6</v>
      </c>
    </row>
    <row customHeight="1" ht="18.75">
      <c r="A8" s="122" t="s">
        <v>59</v>
      </c>
      <c r="B8" s="126">
        <v>2164</v>
      </c>
      <c r="C8" s="126"/>
      <c r="D8" s="126"/>
      <c r="E8" s="126"/>
      <c r="F8" s="126"/>
      <c r="G8" s="126">
        <v>2164</v>
      </c>
    </row>
    <row customHeight="1" ht="18.75">
      <c r="A9" s="127" t="s">
        <v>202</v>
      </c>
      <c r="B9" s="126">
        <v>2164</v>
      </c>
      <c r="C9" s="126"/>
      <c r="D9" s="126"/>
      <c r="E9" s="126"/>
      <c r="F9" s="126"/>
      <c r="G9" s="126">
        <v>2164</v>
      </c>
    </row>
    <row customHeight="1" ht="18.75">
      <c r="A10" s="127" t="s">
        <v>203</v>
      </c>
      <c r="B10" s="126"/>
      <c r="C10" s="126"/>
      <c r="D10" s="126"/>
      <c r="E10" s="126"/>
      <c r="F10" s="126"/>
      <c r="G10" s="126"/>
    </row>
    <row customHeight="1" ht="18.75">
      <c r="A11" s="127" t="s">
        <v>204</v>
      </c>
      <c r="B11" s="126"/>
      <c r="C11" s="126"/>
      <c r="D11" s="126"/>
      <c r="E11" s="126"/>
      <c r="F11" s="126"/>
      <c r="G11" s="126"/>
    </row>
    <row customHeight="1" ht="18.75">
      <c r="A12" s="127" t="s">
        <v>205</v>
      </c>
      <c r="B12" s="126"/>
      <c r="C12" s="126"/>
      <c r="D12" s="126"/>
      <c r="E12" s="126"/>
      <c r="F12" s="126"/>
      <c r="G12" s="126"/>
    </row>
  </sheetData>
  <mergeCells count="7">
    <mergeCell ref="A3:G3"/>
    <mergeCell ref="A4:D4"/>
    <mergeCell ref="C5:C6"/>
    <mergeCell ref="D5:F5"/>
    <mergeCell ref="G5:G6"/>
    <mergeCell ref="B5:B6"/>
    <mergeCell ref="A5:A7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F7F348-87B1-BB7F-DAC5-5685535762E9}" mc:Ignorable="x14ac xr xr2 xr3">
  <sheetPr>
    <outlinePr summaryRight="0" summaryBelow="0"/>
    <pageSetUpPr fitToPage="1"/>
  </sheetPr>
  <dimension ref="A1:W35"/>
  <sheetViews>
    <sheetView topLeftCell="L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customHeight="1" ht="15">
      <c r="B2" s="128"/>
      <c r="D2" s="129"/>
      <c r="E2" s="129"/>
      <c r="F2" s="129"/>
      <c r="G2" s="129"/>
      <c r="H2" s="33"/>
      <c r="I2" s="33"/>
      <c r="J2" s="33"/>
      <c r="K2" s="33"/>
      <c r="L2" s="33"/>
      <c r="M2" s="33"/>
      <c r="N2" s="69"/>
      <c r="O2" s="69"/>
      <c r="P2" s="69"/>
      <c r="Q2" s="33"/>
      <c r="U2" s="128"/>
      <c r="W2" s="34" t="s">
        <v>206</v>
      </c>
    </row>
    <row customHeight="1" ht="39.75">
      <c r="A3" s="35" t="str">
        <f>"2025"&amp;"年部门基本支出预算表"</f>
        <v>2025年部门基本支出预算表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30"/>
      <c r="O3" s="130"/>
      <c r="P3" s="130"/>
      <c r="Q3" s="119"/>
      <c r="R3" s="119"/>
      <c r="S3" s="119"/>
      <c r="T3" s="119"/>
      <c r="U3" s="119"/>
      <c r="V3" s="119"/>
      <c r="W3" s="119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131"/>
      <c r="C4" s="131"/>
      <c r="D4" s="131"/>
      <c r="E4" s="131"/>
      <c r="F4" s="131"/>
      <c r="G4" s="131"/>
      <c r="H4" s="39"/>
      <c r="I4" s="39"/>
      <c r="J4" s="39"/>
      <c r="K4" s="39"/>
      <c r="L4" s="39"/>
      <c r="M4" s="39"/>
      <c r="N4" s="38"/>
      <c r="O4" s="38"/>
      <c r="P4" s="38"/>
      <c r="Q4" s="39"/>
      <c r="U4" s="128"/>
      <c r="W4" s="34" t="s">
        <v>194</v>
      </c>
    </row>
    <row customHeight="1" ht="18">
      <c r="A5" s="71" t="s">
        <v>208</v>
      </c>
      <c r="B5" s="71" t="s">
        <v>209</v>
      </c>
      <c r="C5" s="71" t="s">
        <v>210</v>
      </c>
      <c r="D5" s="71" t="s">
        <v>211</v>
      </c>
      <c r="E5" s="71" t="s">
        <v>212</v>
      </c>
      <c r="F5" s="71" t="s">
        <v>213</v>
      </c>
      <c r="G5" s="71" t="s">
        <v>214</v>
      </c>
      <c r="H5" s="104" t="s">
        <v>215</v>
      </c>
      <c r="I5" s="132" t="s">
        <v>215</v>
      </c>
      <c r="J5" s="132"/>
      <c r="K5" s="132"/>
      <c r="L5" s="132"/>
      <c r="M5" s="132"/>
      <c r="N5" s="74"/>
      <c r="O5" s="74"/>
      <c r="P5" s="74"/>
      <c r="Q5" s="72" t="s">
        <v>65</v>
      </c>
      <c r="R5" s="132" t="s">
        <v>83</v>
      </c>
      <c r="S5" s="132"/>
      <c r="T5" s="132"/>
      <c r="U5" s="132"/>
      <c r="V5" s="132"/>
      <c r="W5" s="133"/>
    </row>
    <row customHeight="1" ht="18">
      <c r="A6" s="134"/>
      <c r="B6" s="135"/>
      <c r="C6" s="134"/>
      <c r="D6" s="134"/>
      <c r="E6" s="134"/>
      <c r="F6" s="134"/>
      <c r="G6" s="134"/>
      <c r="H6" s="103" t="s">
        <v>216</v>
      </c>
      <c r="I6" s="104" t="s">
        <v>62</v>
      </c>
      <c r="J6" s="132"/>
      <c r="K6" s="132"/>
      <c r="L6" s="132"/>
      <c r="M6" s="133"/>
      <c r="N6" s="14" t="s">
        <v>217</v>
      </c>
      <c r="O6" s="74"/>
      <c r="P6" s="15"/>
      <c r="Q6" s="71" t="s">
        <v>65</v>
      </c>
      <c r="R6" s="104" t="s">
        <v>83</v>
      </c>
      <c r="S6" s="72" t="s">
        <v>68</v>
      </c>
      <c r="T6" s="132" t="s">
        <v>83</v>
      </c>
      <c r="U6" s="72" t="s">
        <v>70</v>
      </c>
      <c r="V6" s="72" t="s">
        <v>71</v>
      </c>
      <c r="W6" s="73" t="s">
        <v>72</v>
      </c>
    </row>
    <row customHeight="1" ht="18.75">
      <c r="A7" s="136"/>
      <c r="B7" s="136"/>
      <c r="C7" s="136"/>
      <c r="D7" s="136"/>
      <c r="E7" s="136"/>
      <c r="F7" s="136"/>
      <c r="G7" s="136"/>
      <c r="H7" s="136"/>
      <c r="I7" s="137" t="s">
        <v>218</v>
      </c>
      <c r="J7" s="71" t="s">
        <v>219</v>
      </c>
      <c r="K7" s="71" t="s">
        <v>220</v>
      </c>
      <c r="L7" s="71" t="s">
        <v>221</v>
      </c>
      <c r="M7" s="71" t="s">
        <v>222</v>
      </c>
      <c r="N7" s="71" t="s">
        <v>62</v>
      </c>
      <c r="O7" s="71" t="s">
        <v>63</v>
      </c>
      <c r="P7" s="71" t="s">
        <v>64</v>
      </c>
      <c r="Q7" s="136"/>
      <c r="R7" s="71" t="s">
        <v>61</v>
      </c>
      <c r="S7" s="71" t="s">
        <v>68</v>
      </c>
      <c r="T7" s="71" t="s">
        <v>223</v>
      </c>
      <c r="U7" s="71" t="s">
        <v>70</v>
      </c>
      <c r="V7" s="71" t="s">
        <v>71</v>
      </c>
      <c r="W7" s="71" t="s">
        <v>72</v>
      </c>
    </row>
    <row customHeight="1" ht="37.5">
      <c r="A8" s="138"/>
      <c r="B8" s="138"/>
      <c r="C8" s="138"/>
      <c r="D8" s="138"/>
      <c r="E8" s="138"/>
      <c r="F8" s="138"/>
      <c r="G8" s="138"/>
      <c r="H8" s="138"/>
      <c r="I8" s="77"/>
      <c r="J8" s="120" t="s">
        <v>224</v>
      </c>
      <c r="K8" s="120" t="s">
        <v>220</v>
      </c>
      <c r="L8" s="120" t="s">
        <v>221</v>
      </c>
      <c r="M8" s="120" t="s">
        <v>222</v>
      </c>
      <c r="N8" s="120" t="s">
        <v>220</v>
      </c>
      <c r="O8" s="120" t="s">
        <v>221</v>
      </c>
      <c r="P8" s="120" t="s">
        <v>222</v>
      </c>
      <c r="Q8" s="120" t="s">
        <v>65</v>
      </c>
      <c r="R8" s="120" t="s">
        <v>61</v>
      </c>
      <c r="S8" s="120" t="s">
        <v>68</v>
      </c>
      <c r="T8" s="120" t="s">
        <v>223</v>
      </c>
      <c r="U8" s="120" t="s">
        <v>70</v>
      </c>
      <c r="V8" s="120" t="s">
        <v>71</v>
      </c>
      <c r="W8" s="120" t="s">
        <v>72</v>
      </c>
    </row>
    <row customHeight="1" ht="19.5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>
        <v>22</v>
      </c>
      <c r="W9" s="139">
        <v>23</v>
      </c>
    </row>
    <row customHeight="1" ht="21">
      <c r="A10" s="19" t="s">
        <v>74</v>
      </c>
      <c r="B10" s="19"/>
      <c r="C10" s="19"/>
      <c r="D10" s="19"/>
      <c r="E10" s="19"/>
      <c r="F10" s="19"/>
      <c r="G10" s="19"/>
      <c r="H10" s="20">
        <v>1274530.91</v>
      </c>
      <c r="I10" s="20">
        <v>1274530.91</v>
      </c>
      <c r="J10" s="20"/>
      <c r="K10" s="20"/>
      <c r="L10" s="20">
        <v>1274530.91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customHeight="1" ht="21">
      <c r="A11" s="140" t="s">
        <v>74</v>
      </c>
      <c r="B11" s="141"/>
      <c r="C11" s="141"/>
      <c r="D11" s="141"/>
      <c r="E11" s="141"/>
      <c r="F11" s="141"/>
      <c r="G11" s="141"/>
      <c r="H11" s="20">
        <v>1274530.91</v>
      </c>
      <c r="I11" s="20">
        <v>1274530.91</v>
      </c>
      <c r="J11" s="20"/>
      <c r="K11" s="20"/>
      <c r="L11" s="20">
        <v>1274530.91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customHeight="1" ht="21">
      <c r="A12" s="140" t="s">
        <v>74</v>
      </c>
      <c r="B12" s="141" t="s">
        <v>225</v>
      </c>
      <c r="C12" s="141" t="s">
        <v>226</v>
      </c>
      <c r="D12" s="141" t="s">
        <v>119</v>
      </c>
      <c r="E12" s="141" t="s">
        <v>188</v>
      </c>
      <c r="F12" s="141" t="s">
        <v>227</v>
      </c>
      <c r="G12" s="141" t="s">
        <v>228</v>
      </c>
      <c r="H12" s="20">
        <v>251292</v>
      </c>
      <c r="I12" s="20">
        <v>251292</v>
      </c>
      <c r="J12" s="20"/>
      <c r="K12" s="20"/>
      <c r="L12" s="20">
        <v>251292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customHeight="1" ht="21">
      <c r="A13" s="140" t="s">
        <v>74</v>
      </c>
      <c r="B13" s="141" t="s">
        <v>225</v>
      </c>
      <c r="C13" s="141" t="s">
        <v>226</v>
      </c>
      <c r="D13" s="141" t="s">
        <v>119</v>
      </c>
      <c r="E13" s="141" t="s">
        <v>188</v>
      </c>
      <c r="F13" s="141" t="s">
        <v>229</v>
      </c>
      <c r="G13" s="141" t="s">
        <v>230</v>
      </c>
      <c r="H13" s="20">
        <v>67200</v>
      </c>
      <c r="I13" s="20">
        <v>67200</v>
      </c>
      <c r="J13" s="20"/>
      <c r="K13" s="20"/>
      <c r="L13" s="20">
        <v>67200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customHeight="1" ht="21">
      <c r="A14" s="140" t="s">
        <v>74</v>
      </c>
      <c r="B14" s="141" t="s">
        <v>225</v>
      </c>
      <c r="C14" s="141" t="s">
        <v>226</v>
      </c>
      <c r="D14" s="141" t="s">
        <v>119</v>
      </c>
      <c r="E14" s="141" t="s">
        <v>188</v>
      </c>
      <c r="F14" s="141" t="s">
        <v>229</v>
      </c>
      <c r="G14" s="141" t="s">
        <v>230</v>
      </c>
      <c r="H14" s="20">
        <v>288012</v>
      </c>
      <c r="I14" s="20">
        <v>288012</v>
      </c>
      <c r="J14" s="20"/>
      <c r="K14" s="20"/>
      <c r="L14" s="20">
        <v>288012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customHeight="1" ht="21">
      <c r="A15" s="140" t="s">
        <v>74</v>
      </c>
      <c r="B15" s="141" t="s">
        <v>225</v>
      </c>
      <c r="C15" s="141" t="s">
        <v>226</v>
      </c>
      <c r="D15" s="141" t="s">
        <v>119</v>
      </c>
      <c r="E15" s="141" t="s">
        <v>188</v>
      </c>
      <c r="F15" s="141" t="s">
        <v>231</v>
      </c>
      <c r="G15" s="141" t="s">
        <v>232</v>
      </c>
      <c r="H15" s="20">
        <v>20941</v>
      </c>
      <c r="I15" s="20">
        <v>20941</v>
      </c>
      <c r="J15" s="20"/>
      <c r="K15" s="20"/>
      <c r="L15" s="20">
        <v>20941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customHeight="1" ht="21">
      <c r="A16" s="140" t="s">
        <v>74</v>
      </c>
      <c r="B16" s="141" t="s">
        <v>233</v>
      </c>
      <c r="C16" s="141" t="s">
        <v>234</v>
      </c>
      <c r="D16" s="141" t="s">
        <v>119</v>
      </c>
      <c r="E16" s="141" t="s">
        <v>188</v>
      </c>
      <c r="F16" s="141" t="s">
        <v>231</v>
      </c>
      <c r="G16" s="141" t="s">
        <v>232</v>
      </c>
      <c r="H16" s="20">
        <v>94860</v>
      </c>
      <c r="I16" s="20">
        <v>94860</v>
      </c>
      <c r="J16" s="20"/>
      <c r="K16" s="20"/>
      <c r="L16" s="20">
        <v>94860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customHeight="1" ht="21">
      <c r="A17" s="140" t="s">
        <v>74</v>
      </c>
      <c r="B17" s="141" t="s">
        <v>235</v>
      </c>
      <c r="C17" s="141" t="s">
        <v>236</v>
      </c>
      <c r="D17" s="141" t="s">
        <v>95</v>
      </c>
      <c r="E17" s="141" t="s">
        <v>180</v>
      </c>
      <c r="F17" s="141" t="s">
        <v>237</v>
      </c>
      <c r="G17" s="141" t="s">
        <v>238</v>
      </c>
      <c r="H17" s="20">
        <v>101466.24</v>
      </c>
      <c r="I17" s="20">
        <v>101466.24</v>
      </c>
      <c r="J17" s="20"/>
      <c r="K17" s="20"/>
      <c r="L17" s="20">
        <v>101466.24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customHeight="1" ht="21">
      <c r="A18" s="140" t="s">
        <v>74</v>
      </c>
      <c r="B18" s="141" t="s">
        <v>235</v>
      </c>
      <c r="C18" s="141" t="s">
        <v>236</v>
      </c>
      <c r="D18" s="141" t="s">
        <v>239</v>
      </c>
      <c r="E18" s="141" t="s">
        <v>240</v>
      </c>
      <c r="F18" s="141" t="s">
        <v>241</v>
      </c>
      <c r="G18" s="141" t="s">
        <v>242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customHeight="1" ht="21">
      <c r="A19" s="140" t="s">
        <v>74</v>
      </c>
      <c r="B19" s="141" t="s">
        <v>235</v>
      </c>
      <c r="C19" s="141" t="s">
        <v>236</v>
      </c>
      <c r="D19" s="141" t="s">
        <v>105</v>
      </c>
      <c r="E19" s="141" t="s">
        <v>184</v>
      </c>
      <c r="F19" s="141" t="s">
        <v>243</v>
      </c>
      <c r="G19" s="141" t="s">
        <v>244</v>
      </c>
      <c r="H19" s="20">
        <v>45025.64</v>
      </c>
      <c r="I19" s="20">
        <v>45025.64</v>
      </c>
      <c r="J19" s="20"/>
      <c r="K19" s="20"/>
      <c r="L19" s="20">
        <v>45025.64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customHeight="1" ht="21">
      <c r="A20" s="140" t="s">
        <v>74</v>
      </c>
      <c r="B20" s="141" t="s">
        <v>235</v>
      </c>
      <c r="C20" s="141" t="s">
        <v>236</v>
      </c>
      <c r="D20" s="141" t="s">
        <v>245</v>
      </c>
      <c r="E20" s="141" t="s">
        <v>246</v>
      </c>
      <c r="F20" s="141" t="s">
        <v>243</v>
      </c>
      <c r="G20" s="141" t="s">
        <v>244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customHeight="1" ht="21">
      <c r="A21" s="140" t="s">
        <v>74</v>
      </c>
      <c r="B21" s="141" t="s">
        <v>235</v>
      </c>
      <c r="C21" s="141" t="s">
        <v>236</v>
      </c>
      <c r="D21" s="141" t="s">
        <v>247</v>
      </c>
      <c r="E21" s="141" t="s">
        <v>248</v>
      </c>
      <c r="F21" s="141" t="s">
        <v>249</v>
      </c>
      <c r="G21" s="141" t="s">
        <v>250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customHeight="1" ht="21">
      <c r="A22" s="140" t="s">
        <v>74</v>
      </c>
      <c r="B22" s="141" t="s">
        <v>235</v>
      </c>
      <c r="C22" s="141" t="s">
        <v>236</v>
      </c>
      <c r="D22" s="141" t="s">
        <v>119</v>
      </c>
      <c r="E22" s="141" t="s">
        <v>188</v>
      </c>
      <c r="F22" s="141" t="s">
        <v>251</v>
      </c>
      <c r="G22" s="141" t="s">
        <v>252</v>
      </c>
      <c r="H22" s="20">
        <v>602.28</v>
      </c>
      <c r="I22" s="20">
        <v>602.28</v>
      </c>
      <c r="J22" s="20"/>
      <c r="K22" s="20"/>
      <c r="L22" s="20">
        <v>602.28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customHeight="1" ht="21">
      <c r="A23" s="140" t="s">
        <v>74</v>
      </c>
      <c r="B23" s="141" t="s">
        <v>235</v>
      </c>
      <c r="C23" s="141" t="s">
        <v>236</v>
      </c>
      <c r="D23" s="141" t="s">
        <v>107</v>
      </c>
      <c r="E23" s="141" t="s">
        <v>185</v>
      </c>
      <c r="F23" s="141" t="s">
        <v>251</v>
      </c>
      <c r="G23" s="141" t="s">
        <v>252</v>
      </c>
      <c r="H23" s="20">
        <v>3648</v>
      </c>
      <c r="I23" s="20">
        <v>3648</v>
      </c>
      <c r="J23" s="20"/>
      <c r="K23" s="20"/>
      <c r="L23" s="20">
        <v>3648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customHeight="1" ht="21">
      <c r="A24" s="140" t="s">
        <v>74</v>
      </c>
      <c r="B24" s="141" t="s">
        <v>235</v>
      </c>
      <c r="C24" s="141" t="s">
        <v>236</v>
      </c>
      <c r="D24" s="141" t="s">
        <v>107</v>
      </c>
      <c r="E24" s="141" t="s">
        <v>185</v>
      </c>
      <c r="F24" s="141" t="s">
        <v>251</v>
      </c>
      <c r="G24" s="141" t="s">
        <v>252</v>
      </c>
      <c r="H24" s="20">
        <v>1268.33</v>
      </c>
      <c r="I24" s="20">
        <v>1268.33</v>
      </c>
      <c r="J24" s="20"/>
      <c r="K24" s="20"/>
      <c r="L24" s="20">
        <v>1268.33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customHeight="1" ht="21">
      <c r="A25" s="140" t="s">
        <v>74</v>
      </c>
      <c r="B25" s="141" t="s">
        <v>253</v>
      </c>
      <c r="C25" s="141" t="s">
        <v>191</v>
      </c>
      <c r="D25" s="141" t="s">
        <v>127</v>
      </c>
      <c r="E25" s="141" t="s">
        <v>191</v>
      </c>
      <c r="F25" s="141" t="s">
        <v>254</v>
      </c>
      <c r="G25" s="141" t="s">
        <v>191</v>
      </c>
      <c r="H25" s="20">
        <v>76099.68</v>
      </c>
      <c r="I25" s="20">
        <v>76099.68</v>
      </c>
      <c r="J25" s="20"/>
      <c r="K25" s="20"/>
      <c r="L25" s="20">
        <v>76099.68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customHeight="1" ht="21">
      <c r="A26" s="140" t="s">
        <v>74</v>
      </c>
      <c r="B26" s="141" t="s">
        <v>255</v>
      </c>
      <c r="C26" s="141" t="s">
        <v>256</v>
      </c>
      <c r="D26" s="141" t="s">
        <v>119</v>
      </c>
      <c r="E26" s="141" t="s">
        <v>188</v>
      </c>
      <c r="F26" s="141" t="s">
        <v>257</v>
      </c>
      <c r="G26" s="141" t="s">
        <v>258</v>
      </c>
      <c r="H26" s="20">
        <v>8836</v>
      </c>
      <c r="I26" s="20">
        <v>8836</v>
      </c>
      <c r="J26" s="20"/>
      <c r="K26" s="20"/>
      <c r="L26" s="20">
        <v>8836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customHeight="1" ht="21">
      <c r="A27" s="140" t="s">
        <v>74</v>
      </c>
      <c r="B27" s="141" t="s">
        <v>259</v>
      </c>
      <c r="C27" s="141" t="s">
        <v>260</v>
      </c>
      <c r="D27" s="141" t="s">
        <v>119</v>
      </c>
      <c r="E27" s="141" t="s">
        <v>188</v>
      </c>
      <c r="F27" s="141" t="s">
        <v>261</v>
      </c>
      <c r="G27" s="141" t="s">
        <v>199</v>
      </c>
      <c r="H27" s="20">
        <v>2164</v>
      </c>
      <c r="I27" s="20">
        <v>2164</v>
      </c>
      <c r="J27" s="20"/>
      <c r="K27" s="20"/>
      <c r="L27" s="20">
        <v>2164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customHeight="1" ht="21">
      <c r="A28" s="140" t="s">
        <v>74</v>
      </c>
      <c r="B28" s="141" t="s">
        <v>255</v>
      </c>
      <c r="C28" s="141" t="s">
        <v>256</v>
      </c>
      <c r="D28" s="141" t="s">
        <v>119</v>
      </c>
      <c r="E28" s="141" t="s">
        <v>188</v>
      </c>
      <c r="F28" s="141" t="s">
        <v>262</v>
      </c>
      <c r="G28" s="141" t="s">
        <v>263</v>
      </c>
      <c r="H28" s="20">
        <v>10000</v>
      </c>
      <c r="I28" s="20">
        <v>10000</v>
      </c>
      <c r="J28" s="20"/>
      <c r="K28" s="20"/>
      <c r="L28" s="20">
        <v>10000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customHeight="1" ht="21">
      <c r="A29" s="140" t="s">
        <v>74</v>
      </c>
      <c r="B29" s="141" t="s">
        <v>264</v>
      </c>
      <c r="C29" s="141" t="s">
        <v>265</v>
      </c>
      <c r="D29" s="141" t="s">
        <v>119</v>
      </c>
      <c r="E29" s="141" t="s">
        <v>188</v>
      </c>
      <c r="F29" s="141" t="s">
        <v>266</v>
      </c>
      <c r="G29" s="141" t="s">
        <v>265</v>
      </c>
      <c r="H29" s="20">
        <v>10786.08</v>
      </c>
      <c r="I29" s="20">
        <v>10786.08</v>
      </c>
      <c r="J29" s="20"/>
      <c r="K29" s="20"/>
      <c r="L29" s="20">
        <v>10786.08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customHeight="1" ht="21">
      <c r="A30" s="140" t="s">
        <v>74</v>
      </c>
      <c r="B30" s="141" t="s">
        <v>267</v>
      </c>
      <c r="C30" s="141" t="s">
        <v>268</v>
      </c>
      <c r="D30" s="141" t="s">
        <v>119</v>
      </c>
      <c r="E30" s="141" t="s">
        <v>188</v>
      </c>
      <c r="F30" s="141" t="s">
        <v>269</v>
      </c>
      <c r="G30" s="141" t="s">
        <v>270</v>
      </c>
      <c r="H30" s="20">
        <v>52800</v>
      </c>
      <c r="I30" s="20">
        <v>52800</v>
      </c>
      <c r="J30" s="20"/>
      <c r="K30" s="20"/>
      <c r="L30" s="20">
        <v>52800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customHeight="1" ht="21">
      <c r="A31" s="140" t="s">
        <v>74</v>
      </c>
      <c r="B31" s="141" t="s">
        <v>271</v>
      </c>
      <c r="C31" s="141" t="s">
        <v>272</v>
      </c>
      <c r="D31" s="141" t="s">
        <v>119</v>
      </c>
      <c r="E31" s="141" t="s">
        <v>188</v>
      </c>
      <c r="F31" s="141" t="s">
        <v>273</v>
      </c>
      <c r="G31" s="141" t="s">
        <v>274</v>
      </c>
      <c r="H31" s="20">
        <v>10832.94</v>
      </c>
      <c r="I31" s="20">
        <v>10832.94</v>
      </c>
      <c r="J31" s="20"/>
      <c r="K31" s="20"/>
      <c r="L31" s="20">
        <v>10832.94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customHeight="1" ht="21">
      <c r="A32" s="140" t="s">
        <v>74</v>
      </c>
      <c r="B32" s="141" t="s">
        <v>275</v>
      </c>
      <c r="C32" s="141" t="s">
        <v>276</v>
      </c>
      <c r="D32" s="141" t="s">
        <v>93</v>
      </c>
      <c r="E32" s="141" t="s">
        <v>179</v>
      </c>
      <c r="F32" s="141" t="s">
        <v>277</v>
      </c>
      <c r="G32" s="141" t="s">
        <v>278</v>
      </c>
      <c r="H32" s="20">
        <v>218535</v>
      </c>
      <c r="I32" s="20">
        <v>218535</v>
      </c>
      <c r="J32" s="20"/>
      <c r="K32" s="20"/>
      <c r="L32" s="20">
        <v>218535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customHeight="1" ht="21">
      <c r="A33" s="140" t="s">
        <v>74</v>
      </c>
      <c r="B33" s="141" t="s">
        <v>279</v>
      </c>
      <c r="C33" s="141" t="s">
        <v>280</v>
      </c>
      <c r="D33" s="141" t="s">
        <v>99</v>
      </c>
      <c r="E33" s="141" t="s">
        <v>182</v>
      </c>
      <c r="F33" s="141" t="s">
        <v>281</v>
      </c>
      <c r="G33" s="141" t="s">
        <v>282</v>
      </c>
      <c r="H33" s="20">
        <v>10161.72</v>
      </c>
      <c r="I33" s="20">
        <v>10161.72</v>
      </c>
      <c r="J33" s="20"/>
      <c r="K33" s="20"/>
      <c r="L33" s="20">
        <v>10161.72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customHeight="1" ht="21">
      <c r="A34" s="140" t="s">
        <v>74</v>
      </c>
      <c r="B34" s="141" t="s">
        <v>235</v>
      </c>
      <c r="C34" s="141" t="s">
        <v>236</v>
      </c>
      <c r="D34" s="141" t="s">
        <v>105</v>
      </c>
      <c r="E34" s="141" t="s">
        <v>184</v>
      </c>
      <c r="F34" s="141" t="s">
        <v>283</v>
      </c>
      <c r="G34" s="141" t="s">
        <v>284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customHeight="1" ht="21">
      <c r="A35" s="142" t="s">
        <v>129</v>
      </c>
      <c r="B35" s="143"/>
      <c r="C35" s="143"/>
      <c r="D35" s="143"/>
      <c r="E35" s="143"/>
      <c r="F35" s="143"/>
      <c r="G35" s="144"/>
      <c r="H35" s="20">
        <v>1274530.91</v>
      </c>
      <c r="I35" s="20">
        <v>1274530.91</v>
      </c>
      <c r="J35" s="20"/>
      <c r="K35" s="20"/>
      <c r="L35" s="20">
        <v>1274530.91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</sheetData>
  <mergeCells count="30">
    <mergeCell ref="A3:W3"/>
    <mergeCell ref="A4:G4"/>
    <mergeCell ref="A5:A8"/>
    <mergeCell ref="B5:B8"/>
    <mergeCell ref="C5:C8"/>
    <mergeCell ref="D5:D8"/>
    <mergeCell ref="E5:E8"/>
    <mergeCell ref="F5:F8"/>
    <mergeCell ref="G5:G8"/>
    <mergeCell ref="I6:M6"/>
    <mergeCell ref="Q6:Q8"/>
    <mergeCell ref="R6:W6"/>
    <mergeCell ref="V7:V8"/>
    <mergeCell ref="W7:W8"/>
    <mergeCell ref="A35:G35"/>
    <mergeCell ref="H5:W5"/>
    <mergeCell ref="H6:H8"/>
    <mergeCell ref="J7:J8"/>
    <mergeCell ref="K7:K8"/>
    <mergeCell ref="L7:L8"/>
    <mergeCell ref="M7:M8"/>
    <mergeCell ref="R7:R8"/>
    <mergeCell ref="N7:N8"/>
    <mergeCell ref="O7:O8"/>
    <mergeCell ref="P7:P8"/>
    <mergeCell ref="N6:P6"/>
    <mergeCell ref="S7:S8"/>
    <mergeCell ref="T7:T8"/>
    <mergeCell ref="U7:U8"/>
    <mergeCell ref="I7:I8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ADC09D7-2B69-122E-9824-6465ED26D744}" mc:Ignorable="x14ac xr xr2 xr3">
  <sheetPr>
    <outlinePr summaryRight="0" summaryBelow="0"/>
    <pageSetUpPr fitToPage="1"/>
  </sheetPr>
  <dimension ref="A1:W14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customHeight="1" ht="15">
      <c r="A2" s="62"/>
      <c r="B2" s="145"/>
      <c r="C2" s="62"/>
      <c r="D2" s="62"/>
      <c r="E2" s="146"/>
      <c r="F2" s="146"/>
      <c r="G2" s="146"/>
      <c r="H2" s="146"/>
      <c r="I2" s="145"/>
      <c r="J2" s="145"/>
      <c r="K2" s="145"/>
      <c r="L2" s="145"/>
      <c r="M2" s="145"/>
      <c r="N2" s="145"/>
      <c r="O2" s="145"/>
      <c r="P2" s="145"/>
      <c r="Q2" s="145"/>
      <c r="R2" s="62"/>
      <c r="S2" s="62"/>
      <c r="T2" s="62"/>
      <c r="U2" s="145"/>
      <c r="V2" s="62"/>
      <c r="W2" s="9" t="s">
        <v>285</v>
      </c>
    </row>
    <row customHeight="1" ht="41.25">
      <c r="A3" s="10" t="str">
        <f>"2025"&amp;"年部门项目支出预算表"</f>
        <v>2025年部门项目支出预算表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customHeight="1" ht="18.75">
      <c r="A4" s="147" t="str">
        <f>"单位名称："&amp;"耿马傣族佤族自治县供销合作社联合社"</f>
        <v>单位名称：耿马傣族佤族自治县供销合作社联合社</v>
      </c>
      <c r="B4" s="148"/>
      <c r="C4" s="148"/>
      <c r="D4" s="148"/>
      <c r="E4" s="148"/>
      <c r="F4" s="148"/>
      <c r="G4" s="148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62"/>
      <c r="S4" s="62"/>
      <c r="T4" s="62"/>
      <c r="U4" s="145"/>
      <c r="V4" s="62"/>
      <c r="W4" s="9" t="s">
        <v>194</v>
      </c>
    </row>
    <row customHeight="1" ht="18.75">
      <c r="A5" s="71" t="s">
        <v>287</v>
      </c>
      <c r="B5" s="150" t="s">
        <v>209</v>
      </c>
      <c r="C5" s="71" t="s">
        <v>210</v>
      </c>
      <c r="D5" s="71" t="s">
        <v>288</v>
      </c>
      <c r="E5" s="150" t="s">
        <v>211</v>
      </c>
      <c r="F5" s="150" t="s">
        <v>212</v>
      </c>
      <c r="G5" s="150" t="s">
        <v>289</v>
      </c>
      <c r="H5" s="150" t="s">
        <v>290</v>
      </c>
      <c r="I5" s="16" t="s">
        <v>59</v>
      </c>
      <c r="J5" s="14" t="s">
        <v>291</v>
      </c>
      <c r="K5" s="74"/>
      <c r="L5" s="74"/>
      <c r="M5" s="15"/>
      <c r="N5" s="14" t="s">
        <v>217</v>
      </c>
      <c r="O5" s="74"/>
      <c r="P5" s="15"/>
      <c r="Q5" s="150" t="s">
        <v>65</v>
      </c>
      <c r="R5" s="14" t="s">
        <v>83</v>
      </c>
      <c r="S5" s="74"/>
      <c r="T5" s="74"/>
      <c r="U5" s="74"/>
      <c r="V5" s="74"/>
      <c r="W5" s="15"/>
    </row>
    <row customHeight="1" ht="18.75">
      <c r="A6" s="134"/>
      <c r="B6" s="136"/>
      <c r="C6" s="134"/>
      <c r="D6" s="134"/>
      <c r="E6" s="151"/>
      <c r="F6" s="151"/>
      <c r="G6" s="151"/>
      <c r="H6" s="151"/>
      <c r="I6" s="136"/>
      <c r="J6" s="152" t="s">
        <v>62</v>
      </c>
      <c r="K6" s="105"/>
      <c r="L6" s="150" t="s">
        <v>63</v>
      </c>
      <c r="M6" s="150" t="s">
        <v>64</v>
      </c>
      <c r="N6" s="150" t="s">
        <v>62</v>
      </c>
      <c r="O6" s="150" t="s">
        <v>63</v>
      </c>
      <c r="P6" s="150" t="s">
        <v>64</v>
      </c>
      <c r="Q6" s="151"/>
      <c r="R6" s="150" t="s">
        <v>61</v>
      </c>
      <c r="S6" s="71" t="s">
        <v>68</v>
      </c>
      <c r="T6" s="71" t="s">
        <v>223</v>
      </c>
      <c r="U6" s="71" t="s">
        <v>70</v>
      </c>
      <c r="V6" s="71" t="s">
        <v>71</v>
      </c>
      <c r="W6" s="71" t="s">
        <v>72</v>
      </c>
    </row>
    <row customHeight="1" ht="18.75">
      <c r="A7" s="136"/>
      <c r="B7" s="136"/>
      <c r="C7" s="136"/>
      <c r="D7" s="136"/>
      <c r="E7" s="136"/>
      <c r="F7" s="136"/>
      <c r="G7" s="136"/>
      <c r="H7" s="136"/>
      <c r="I7" s="136"/>
      <c r="J7" s="153" t="s">
        <v>61</v>
      </c>
      <c r="K7" s="107"/>
      <c r="L7" s="136"/>
      <c r="M7" s="136"/>
      <c r="N7" s="136"/>
      <c r="O7" s="136"/>
      <c r="P7" s="136"/>
      <c r="Q7" s="136"/>
      <c r="R7" s="136"/>
      <c r="S7" s="135"/>
      <c r="T7" s="135"/>
      <c r="U7" s="135"/>
      <c r="V7" s="135"/>
      <c r="W7" s="135"/>
    </row>
    <row customHeight="1" ht="18.75">
      <c r="A8" s="120"/>
      <c r="B8" s="18"/>
      <c r="C8" s="120"/>
      <c r="D8" s="120"/>
      <c r="E8" s="75"/>
      <c r="F8" s="75"/>
      <c r="G8" s="75"/>
      <c r="H8" s="75"/>
      <c r="I8" s="18"/>
      <c r="J8" s="78" t="s">
        <v>61</v>
      </c>
      <c r="K8" s="78" t="s">
        <v>292</v>
      </c>
      <c r="L8" s="75"/>
      <c r="M8" s="75"/>
      <c r="N8" s="75"/>
      <c r="O8" s="75"/>
      <c r="P8" s="75"/>
      <c r="Q8" s="75"/>
      <c r="R8" s="75"/>
      <c r="S8" s="75"/>
      <c r="T8" s="75"/>
      <c r="U8" s="18"/>
      <c r="V8" s="75"/>
      <c r="W8" s="75"/>
    </row>
    <row customHeight="1" ht="18.75">
      <c r="A9" s="154">
        <v>1</v>
      </c>
      <c r="B9" s="154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54">
        <v>11</v>
      </c>
      <c r="L9" s="154">
        <v>12</v>
      </c>
      <c r="M9" s="154">
        <v>13</v>
      </c>
      <c r="N9" s="154">
        <v>14</v>
      </c>
      <c r="O9" s="154">
        <v>15</v>
      </c>
      <c r="P9" s="154">
        <v>16</v>
      </c>
      <c r="Q9" s="154">
        <v>17</v>
      </c>
      <c r="R9" s="154">
        <v>18</v>
      </c>
      <c r="S9" s="154">
        <v>19</v>
      </c>
      <c r="T9" s="154">
        <v>20</v>
      </c>
      <c r="U9" s="154">
        <v>21</v>
      </c>
      <c r="V9" s="154">
        <v>22</v>
      </c>
      <c r="W9" s="154">
        <v>23</v>
      </c>
    </row>
    <row customHeight="1" ht="18.75">
      <c r="A10" s="141"/>
      <c r="B10" s="141"/>
      <c r="C10" s="141" t="s">
        <v>293</v>
      </c>
      <c r="D10" s="141"/>
      <c r="E10" s="141"/>
      <c r="F10" s="141"/>
      <c r="G10" s="141"/>
      <c r="H10" s="141"/>
      <c r="I10" s="20">
        <v>2000</v>
      </c>
      <c r="J10" s="20">
        <v>2000</v>
      </c>
      <c r="K10" s="20">
        <v>2000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customHeight="1" ht="18.75">
      <c r="A11" s="155" t="s">
        <v>294</v>
      </c>
      <c r="B11" s="155" t="s">
        <v>295</v>
      </c>
      <c r="C11" s="141" t="s">
        <v>293</v>
      </c>
      <c r="D11" s="155" t="s">
        <v>74</v>
      </c>
      <c r="E11" s="155" t="s">
        <v>121</v>
      </c>
      <c r="F11" s="155" t="s">
        <v>189</v>
      </c>
      <c r="G11" s="155" t="s">
        <v>281</v>
      </c>
      <c r="H11" s="155" t="s">
        <v>282</v>
      </c>
      <c r="I11" s="20">
        <v>2000</v>
      </c>
      <c r="J11" s="20">
        <v>2000</v>
      </c>
      <c r="K11" s="20">
        <v>2000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customHeight="1" ht="18.75">
      <c r="A12" s="156"/>
      <c r="B12" s="156"/>
      <c r="C12" s="141" t="s">
        <v>296</v>
      </c>
      <c r="D12" s="156"/>
      <c r="E12" s="156"/>
      <c r="F12" s="156"/>
      <c r="G12" s="156"/>
      <c r="H12" s="156"/>
      <c r="I12" s="20">
        <v>200000</v>
      </c>
      <c r="J12" s="20">
        <v>200000</v>
      </c>
      <c r="K12" s="20">
        <v>200000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customHeight="1" ht="18.75">
      <c r="A13" s="155" t="s">
        <v>297</v>
      </c>
      <c r="B13" s="155" t="s">
        <v>298</v>
      </c>
      <c r="C13" s="141" t="s">
        <v>296</v>
      </c>
      <c r="D13" s="155" t="s">
        <v>74</v>
      </c>
      <c r="E13" s="155" t="s">
        <v>113</v>
      </c>
      <c r="F13" s="155" t="s">
        <v>186</v>
      </c>
      <c r="G13" s="155" t="s">
        <v>299</v>
      </c>
      <c r="H13" s="155" t="s">
        <v>300</v>
      </c>
      <c r="I13" s="20">
        <v>200000</v>
      </c>
      <c r="J13" s="20">
        <v>200000</v>
      </c>
      <c r="K13" s="20">
        <v>200000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customHeight="1" ht="18.75">
      <c r="A14" s="142" t="s">
        <v>129</v>
      </c>
      <c r="B14" s="157"/>
      <c r="C14" s="157"/>
      <c r="D14" s="157"/>
      <c r="E14" s="157"/>
      <c r="F14" s="157"/>
      <c r="G14" s="157"/>
      <c r="H14" s="158"/>
      <c r="I14" s="20">
        <v>202000</v>
      </c>
      <c r="J14" s="20">
        <v>202000</v>
      </c>
      <c r="K14" s="20">
        <v>202000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</sheetData>
  <mergeCells count="28">
    <mergeCell ref="A3:W3"/>
    <mergeCell ref="F5:F8"/>
    <mergeCell ref="A5:A8"/>
    <mergeCell ref="C5:C8"/>
    <mergeCell ref="A4:H4"/>
    <mergeCell ref="U6:U8"/>
    <mergeCell ref="V6:V8"/>
    <mergeCell ref="W6:W8"/>
    <mergeCell ref="D5:D8"/>
    <mergeCell ref="G5:G8"/>
    <mergeCell ref="H5:H8"/>
    <mergeCell ref="I5:I8"/>
    <mergeCell ref="L6:L8"/>
    <mergeCell ref="E5:E8"/>
    <mergeCell ref="Q5:Q8"/>
    <mergeCell ref="R5:W5"/>
    <mergeCell ref="A14:H14"/>
    <mergeCell ref="B5:B8"/>
    <mergeCell ref="J6:K7"/>
    <mergeCell ref="S6:S8"/>
    <mergeCell ref="T6:T8"/>
    <mergeCell ref="R6:R8"/>
    <mergeCell ref="M6:M8"/>
    <mergeCell ref="J5:M5"/>
    <mergeCell ref="N5:P5"/>
    <mergeCell ref="N6:N8"/>
    <mergeCell ref="O6:O8"/>
    <mergeCell ref="P6:P8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E5CD8D-1656-E8EE-4058-41D9EF5A730C}" mc:Ignorable="x14ac xr xr2 xr3">
  <sheetPr>
    <outlinePr summaryRight="0" summaryBelow="0"/>
    <pageSetUpPr fitToPage="1"/>
  </sheetPr>
  <dimension ref="A1:J16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2">
      <c r="A1" s="8"/>
      <c r="B1" s="8"/>
      <c r="C1" s="8"/>
      <c r="D1" s="8"/>
      <c r="E1" s="8"/>
      <c r="F1" s="8"/>
      <c r="G1" s="8"/>
      <c r="H1" s="8"/>
      <c r="I1" s="8"/>
      <c r="J1" s="8"/>
    </row>
    <row customHeight="1" ht="15">
      <c r="J2" s="159" t="s">
        <v>301</v>
      </c>
    </row>
    <row customHeight="1" ht="36.75">
      <c r="A3" s="64" t="str">
        <f>"2025"&amp;"年部门项目支出绩效目标表"</f>
        <v>2025年部门项目支出绩效目标表</v>
      </c>
      <c r="B3" s="130"/>
      <c r="C3" s="130"/>
      <c r="D3" s="130"/>
      <c r="E3" s="130"/>
      <c r="F3" s="119"/>
      <c r="G3" s="130"/>
      <c r="H3" s="119"/>
      <c r="I3" s="119"/>
      <c r="J3" s="130"/>
    </row>
    <row customHeight="1" ht="18.75">
      <c r="A4" s="86" t="str">
        <f>"单位名称："&amp;"耿马傣族佤族自治县供销合作社联合社"</f>
        <v>单位名称：耿马傣族佤族自治县供销合作社联合社</v>
      </c>
      <c r="B4" s="145"/>
      <c r="C4" s="145"/>
      <c r="D4" s="145"/>
      <c r="E4" s="145"/>
      <c r="F4" s="160"/>
      <c r="G4" s="145"/>
      <c r="H4" s="160"/>
    </row>
    <row customHeight="1" ht="18.75">
      <c r="A5" s="78" t="s">
        <v>303</v>
      </c>
      <c r="B5" s="78" t="s">
        <v>304</v>
      </c>
      <c r="C5" s="78" t="s">
        <v>305</v>
      </c>
      <c r="D5" s="78" t="s">
        <v>306</v>
      </c>
      <c r="E5" s="78" t="s">
        <v>307</v>
      </c>
      <c r="F5" s="161" t="s">
        <v>308</v>
      </c>
      <c r="G5" s="78" t="s">
        <v>309</v>
      </c>
      <c r="H5" s="161" t="s">
        <v>310</v>
      </c>
      <c r="I5" s="161" t="s">
        <v>311</v>
      </c>
      <c r="J5" s="78" t="s">
        <v>312</v>
      </c>
    </row>
    <row customHeight="1" ht="18.75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79">
        <v>6</v>
      </c>
      <c r="G6" s="79">
        <v>7</v>
      </c>
      <c r="H6" s="79">
        <v>8</v>
      </c>
      <c r="I6" s="79">
        <v>9</v>
      </c>
      <c r="J6" s="79">
        <v>10</v>
      </c>
    </row>
    <row customHeight="1" ht="18.75">
      <c r="A7" s="109" t="s">
        <v>74</v>
      </c>
      <c r="B7" s="162"/>
      <c r="C7" s="162"/>
      <c r="D7" s="162"/>
      <c r="E7" s="163"/>
      <c r="F7" s="93"/>
      <c r="G7" s="163"/>
      <c r="H7" s="93"/>
      <c r="I7" s="93"/>
      <c r="J7" s="163"/>
    </row>
    <row customHeight="1" ht="18.75">
      <c r="A8" s="110" t="s">
        <v>74</v>
      </c>
      <c r="B8" s="141"/>
      <c r="C8" s="141"/>
      <c r="D8" s="141"/>
      <c r="E8" s="109"/>
      <c r="F8" s="141"/>
      <c r="G8" s="109"/>
      <c r="H8" s="141"/>
      <c r="I8" s="141"/>
      <c r="J8" s="109"/>
    </row>
    <row customHeight="1" ht="18.75">
      <c r="A9" s="164" t="s">
        <v>293</v>
      </c>
      <c r="B9" s="141" t="s">
        <v>293</v>
      </c>
      <c r="C9" s="141" t="s">
        <v>313</v>
      </c>
      <c r="D9" s="141" t="s">
        <v>314</v>
      </c>
      <c r="E9" s="109" t="s">
        <v>315</v>
      </c>
      <c r="F9" s="141" t="s">
        <v>316</v>
      </c>
      <c r="G9" s="109" t="s">
        <v>176</v>
      </c>
      <c r="H9" s="141" t="s">
        <v>317</v>
      </c>
      <c r="I9" s="141" t="s">
        <v>318</v>
      </c>
      <c r="J9" s="109" t="s">
        <v>319</v>
      </c>
    </row>
    <row customHeight="1" ht="18.75">
      <c r="A10" s="164" t="s">
        <v>293</v>
      </c>
      <c r="B10" s="141" t="s">
        <v>293</v>
      </c>
      <c r="C10" s="141" t="s">
        <v>313</v>
      </c>
      <c r="D10" s="141" t="s">
        <v>314</v>
      </c>
      <c r="E10" s="109" t="s">
        <v>320</v>
      </c>
      <c r="F10" s="141" t="s">
        <v>316</v>
      </c>
      <c r="G10" s="109" t="s">
        <v>321</v>
      </c>
      <c r="H10" s="141" t="s">
        <v>317</v>
      </c>
      <c r="I10" s="141" t="s">
        <v>318</v>
      </c>
      <c r="J10" s="109" t="s">
        <v>322</v>
      </c>
    </row>
    <row customHeight="1" ht="18.75">
      <c r="A11" s="164" t="s">
        <v>293</v>
      </c>
      <c r="B11" s="141" t="s">
        <v>293</v>
      </c>
      <c r="C11" s="141" t="s">
        <v>323</v>
      </c>
      <c r="D11" s="141" t="s">
        <v>324</v>
      </c>
      <c r="E11" s="109" t="s">
        <v>325</v>
      </c>
      <c r="F11" s="141" t="s">
        <v>316</v>
      </c>
      <c r="G11" s="109" t="s">
        <v>326</v>
      </c>
      <c r="H11" s="141"/>
      <c r="I11" s="141" t="s">
        <v>327</v>
      </c>
      <c r="J11" s="109" t="s">
        <v>328</v>
      </c>
    </row>
    <row customHeight="1" ht="18.75">
      <c r="A12" s="164" t="s">
        <v>293</v>
      </c>
      <c r="B12" s="141" t="s">
        <v>293</v>
      </c>
      <c r="C12" s="141" t="s">
        <v>329</v>
      </c>
      <c r="D12" s="141" t="s">
        <v>330</v>
      </c>
      <c r="E12" s="109" t="s">
        <v>331</v>
      </c>
      <c r="F12" s="141" t="s">
        <v>332</v>
      </c>
      <c r="G12" s="109" t="s">
        <v>333</v>
      </c>
      <c r="H12" s="141" t="s">
        <v>334</v>
      </c>
      <c r="I12" s="141" t="s">
        <v>318</v>
      </c>
      <c r="J12" s="109" t="s">
        <v>335</v>
      </c>
    </row>
    <row customHeight="1" ht="18.75">
      <c r="A13" s="164" t="s">
        <v>293</v>
      </c>
      <c r="B13" s="141" t="s">
        <v>293</v>
      </c>
      <c r="C13" s="141" t="s">
        <v>329</v>
      </c>
      <c r="D13" s="141" t="s">
        <v>330</v>
      </c>
      <c r="E13" s="109" t="s">
        <v>336</v>
      </c>
      <c r="F13" s="141" t="s">
        <v>332</v>
      </c>
      <c r="G13" s="109" t="s">
        <v>333</v>
      </c>
      <c r="H13" s="141" t="s">
        <v>334</v>
      </c>
      <c r="I13" s="141" t="s">
        <v>327</v>
      </c>
      <c r="J13" s="109" t="s">
        <v>335</v>
      </c>
    </row>
    <row customHeight="1" ht="18.75">
      <c r="A14" s="164" t="s">
        <v>296</v>
      </c>
      <c r="B14" s="141" t="s">
        <v>337</v>
      </c>
      <c r="C14" s="141" t="s">
        <v>313</v>
      </c>
      <c r="D14" s="141" t="s">
        <v>314</v>
      </c>
      <c r="E14" s="109" t="s">
        <v>338</v>
      </c>
      <c r="F14" s="141" t="s">
        <v>316</v>
      </c>
      <c r="G14" s="109" t="s">
        <v>176</v>
      </c>
      <c r="H14" s="141" t="s">
        <v>317</v>
      </c>
      <c r="I14" s="141" t="s">
        <v>318</v>
      </c>
      <c r="J14" s="109" t="s">
        <v>319</v>
      </c>
    </row>
    <row customHeight="1" ht="18.75">
      <c r="A15" s="164" t="s">
        <v>296</v>
      </c>
      <c r="B15" s="141" t="s">
        <v>337</v>
      </c>
      <c r="C15" s="141" t="s">
        <v>323</v>
      </c>
      <c r="D15" s="141" t="s">
        <v>324</v>
      </c>
      <c r="E15" s="109" t="s">
        <v>325</v>
      </c>
      <c r="F15" s="141" t="s">
        <v>316</v>
      </c>
      <c r="G15" s="109" t="s">
        <v>339</v>
      </c>
      <c r="H15" s="141" t="s">
        <v>334</v>
      </c>
      <c r="I15" s="141" t="s">
        <v>327</v>
      </c>
      <c r="J15" s="109" t="s">
        <v>328</v>
      </c>
    </row>
    <row customHeight="1" ht="18.75">
      <c r="A16" s="164" t="s">
        <v>296</v>
      </c>
      <c r="B16" s="141" t="s">
        <v>337</v>
      </c>
      <c r="C16" s="141" t="s">
        <v>329</v>
      </c>
      <c r="D16" s="141" t="s">
        <v>330</v>
      </c>
      <c r="E16" s="109" t="s">
        <v>331</v>
      </c>
      <c r="F16" s="141" t="s">
        <v>332</v>
      </c>
      <c r="G16" s="109" t="s">
        <v>333</v>
      </c>
      <c r="H16" s="141" t="s">
        <v>334</v>
      </c>
      <c r="I16" s="141" t="s">
        <v>318</v>
      </c>
      <c r="J16" s="109" t="s">
        <v>340</v>
      </c>
    </row>
  </sheetData>
  <mergeCells count="6">
    <mergeCell ref="A3:J3"/>
    <mergeCell ref="A4:H4"/>
    <mergeCell ref="A9:A13"/>
    <mergeCell ref="B9:B13"/>
    <mergeCell ref="A14:A16"/>
    <mergeCell ref="B14:B16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