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<sst xmlns="http://schemas.openxmlformats.org/spreadsheetml/2006/main" count="1319" uniqueCount="472">
  <si>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</si>
  <si>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</si>
  <si>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</si>
  <si>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</si>
  <si>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</si>
  <si>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</si>
  <si>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</si>
  <si>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</si>
  <si>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</si>
  <si>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</si>
  <si>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</si>
  <si>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</si>
  <si>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</si>
  <si>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</si>
  <si>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</si>
  <si>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</si>
  <si>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</si>
  <si>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</si>
  <si>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</si>
  <si>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</si>
  <si>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</si>
  <si>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</si>
  <si>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</si>
  <si>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</si>
  <si>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</si>
  <si>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</si>
  <si>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</si>
  <si>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</si>
  <si>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</si>
  <si>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</si>
  <si>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</si>
  <si>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</si>
  <si>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</si>
  <si>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</si>
  <si>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</si>
  <si>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</si>
  <si>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</si>
  <si>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</si>
  <si>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</si>
  <si>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</si>
  <si>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</si>
  <si>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</si>
  <si>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</si>
  <si>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</si>
  <si>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</si>
  <si>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</si>
  <si>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</si>
  <si>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</si>
  <si>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</si>
  <si>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</si>
  <si>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</si>
  <si>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</si>
  <si>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</si>
  <si>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</si>
  <si>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</si>
  <si>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</si>
  <si>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</si>
  <si>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</si>
  <si>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</si>
  <si>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</si>
  <si>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</si>
  <si>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</si>
  <si>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</si>
  <si>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</si>
  <si>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</si>
  <si>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</si>
  <si>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</si>
  <si>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</si>
  <si>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</si>
  <si>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654</t>
  </si>
  <si>
    <t>耿马傣族佤族自治县地方产业发展服务中心</t>
  </si>
  <si>
    <t>654001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</si>
  <si>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</si>
  <si>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</si>
  <si>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</si>
  <si>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</si>
  <si>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</si>
  <si>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</si>
  <si>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</si>
  <si>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</si>
  <si>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</si>
  <si>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</si>
  <si>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</si>
  <si>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</si>
  <si>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</si>
  <si>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</si>
  <si>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</si>
  <si>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</si>
  <si>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</si>
  <si>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</si>
  <si>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</si>
  <si>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</si>
  <si>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</si>
  <si>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</si>
  <si>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</si>
  <si>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</si>
  <si>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213</t>
  </si>
  <si>
    <t>农林水支出</t>
  </si>
  <si>
    <t>21301</t>
  </si>
  <si>
    <t>2130104</t>
  </si>
  <si>
    <t>2130106</t>
  </si>
  <si>
    <t>2130122</t>
  </si>
  <si>
    <t>2130199</t>
  </si>
  <si>
    <t>21305</t>
  </si>
  <si>
    <t>2130505</t>
  </si>
  <si>
    <t>21308</t>
  </si>
  <si>
    <t>2130803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</si>
  <si>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</si>
  <si>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</si>
  <si>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</si>
  <si>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</si>
  <si>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</si>
  <si>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</si>
  <si>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</si>
  <si>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</si>
  <si>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</si>
  <si>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</si>
  <si>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</si>
  <si>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</si>
  <si>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</si>
  <si>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</si>
  <si>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</si>
  <si>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</si>
  <si>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</si>
  <si>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</si>
  <si>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</si>
  <si>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</si>
  <si>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</si>
  <si>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</si>
  <si>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</si>
  <si>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</si>
  <si>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</si>
  <si>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</si>
  <si>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</si>
  <si>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</si>
  <si>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</si>
  <si>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</si>
  <si>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</si>
  <si>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</si>
  <si>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</si>
  <si>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</si>
  <si>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</si>
  <si>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</si>
  <si>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</si>
  <si>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</si>
  <si>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</si>
  <si>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</si>
  <si>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</si>
  <si>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</si>
  <si>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</si>
  <si>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</si>
  <si>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</si>
  <si>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</si>
  <si>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</si>
  <si>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</si>
  <si>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</si>
  <si>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</si>
  <si>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</si>
  <si>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</si>
  <si>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</si>
  <si>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</si>
  <si>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</si>
  <si>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</si>
  <si>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</si>
  <si>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</si>
  <si>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</si>
  <si>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农业农村</t>
  </si>
  <si>
    <t>事业运行</t>
  </si>
  <si>
    <t>科技转化与推广服务</t>
  </si>
  <si>
    <t>农业生产发展</t>
  </si>
  <si>
    <t>其他农业农村支出</t>
  </si>
  <si>
    <t>巩固拓展脱贫攻坚成果衔接乡村振兴</t>
  </si>
  <si>
    <t>生产发展</t>
  </si>
  <si>
    <t>普惠金融发展支出</t>
  </si>
  <si>
    <t>农业保险保费补贴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</si>
  <si>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</si>
  <si>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</si>
  <si>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</si>
  <si>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</si>
  <si>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</si>
  <si>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</si>
  <si>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</si>
  <si>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</si>
  <si>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</si>
  <si>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</si>
  <si>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</si>
  <si>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</si>
  <si>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</si>
  <si>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</si>
  <si>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</si>
  <si>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</si>
  <si>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</si>
  <si>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</si>
  <si>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</si>
  <si>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</si>
  <si>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</si>
  <si>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</si>
  <si>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</si>
  <si>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</si>
  <si>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</si>
  <si>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</si>
  <si>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</si>
  <si>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</si>
  <si>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530926210000000002076</t>
  </si>
  <si>
    <t>事业人员工资支出</t>
  </si>
  <si>
    <t>30101</t>
  </si>
  <si>
    <t>基本工资</t>
  </si>
  <si>
    <t>30102</t>
  </si>
  <si>
    <t>津贴补贴</t>
  </si>
  <si>
    <t>530926231100001394612</t>
  </si>
  <si>
    <t>奖励性绩效工资</t>
  </si>
  <si>
    <t>30107</t>
  </si>
  <si>
    <t>绩效工资</t>
  </si>
  <si>
    <t>530926231100001394613</t>
  </si>
  <si>
    <t>事业人员绩效工资（2017年提高部分）</t>
  </si>
  <si>
    <t>530926231100001394607</t>
  </si>
  <si>
    <t>基础性绩效工资</t>
  </si>
  <si>
    <t>530926210000000002077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</si>
  <si>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</si>
  <si>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</si>
  <si>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</si>
  <si>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</si>
  <si>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</si>
  <si>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</si>
  <si>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</si>
  <si>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</si>
  <si>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</si>
  <si>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</si>
  <si>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</si>
  <si>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</si>
  <si>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</si>
  <si>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</si>
  <si>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</si>
  <si>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</si>
  <si>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</si>
  <si>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530926210000000002078</t>
  </si>
  <si>
    <t>30113</t>
  </si>
  <si>
    <t>530926210000000001758</t>
  </si>
  <si>
    <t>一般公用经费</t>
  </si>
  <si>
    <t>30201</t>
  </si>
  <si>
    <t>办公费</t>
  </si>
  <si>
    <t>30207</t>
  </si>
  <si>
    <t>邮电费</t>
  </si>
  <si>
    <t>30211</t>
  </si>
  <si>
    <t>差旅费</t>
  </si>
  <si>
    <t>530926241100002341089</t>
  </si>
  <si>
    <t>公务接待费（公用经费）</t>
  </si>
  <si>
    <t>30217</t>
  </si>
  <si>
    <t>530926210000000002084</t>
  </si>
  <si>
    <t>工会经费</t>
  </si>
  <si>
    <t>30228</t>
  </si>
  <si>
    <t>530926210000000002082</t>
  </si>
  <si>
    <t>公务用车运行维护费</t>
  </si>
  <si>
    <t>30231</t>
  </si>
  <si>
    <t>530926210000000002079</t>
  </si>
  <si>
    <t>离退休费</t>
  </si>
  <si>
    <t>30302</t>
  </si>
  <si>
    <t>退休费</t>
  </si>
  <si>
    <t>530926231100001394614</t>
  </si>
  <si>
    <t>机关事业单位职工遗属生活补助</t>
  </si>
  <si>
    <t>30305</t>
  </si>
  <si>
    <t>生活补助</t>
  </si>
  <si>
    <t>30307</t>
  </si>
  <si>
    <t>医疗费补助</t>
  </si>
  <si>
    <t>530926251100003879645</t>
  </si>
  <si>
    <t>租车经费</t>
  </si>
  <si>
    <t>30239</t>
  </si>
  <si>
    <t>其他交通费用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</si>
  <si>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</si>
  <si>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</si>
  <si>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</si>
  <si>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</si>
  <si>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</si>
  <si>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</si>
  <si>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</si>
  <si>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2020/2021年烤烟政策性补助资金</t>
  </si>
  <si>
    <t>专项业务类</t>
  </si>
  <si>
    <t>530926251100003793841</t>
  </si>
  <si>
    <t>2020/2021年榨季甘蔗入榨量考核奖励资金</t>
  </si>
  <si>
    <t>530926251100003791160</t>
  </si>
  <si>
    <t>2021/2022年榨季甘蔗入榨量考核奖励资金</t>
  </si>
  <si>
    <t>530926251100003794308</t>
  </si>
  <si>
    <t>2022/2023榨季甘蔗工业入榨量考核经费</t>
  </si>
  <si>
    <t>530926241100002375177</t>
  </si>
  <si>
    <t>2024年度政策性农业保险费补贴资金</t>
  </si>
  <si>
    <t>530926251100003814110</t>
  </si>
  <si>
    <t>31204</t>
  </si>
  <si>
    <t>费用补贴</t>
  </si>
  <si>
    <t>2025年春节慰问经费</t>
  </si>
  <si>
    <t>530926251100004061747</t>
  </si>
  <si>
    <t>耿马县甘蔗良繁基地建设项目四排山乡实施点地上附着物补偿金</t>
  </si>
  <si>
    <t>530926251100003947689</t>
  </si>
  <si>
    <t>30310</t>
  </si>
  <si>
    <t>个人农业生产补贴</t>
  </si>
  <si>
    <t>烤烟历年基础设施建设项目资金</t>
  </si>
  <si>
    <t>530926251100004108678</t>
  </si>
  <si>
    <t>31005</t>
  </si>
  <si>
    <t>基础设施建设</t>
  </si>
  <si>
    <t>糖料蔗核心基地建设项目补助资金</t>
  </si>
  <si>
    <t>530926251100004104450</t>
  </si>
  <si>
    <t>糖料蔗核心基地建设项目资金</t>
  </si>
  <si>
    <t>530926251100004114671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</si>
  <si>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</si>
  <si>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</si>
  <si>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</si>
  <si>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</si>
  <si>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</si>
  <si>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</si>
  <si>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</si>
  <si>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</si>
  <si>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</si>
  <si>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</si>
  <si>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</si>
  <si>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</si>
  <si>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</si>
  <si>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甘蔗工业入榨量</t>
  </si>
  <si>
    <t>=</t>
  </si>
  <si>
    <t>156</t>
  </si>
  <si>
    <t>万吨</t>
  </si>
  <si>
    <t>定量指标</t>
  </si>
  <si>
    <t>项目建设内容</t>
  </si>
  <si>
    <t>质量指标</t>
  </si>
  <si>
    <t>亩入榨量提高</t>
  </si>
  <si>
    <t>&gt;=</t>
  </si>
  <si>
    <t>吨</t>
  </si>
  <si>
    <t>竣工验收标准</t>
  </si>
  <si>
    <t>时效指标</t>
  </si>
  <si>
    <t>任务完成</t>
  </si>
  <si>
    <t>12</t>
  </si>
  <si>
    <t>月</t>
  </si>
  <si>
    <t>反映项目建设工期</t>
  </si>
  <si>
    <t>效益指标</t>
  </si>
  <si>
    <t>社会效益</t>
  </si>
  <si>
    <t>项目区亩均增收</t>
  </si>
  <si>
    <t>450</t>
  </si>
  <si>
    <t>元</t>
  </si>
  <si>
    <t>反映项目设计受益人群或地区的实现情况。</t>
  </si>
  <si>
    <t>满意度指标</t>
  </si>
  <si>
    <t>服务对象满意度</t>
  </si>
  <si>
    <t>&gt;</t>
  </si>
  <si>
    <t>90</t>
  </si>
  <si>
    <t>%</t>
  </si>
  <si>
    <t>调查人群中对设施建设或设施运行的满意度。</t>
  </si>
  <si>
    <t>烤房建设数量</t>
  </si>
  <si>
    <t>80</t>
  </si>
  <si>
    <t>座</t>
  </si>
  <si>
    <t>经济效益</t>
  </si>
  <si>
    <t>增加承烤面积</t>
  </si>
  <si>
    <t>160</t>
  </si>
  <si>
    <t>亩</t>
  </si>
  <si>
    <t>烟农满意度</t>
  </si>
  <si>
    <t>95</t>
  </si>
  <si>
    <t>糖料蔗核心基地建设项目</t>
  </si>
  <si>
    <t>基地建设项目面积</t>
  </si>
  <si>
    <t>17.8</t>
  </si>
  <si>
    <t>万亩</t>
  </si>
  <si>
    <t>甘蔗亩产值提高</t>
  </si>
  <si>
    <t>15</t>
  </si>
  <si>
    <t>蔗农满意度</t>
  </si>
  <si>
    <t>烤烟收购</t>
  </si>
  <si>
    <t>5500</t>
  </si>
  <si>
    <t>雪茄烟收购</t>
  </si>
  <si>
    <t>100</t>
  </si>
  <si>
    <t>上等烟比例确保达到70%以上</t>
  </si>
  <si>
    <t>上等烟比例</t>
  </si>
  <si>
    <t>总工期</t>
  </si>
  <si>
    <t>天</t>
  </si>
  <si>
    <t>反映项目建设生产期</t>
  </si>
  <si>
    <t>农民户均收入增加</t>
  </si>
  <si>
    <t>3.06</t>
  </si>
  <si>
    <t>万元</t>
  </si>
  <si>
    <t>全县植烟农户户均收入3.06万元</t>
  </si>
  <si>
    <t>受益人数</t>
  </si>
  <si>
    <t>1.04</t>
  </si>
  <si>
    <t>万人</t>
  </si>
  <si>
    <t>反映项目设计受益农民情况</t>
  </si>
  <si>
    <t>烤烟、雪茄烟种植面积</t>
  </si>
  <si>
    <t>2.27</t>
  </si>
  <si>
    <t>反映项目设计受益面积情况。</t>
  </si>
  <si>
    <t>生态效益</t>
  </si>
  <si>
    <t>绿色生态种植，减少农残；绿色烘烤，减污、减排助力“碳达峰”、“碳中和”</t>
  </si>
  <si>
    <t>反映项目设计受益人群或地区的田间鲜烟叶农残快检、二氧化碳排放减少情况</t>
  </si>
  <si>
    <t>农村人口满意度</t>
  </si>
  <si>
    <t>170.06</t>
  </si>
  <si>
    <t>1.00</t>
  </si>
  <si>
    <t>集体经济增加</t>
  </si>
  <si>
    <t>将蔗发展服务中心关糖产业建设项目资金纳入2025年 部门预算</t>
  </si>
  <si>
    <t>184.58</t>
  </si>
  <si>
    <t>12.00</t>
  </si>
  <si>
    <t>工程期限</t>
  </si>
  <si>
    <t>199</t>
  </si>
  <si>
    <t>17</t>
  </si>
  <si>
    <t>成本指标</t>
  </si>
  <si>
    <t>经济成本指标</t>
  </si>
  <si>
    <t>10</t>
  </si>
  <si>
    <t>糖料蔗核心基地建设项目支付完成率</t>
  </si>
  <si>
    <t>建设项目涉及补偿面积</t>
  </si>
  <si>
    <t>800</t>
  </si>
  <si>
    <t>对涉及农户补偿金</t>
  </si>
  <si>
    <t>1026930.5</t>
  </si>
  <si>
    <t>涉及补偿农户满意度</t>
  </si>
  <si>
    <t>98</t>
  </si>
  <si>
    <t>投保面积</t>
  </si>
  <si>
    <t>37.63</t>
  </si>
  <si>
    <t xml:space="preserve">保险范围
</t>
  </si>
  <si>
    <t>2024年度政策性农业保险保险费补贴资金</t>
  </si>
  <si>
    <t>赔偿处理</t>
  </si>
  <si>
    <t xml:space="preserve">支付预付赔款
</t>
  </si>
  <si>
    <t xml:space="preserve">赔款支付期限
</t>
  </si>
  <si>
    <t>降低蔗农损失</t>
  </si>
  <si>
    <t>700</t>
  </si>
  <si>
    <t xml:space="preserve">反映投保人群或地区的实际情况。
</t>
  </si>
  <si>
    <t xml:space="preserve">调查人群中对保险理赔的满意度。
</t>
  </si>
  <si>
    <t>2025年春节慰问</t>
  </si>
  <si>
    <t>保障慰问</t>
  </si>
  <si>
    <t>促进社会稳定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</si>
  <si>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</si>
  <si>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</si>
  <si>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</si>
  <si>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</si>
  <si>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年部门政府性基金预算支出预算表本单位无数据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</si>
  <si>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</si>
  <si>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</si>
  <si>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</si>
  <si>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</si>
  <si>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</si>
  <si>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</si>
  <si>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</si>
  <si>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</si>
  <si>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</si>
  <si>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</si>
  <si>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黑白打印机</t>
  </si>
  <si>
    <t>A4黑白打印机</t>
  </si>
  <si>
    <t>台</t>
  </si>
  <si>
    <t>打印纸</t>
  </si>
  <si>
    <t>纸质品</t>
  </si>
  <si>
    <t>箱</t>
  </si>
  <si>
    <t>燃油费</t>
  </si>
  <si>
    <t>车辆加油、添加燃料服务</t>
  </si>
  <si>
    <t>车辆维修费</t>
  </si>
  <si>
    <t>车辆维修和保养服务</t>
  </si>
  <si>
    <t>车辆保险</t>
  </si>
  <si>
    <t>机动车保险服务</t>
  </si>
  <si>
    <t>预算08表</t>
  </si>
  <si>
    <t>政府购买服务项目</t>
  </si>
  <si>
    <t>政府购买服务目录</t>
  </si>
  <si>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年部门政府购买服务预算表本单位无数据</t>
    </r>
  </si>
  <si>
    <t>预算09-1表</t>
  </si>
  <si>
    <t>单位名称（项目）</t>
  </si>
  <si>
    <t>地区</t>
  </si>
  <si>
    <t>政府性基金</t>
  </si>
  <si>
    <t>-</t>
  </si>
  <si>
    <t>2025县对下转移支付预算表本单位无数据</t>
  </si>
  <si>
    <t>预算09-2表</t>
  </si>
  <si>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年县下转移支付绩效目标表本单位无数据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</si>
  <si>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</si>
  <si>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</si>
  <si>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</si>
  <si>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</si>
  <si>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</si>
  <si>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</si>
  <si>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</si>
  <si>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</si>
  <si>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2025年新增资产配置表本单位无数据</t>
  </si>
  <si>
    <t>预算11表</t>
  </si>
  <si>
    <t>上级补助</t>
  </si>
  <si>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年转移支付补助项目支出预算表本单位无数据</t>
    </r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</si>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</sst>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6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0" xfId="0" applyFont="1">
      <alignment vertical="top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6" fontId="14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6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3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1"/>
      <c r="C3" s="201"/>
      <c r="D3" s="201"/>
    </row>
    <row r="4" ht="18.75" customHeight="1" spans="1:4">
      <c r="A4" s="43" t="str">
        <f>"单位名称："&amp;"耿马傣族佤族自治县地方产业发展服务中心"</f>
        <v>单位名称：耿马傣族佤族自治县地方产业发展服务中心</v>
      </c>
      <c r="B4" s="202"/>
      <c r="C4" s="20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11471202.55</v>
      </c>
      <c r="C8" s="133" t="s">
        <v>7</v>
      </c>
      <c r="D8" s="24"/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3" t="s">
        <v>14</v>
      </c>
      <c r="B12" s="24">
        <v>1819850</v>
      </c>
      <c r="C12" s="161" t="s">
        <v>15</v>
      </c>
      <c r="D12" s="24"/>
    </row>
    <row r="13" ht="18.75" customHeight="1" spans="1:4">
      <c r="A13" s="164" t="s">
        <v>16</v>
      </c>
      <c r="B13" s="24"/>
      <c r="C13" s="163" t="s">
        <v>17</v>
      </c>
      <c r="D13" s="24"/>
    </row>
    <row r="14" ht="18.75" customHeight="1" spans="1:4">
      <c r="A14" s="164" t="s">
        <v>18</v>
      </c>
      <c r="B14" s="24"/>
      <c r="C14" s="163" t="s">
        <v>19</v>
      </c>
      <c r="D14" s="24"/>
    </row>
    <row r="15" ht="18.75" customHeight="1" spans="1:4">
      <c r="A15" s="164" t="s">
        <v>20</v>
      </c>
      <c r="B15" s="24"/>
      <c r="C15" s="163" t="s">
        <v>21</v>
      </c>
      <c r="D15" s="24">
        <v>1174138.68</v>
      </c>
    </row>
    <row r="16" ht="18.75" customHeight="1" spans="1:4">
      <c r="A16" s="164" t="s">
        <v>22</v>
      </c>
      <c r="B16" s="24"/>
      <c r="C16" s="163" t="s">
        <v>23</v>
      </c>
      <c r="D16" s="24">
        <v>341145.93</v>
      </c>
    </row>
    <row r="17" ht="18.75" customHeight="1" spans="1:4">
      <c r="A17" s="164" t="s">
        <v>24</v>
      </c>
      <c r="B17" s="24">
        <v>1819850</v>
      </c>
      <c r="C17" s="164" t="s">
        <v>25</v>
      </c>
      <c r="D17" s="24"/>
    </row>
    <row r="18" ht="18.75" customHeight="1" spans="1:4">
      <c r="A18" s="164" t="s">
        <v>26</v>
      </c>
      <c r="B18" s="24"/>
      <c r="C18" s="164" t="s">
        <v>27</v>
      </c>
      <c r="D18" s="24"/>
    </row>
    <row r="19" ht="18.75" customHeight="1" spans="1:4">
      <c r="A19" s="165" t="s">
        <v>26</v>
      </c>
      <c r="B19" s="24"/>
      <c r="C19" s="163" t="s">
        <v>28</v>
      </c>
      <c r="D19" s="24">
        <v>9418367.38</v>
      </c>
    </row>
    <row r="20" ht="18.75" customHeight="1" spans="1:4">
      <c r="A20" s="165" t="s">
        <v>26</v>
      </c>
      <c r="B20" s="24"/>
      <c r="C20" s="163" t="s">
        <v>29</v>
      </c>
      <c r="D20" s="24"/>
    </row>
    <row r="21" ht="18.75" customHeight="1" spans="1:4">
      <c r="A21" s="165" t="s">
        <v>26</v>
      </c>
      <c r="B21" s="24"/>
      <c r="C21" s="163" t="s">
        <v>30</v>
      </c>
      <c r="D21" s="24"/>
    </row>
    <row r="22" ht="18.75" customHeight="1" spans="1:4">
      <c r="A22" s="165" t="s">
        <v>26</v>
      </c>
      <c r="B22" s="24"/>
      <c r="C22" s="163" t="s">
        <v>31</v>
      </c>
      <c r="D22" s="24"/>
    </row>
    <row r="23" ht="18.75" customHeight="1" spans="1:4">
      <c r="A23" s="165" t="s">
        <v>26</v>
      </c>
      <c r="B23" s="24"/>
      <c r="C23" s="163" t="s">
        <v>32</v>
      </c>
      <c r="D23" s="24"/>
    </row>
    <row r="24" ht="18.75" customHeight="1" spans="1:4">
      <c r="A24" s="165" t="s">
        <v>26</v>
      </c>
      <c r="B24" s="24"/>
      <c r="C24" s="163" t="s">
        <v>33</v>
      </c>
      <c r="D24" s="24"/>
    </row>
    <row r="25" ht="18.75" customHeight="1" spans="1:4">
      <c r="A25" s="165" t="s">
        <v>26</v>
      </c>
      <c r="B25" s="24"/>
      <c r="C25" s="163" t="s">
        <v>34</v>
      </c>
      <c r="D25" s="24"/>
    </row>
    <row r="26" ht="18.75" customHeight="1" spans="1:4">
      <c r="A26" s="165" t="s">
        <v>26</v>
      </c>
      <c r="B26" s="24"/>
      <c r="C26" s="163" t="s">
        <v>35</v>
      </c>
      <c r="D26" s="24">
        <v>537550.56</v>
      </c>
    </row>
    <row r="27" ht="18.75" customHeight="1" spans="1:4">
      <c r="A27" s="165" t="s">
        <v>26</v>
      </c>
      <c r="B27" s="24"/>
      <c r="C27" s="163" t="s">
        <v>36</v>
      </c>
      <c r="D27" s="24"/>
    </row>
    <row r="28" ht="18.75" customHeight="1" spans="1:4">
      <c r="A28" s="165" t="s">
        <v>26</v>
      </c>
      <c r="B28" s="24"/>
      <c r="C28" s="163" t="s">
        <v>37</v>
      </c>
      <c r="D28" s="24"/>
    </row>
    <row r="29" ht="18.75" customHeight="1" spans="1:4">
      <c r="A29" s="165" t="s">
        <v>26</v>
      </c>
      <c r="B29" s="24"/>
      <c r="C29" s="163" t="s">
        <v>38</v>
      </c>
      <c r="D29" s="24"/>
    </row>
    <row r="30" ht="18.75" customHeight="1" spans="1:4">
      <c r="A30" s="165" t="s">
        <v>26</v>
      </c>
      <c r="B30" s="24"/>
      <c r="C30" s="163" t="s">
        <v>39</v>
      </c>
      <c r="D30" s="24"/>
    </row>
    <row r="31" ht="18.75" customHeight="1" spans="1:4">
      <c r="A31" s="166" t="s">
        <v>26</v>
      </c>
      <c r="B31" s="24"/>
      <c r="C31" s="164" t="s">
        <v>40</v>
      </c>
      <c r="D31" s="24"/>
    </row>
    <row r="32" ht="18.75" customHeight="1" spans="1:4">
      <c r="A32" s="166" t="s">
        <v>26</v>
      </c>
      <c r="B32" s="24"/>
      <c r="C32" s="164" t="s">
        <v>41</v>
      </c>
      <c r="D32" s="24"/>
    </row>
    <row r="33" ht="18.75" customHeight="1" spans="1:4">
      <c r="A33" s="166" t="s">
        <v>26</v>
      </c>
      <c r="B33" s="24"/>
      <c r="C33" s="164" t="s">
        <v>42</v>
      </c>
      <c r="D33" s="24"/>
    </row>
    <row r="34" ht="18.75" customHeight="1" spans="1:4">
      <c r="A34" s="204" t="s">
        <v>43</v>
      </c>
      <c r="B34" s="167">
        <f>SUM(B8:B12)</f>
        <v>13291052.55</v>
      </c>
      <c r="C34" s="205" t="s">
        <v>44</v>
      </c>
      <c r="D34" s="167">
        <v>11471202.55</v>
      </c>
    </row>
    <row r="35" ht="18.75" customHeight="1" spans="1:4">
      <c r="A35" s="206" t="s">
        <v>45</v>
      </c>
      <c r="B35" s="24"/>
      <c r="C35" s="133" t="s">
        <v>46</v>
      </c>
      <c r="D35" s="24">
        <v>1819850</v>
      </c>
    </row>
    <row r="36" ht="18.75" customHeight="1" spans="1:4">
      <c r="A36" s="206" t="s">
        <v>47</v>
      </c>
      <c r="B36" s="24"/>
      <c r="C36" s="133" t="s">
        <v>47</v>
      </c>
      <c r="D36" s="24"/>
    </row>
    <row r="37" ht="18.75" customHeight="1" spans="1:4">
      <c r="A37" s="206" t="s">
        <v>48</v>
      </c>
      <c r="B37" s="24"/>
      <c r="C37" s="133" t="s">
        <v>49</v>
      </c>
      <c r="D37" s="24">
        <v>1819850</v>
      </c>
    </row>
    <row r="38" ht="18.75" customHeight="1" spans="1:4">
      <c r="A38" s="207" t="s">
        <v>50</v>
      </c>
      <c r="B38" s="167">
        <f t="shared" ref="B38:D38" si="1">B34+B35</f>
        <v>13291052.55</v>
      </c>
      <c r="C38" s="205" t="s">
        <v>51</v>
      </c>
      <c r="D38" s="167">
        <f t="shared" si="1"/>
        <v>13291052.55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11805555555556" bottom="0.511805555555556" header="0.310416666666667" footer="0.310416666666667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4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4"/>
      <c r="O2" s="69"/>
      <c r="P2" s="69"/>
      <c r="Q2" s="69"/>
      <c r="R2" s="69"/>
      <c r="S2" s="40" t="s">
        <v>52</v>
      </c>
    </row>
    <row r="3" ht="57.75" customHeight="1" spans="1:19">
      <c r="A3" s="129" t="str">
        <f>"2025"&amp;"年部门收入预算表"</f>
        <v>2025年部门收入预算表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95"/>
      <c r="P3" s="195"/>
      <c r="Q3" s="195"/>
      <c r="R3" s="195"/>
      <c r="S3" s="195"/>
    </row>
    <row r="4" ht="18.75" customHeight="1" spans="1:19">
      <c r="A4" s="43" t="str">
        <f>"单位名称："&amp;"耿马傣族佤族自治县地方产业发展服务中心"</f>
        <v>单位名称：耿马傣族佤族自治县地方产业发展服务中心</v>
      </c>
      <c r="B4" s="95"/>
      <c r="C4" s="95"/>
      <c r="D4" s="95"/>
      <c r="E4" s="95"/>
      <c r="F4" s="95"/>
      <c r="G4" s="95"/>
      <c r="H4" s="95"/>
      <c r="I4" s="95"/>
      <c r="J4" s="73"/>
      <c r="K4" s="95"/>
      <c r="L4" s="95"/>
      <c r="M4" s="95"/>
      <c r="N4" s="95"/>
      <c r="O4" s="73"/>
      <c r="P4" s="73"/>
      <c r="Q4" s="73"/>
      <c r="R4" s="73"/>
      <c r="S4" s="40" t="s">
        <v>1</v>
      </c>
    </row>
    <row r="5" ht="18.75" customHeight="1" spans="1:19">
      <c r="A5" s="179" t="s">
        <v>53</v>
      </c>
      <c r="B5" s="180" t="s">
        <v>54</v>
      </c>
      <c r="C5" s="180" t="s">
        <v>55</v>
      </c>
      <c r="D5" s="181" t="s">
        <v>56</v>
      </c>
      <c r="E5" s="182"/>
      <c r="F5" s="182"/>
      <c r="G5" s="182"/>
      <c r="H5" s="182"/>
      <c r="I5" s="182"/>
      <c r="J5" s="196"/>
      <c r="K5" s="182"/>
      <c r="L5" s="182"/>
      <c r="M5" s="182"/>
      <c r="N5" s="197"/>
      <c r="O5" s="181" t="s">
        <v>45</v>
      </c>
      <c r="P5" s="181"/>
      <c r="Q5" s="181"/>
      <c r="R5" s="181"/>
      <c r="S5" s="200"/>
    </row>
    <row r="6" ht="18.75" customHeight="1" spans="1:19">
      <c r="A6" s="183"/>
      <c r="B6" s="184"/>
      <c r="C6" s="184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8" t="s">
        <v>62</v>
      </c>
      <c r="J6" s="198"/>
      <c r="K6" s="198"/>
      <c r="L6" s="198"/>
      <c r="M6" s="198"/>
      <c r="N6" s="188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18.75" customHeight="1" spans="1:19">
      <c r="A7" s="186"/>
      <c r="B7" s="187"/>
      <c r="C7" s="187"/>
      <c r="D7" s="188"/>
      <c r="E7" s="188"/>
      <c r="F7" s="188"/>
      <c r="G7" s="188"/>
      <c r="H7" s="188"/>
      <c r="I7" s="187" t="s">
        <v>57</v>
      </c>
      <c r="J7" s="187" t="s">
        <v>64</v>
      </c>
      <c r="K7" s="187" t="s">
        <v>65</v>
      </c>
      <c r="L7" s="187" t="s">
        <v>66</v>
      </c>
      <c r="M7" s="187" t="s">
        <v>67</v>
      </c>
      <c r="N7" s="187" t="s">
        <v>68</v>
      </c>
      <c r="O7" s="199"/>
      <c r="P7" s="199"/>
      <c r="Q7" s="199"/>
      <c r="R7" s="199"/>
      <c r="S7" s="188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9" t="s">
        <v>69</v>
      </c>
      <c r="B9" s="190" t="s">
        <v>70</v>
      </c>
      <c r="C9" s="24">
        <v>11471202.55</v>
      </c>
      <c r="D9" s="24">
        <v>11471202.55</v>
      </c>
      <c r="E9" s="24">
        <v>11471202.55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9" t="s">
        <v>71</v>
      </c>
      <c r="B10" s="191" t="s">
        <v>70</v>
      </c>
      <c r="C10" s="24">
        <v>11471202.55</v>
      </c>
      <c r="D10" s="24">
        <v>11471202.55</v>
      </c>
      <c r="E10" s="24">
        <v>11471202.55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2" t="s">
        <v>55</v>
      </c>
      <c r="B11" s="193"/>
      <c r="C11" s="24">
        <v>11471202.55</v>
      </c>
      <c r="D11" s="24">
        <v>11471202.55</v>
      </c>
      <c r="E11" s="24">
        <v>11471202.55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34" customHeight="1" spans="2:2">
      <c r="B34">
        <f>SUM(B8:B12)</f>
        <v>2</v>
      </c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9583333333333" right="0.389583333333333" top="0.511805555555556" bottom="0.511805555555556" header="0.310416666666667" footer="0.310416666666667"/>
  <pageSetup paperSize="9" scale="3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4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9"/>
      <c r="E2" s="2"/>
      <c r="F2" s="2"/>
      <c r="G2" s="2"/>
      <c r="H2" s="169"/>
      <c r="I2" s="2"/>
      <c r="J2" s="169"/>
      <c r="K2" s="2"/>
      <c r="L2" s="2"/>
      <c r="M2" s="2"/>
      <c r="N2" s="2"/>
      <c r="O2" s="41" t="s">
        <v>72</v>
      </c>
    </row>
    <row r="3" ht="42" customHeight="1" spans="1:15">
      <c r="A3" s="6" t="str">
        <f>"2025"&amp;"年部门支出预算表"</f>
        <v>2025年部门支出预算表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ht="18.75" customHeight="1" spans="1:15">
      <c r="A4" s="171" t="str">
        <f>"单位名称："&amp;"耿马傣族佤族自治县地方产业发展服务中心"</f>
        <v>单位名称：耿马傣族佤族自治县地方产业发展服务中心</v>
      </c>
      <c r="B4" s="172"/>
      <c r="C4" s="64"/>
      <c r="D4" s="31"/>
      <c r="E4" s="64"/>
      <c r="F4" s="64"/>
      <c r="G4" s="64"/>
      <c r="H4" s="31"/>
      <c r="I4" s="64"/>
      <c r="J4" s="31"/>
      <c r="K4" s="64"/>
      <c r="L4" s="64"/>
      <c r="M4" s="177"/>
      <c r="N4" s="177"/>
      <c r="O4" s="41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6" t="s">
        <v>75</v>
      </c>
      <c r="F5" s="139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57</v>
      </c>
      <c r="E6" s="94" t="s">
        <v>75</v>
      </c>
      <c r="F6" s="94" t="s">
        <v>76</v>
      </c>
      <c r="G6" s="19"/>
      <c r="H6" s="19"/>
      <c r="I6" s="19"/>
      <c r="J6" s="68" t="s">
        <v>57</v>
      </c>
      <c r="K6" s="48" t="s">
        <v>79</v>
      </c>
      <c r="L6" s="48" t="s">
        <v>80</v>
      </c>
      <c r="M6" s="48" t="s">
        <v>81</v>
      </c>
      <c r="N6" s="48" t="s">
        <v>82</v>
      </c>
      <c r="O6" s="48" t="s">
        <v>83</v>
      </c>
    </row>
    <row r="7" ht="18.75" customHeight="1" spans="1:15">
      <c r="A7" s="118">
        <v>1</v>
      </c>
      <c r="B7" s="11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3" t="s">
        <v>84</v>
      </c>
      <c r="B8" s="158" t="s">
        <v>85</v>
      </c>
      <c r="C8" s="24">
        <v>1174138.68</v>
      </c>
      <c r="D8" s="24">
        <v>1174138.68</v>
      </c>
      <c r="E8" s="24">
        <v>1174138.68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3" t="s">
        <v>86</v>
      </c>
      <c r="B9" s="174" t="str">
        <f>"  "&amp;"行政事业单位养老支出"</f>
        <v>  行政事业单位养老支出</v>
      </c>
      <c r="C9" s="24">
        <v>1128717.48</v>
      </c>
      <c r="D9" s="24">
        <v>1128717.48</v>
      </c>
      <c r="E9" s="24">
        <v>1128717.48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3" t="s">
        <v>87</v>
      </c>
      <c r="B10" s="174" t="str">
        <f>"    "&amp;"事业单位离退休"</f>
        <v>    事业单位离退休</v>
      </c>
      <c r="C10" s="24">
        <v>411983.4</v>
      </c>
      <c r="D10" s="24">
        <v>411983.4</v>
      </c>
      <c r="E10" s="24">
        <v>411983.4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3" t="s">
        <v>88</v>
      </c>
      <c r="B11" s="174" t="str">
        <f>"    "&amp;"机关事业单位基本养老保险缴费支出"</f>
        <v>    机关事业单位基本养老保险缴费支出</v>
      </c>
      <c r="C11" s="24">
        <v>716734.08</v>
      </c>
      <c r="D11" s="24">
        <v>716734.08</v>
      </c>
      <c r="E11" s="24">
        <v>716734.08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3" t="s">
        <v>89</v>
      </c>
      <c r="B12" s="174" t="str">
        <f>"  "&amp;"抚恤"</f>
        <v>  抚恤</v>
      </c>
      <c r="C12" s="24">
        <v>45421.2</v>
      </c>
      <c r="D12" s="24">
        <v>45421.2</v>
      </c>
      <c r="E12" s="24">
        <v>45421.2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3" t="s">
        <v>90</v>
      </c>
      <c r="B13" s="174" t="str">
        <f>"    "&amp;"死亡抚恤"</f>
        <v>    死亡抚恤</v>
      </c>
      <c r="C13" s="24">
        <v>45421.2</v>
      </c>
      <c r="D13" s="24">
        <v>45421.2</v>
      </c>
      <c r="E13" s="24">
        <v>45421.2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3" t="s">
        <v>91</v>
      </c>
      <c r="B14" s="158" t="s">
        <v>92</v>
      </c>
      <c r="C14" s="24">
        <v>341145.93</v>
      </c>
      <c r="D14" s="24">
        <v>341145.93</v>
      </c>
      <c r="E14" s="24">
        <v>341145.93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3" t="s">
        <v>93</v>
      </c>
      <c r="B15" s="174" t="str">
        <f>"  "&amp;"行政事业单位医疗"</f>
        <v>  行政事业单位医疗</v>
      </c>
      <c r="C15" s="24">
        <v>341145.93</v>
      </c>
      <c r="D15" s="24">
        <v>341145.93</v>
      </c>
      <c r="E15" s="24">
        <v>341145.93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3" t="s">
        <v>94</v>
      </c>
      <c r="B16" s="174" t="str">
        <f>"    "&amp;"事业单位医疗"</f>
        <v>    事业单位医疗</v>
      </c>
      <c r="C16" s="24">
        <v>318050.75</v>
      </c>
      <c r="D16" s="24">
        <v>318050.75</v>
      </c>
      <c r="E16" s="24">
        <v>318050.75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3" t="s">
        <v>95</v>
      </c>
      <c r="B17" s="174" t="str">
        <f>"    "&amp;"其他行政事业单位医疗支出"</f>
        <v>    其他行政事业单位医疗支出</v>
      </c>
      <c r="C17" s="24">
        <v>23095.18</v>
      </c>
      <c r="D17" s="24">
        <v>23095.18</v>
      </c>
      <c r="E17" s="24">
        <v>23095.18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3" t="s">
        <v>96</v>
      </c>
      <c r="B18" s="158" t="s">
        <v>97</v>
      </c>
      <c r="C18" s="24">
        <v>9418367.38</v>
      </c>
      <c r="D18" s="24">
        <v>9418367.38</v>
      </c>
      <c r="E18" s="24">
        <v>5605036.88</v>
      </c>
      <c r="F18" s="24">
        <v>3813330.5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3" t="s">
        <v>98</v>
      </c>
      <c r="B19" s="174" t="str">
        <f>"  "&amp;"农业农村"</f>
        <v>  农业农村</v>
      </c>
      <c r="C19" s="24">
        <v>8264767.38</v>
      </c>
      <c r="D19" s="24">
        <v>8264767.38</v>
      </c>
      <c r="E19" s="24">
        <v>5605036.88</v>
      </c>
      <c r="F19" s="24">
        <v>2659730.5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3" t="s">
        <v>99</v>
      </c>
      <c r="B20" s="174" t="str">
        <f>"    "&amp;"事业运行"</f>
        <v>    事业运行</v>
      </c>
      <c r="C20" s="24">
        <v>5605036.88</v>
      </c>
      <c r="D20" s="24">
        <v>5605036.88</v>
      </c>
      <c r="E20" s="24">
        <v>5605036.88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3" t="s">
        <v>100</v>
      </c>
      <c r="B21" s="174" t="str">
        <f>"    "&amp;"科技转化与推广服务"</f>
        <v>    科技转化与推广服务</v>
      </c>
      <c r="C21" s="24">
        <v>1126930.5</v>
      </c>
      <c r="D21" s="24">
        <v>1126930.5</v>
      </c>
      <c r="E21" s="24"/>
      <c r="F21" s="24">
        <v>1126930.5</v>
      </c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3" t="s">
        <v>101</v>
      </c>
      <c r="B22" s="174" t="str">
        <f>"    "&amp;"农业生产发展"</f>
        <v>    农业生产发展</v>
      </c>
      <c r="C22" s="24">
        <v>1520000</v>
      </c>
      <c r="D22" s="24">
        <v>1520000</v>
      </c>
      <c r="E22" s="24"/>
      <c r="F22" s="24">
        <v>1520000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3" t="s">
        <v>102</v>
      </c>
      <c r="B23" s="174" t="str">
        <f>"    "&amp;"其他农业农村支出"</f>
        <v>    其他农业农村支出</v>
      </c>
      <c r="C23" s="24">
        <v>12800</v>
      </c>
      <c r="D23" s="24">
        <v>12800</v>
      </c>
      <c r="E23" s="24"/>
      <c r="F23" s="24">
        <v>12800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3" t="s">
        <v>103</v>
      </c>
      <c r="B24" s="174" t="str">
        <f>"  "&amp;"巩固拓展脱贫攻坚成果衔接乡村振兴"</f>
        <v>  巩固拓展脱贫攻坚成果衔接乡村振兴</v>
      </c>
      <c r="C24" s="24">
        <v>100000</v>
      </c>
      <c r="D24" s="24">
        <v>100000</v>
      </c>
      <c r="E24" s="24"/>
      <c r="F24" s="24">
        <v>100000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3" t="s">
        <v>104</v>
      </c>
      <c r="B25" s="174" t="str">
        <f>"    "&amp;"生产发展"</f>
        <v>    生产发展</v>
      </c>
      <c r="C25" s="24">
        <v>100000</v>
      </c>
      <c r="D25" s="24">
        <v>100000</v>
      </c>
      <c r="E25" s="24"/>
      <c r="F25" s="24">
        <v>100000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3" t="s">
        <v>105</v>
      </c>
      <c r="B26" s="174" t="str">
        <f>"  "&amp;"普惠金融发展支出"</f>
        <v>  普惠金融发展支出</v>
      </c>
      <c r="C26" s="24">
        <v>1053600</v>
      </c>
      <c r="D26" s="24">
        <v>1053600</v>
      </c>
      <c r="E26" s="24"/>
      <c r="F26" s="24">
        <v>1053600</v>
      </c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3" t="s">
        <v>106</v>
      </c>
      <c r="B27" s="174" t="str">
        <f>"    "&amp;"农业保险保费补贴"</f>
        <v>    农业保险保费补贴</v>
      </c>
      <c r="C27" s="24">
        <v>1053600</v>
      </c>
      <c r="D27" s="24">
        <v>1053600</v>
      </c>
      <c r="E27" s="24"/>
      <c r="F27" s="24">
        <v>1053600</v>
      </c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33" t="s">
        <v>107</v>
      </c>
      <c r="B28" s="158" t="s">
        <v>108</v>
      </c>
      <c r="C28" s="24">
        <v>537550.56</v>
      </c>
      <c r="D28" s="24">
        <v>537550.56</v>
      </c>
      <c r="E28" s="24">
        <v>537550.56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3" t="s">
        <v>109</v>
      </c>
      <c r="B29" s="174" t="str">
        <f>"  "&amp;"住房改革支出"</f>
        <v>  住房改革支出</v>
      </c>
      <c r="C29" s="24">
        <v>537550.56</v>
      </c>
      <c r="D29" s="24">
        <v>537550.56</v>
      </c>
      <c r="E29" s="24">
        <v>537550.56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3" t="s">
        <v>110</v>
      </c>
      <c r="B30" s="174" t="str">
        <f>"    "&amp;"住房公积金"</f>
        <v>    住房公积金</v>
      </c>
      <c r="C30" s="24">
        <v>537550.56</v>
      </c>
      <c r="D30" s="24">
        <v>537550.56</v>
      </c>
      <c r="E30" s="24">
        <v>537550.56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5" t="s">
        <v>111</v>
      </c>
      <c r="B31" s="176" t="s">
        <v>111</v>
      </c>
      <c r="C31" s="24">
        <v>11471202.55</v>
      </c>
      <c r="D31" s="24">
        <v>11471202.55</v>
      </c>
      <c r="E31" s="24">
        <v>7657872.05</v>
      </c>
      <c r="F31" s="24">
        <v>3813330.5</v>
      </c>
      <c r="G31" s="24"/>
      <c r="H31" s="24"/>
      <c r="I31" s="24"/>
      <c r="J31" s="24"/>
      <c r="K31" s="24"/>
      <c r="L31" s="24"/>
      <c r="M31" s="24"/>
      <c r="N31" s="24"/>
      <c r="O31" s="24"/>
    </row>
    <row r="34" customHeight="1" spans="2:2">
      <c r="B34">
        <f>SUM(B8:B12)</f>
        <v>0</v>
      </c>
    </row>
  </sheetData>
  <mergeCells count="11">
    <mergeCell ref="A3:O3"/>
    <mergeCell ref="A4:L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112</v>
      </c>
    </row>
    <row r="3" ht="36" customHeight="1" spans="1:4">
      <c r="A3" s="6" t="str">
        <f>"2025"&amp;"年部门财政拨款收支预算总表"</f>
        <v>2025年部门财政拨款收支预算总表</v>
      </c>
      <c r="B3" s="156"/>
      <c r="C3" s="156"/>
      <c r="D3" s="156"/>
    </row>
    <row r="4" ht="18.75" customHeight="1" spans="1:4">
      <c r="A4" s="8" t="str">
        <f>"单位名称："&amp;"耿马傣族佤族自治县地方产业发展服务中心"</f>
        <v>单位名称：耿马傣族佤族自治县地方产业发展服务中心</v>
      </c>
      <c r="B4" s="157"/>
      <c r="C4" s="157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113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58" t="s">
        <v>114</v>
      </c>
      <c r="B8" s="24">
        <v>11471202.55</v>
      </c>
      <c r="C8" s="23" t="s">
        <v>115</v>
      </c>
      <c r="D8" s="24">
        <v>11471202.55</v>
      </c>
    </row>
    <row r="9" ht="18.75" customHeight="1" spans="1:4">
      <c r="A9" s="159" t="s">
        <v>116</v>
      </c>
      <c r="B9" s="24">
        <v>11471202.55</v>
      </c>
      <c r="C9" s="23" t="s">
        <v>117</v>
      </c>
      <c r="D9" s="24"/>
    </row>
    <row r="10" ht="18.75" customHeight="1" spans="1:4">
      <c r="A10" s="159" t="s">
        <v>118</v>
      </c>
      <c r="B10" s="24"/>
      <c r="C10" s="23" t="s">
        <v>119</v>
      </c>
      <c r="D10" s="24"/>
    </row>
    <row r="11" ht="18.75" customHeight="1" spans="1:4">
      <c r="A11" s="159" t="s">
        <v>120</v>
      </c>
      <c r="B11" s="24"/>
      <c r="C11" s="23" t="s">
        <v>121</v>
      </c>
      <c r="D11" s="24"/>
    </row>
    <row r="12" ht="18.75" customHeight="1" spans="1:4">
      <c r="A12" s="160" t="s">
        <v>122</v>
      </c>
      <c r="B12" s="24"/>
      <c r="C12" s="161" t="s">
        <v>123</v>
      </c>
      <c r="D12" s="24"/>
    </row>
    <row r="13" ht="18.75" customHeight="1" spans="1:4">
      <c r="A13" s="162" t="s">
        <v>116</v>
      </c>
      <c r="B13" s="24"/>
      <c r="C13" s="163" t="s">
        <v>124</v>
      </c>
      <c r="D13" s="24"/>
    </row>
    <row r="14" ht="18.75" customHeight="1" spans="1:4">
      <c r="A14" s="162" t="s">
        <v>118</v>
      </c>
      <c r="B14" s="24"/>
      <c r="C14" s="163" t="s">
        <v>125</v>
      </c>
      <c r="D14" s="24"/>
    </row>
    <row r="15" ht="18.75" customHeight="1" spans="1:4">
      <c r="A15" s="162" t="s">
        <v>120</v>
      </c>
      <c r="B15" s="24"/>
      <c r="C15" s="163" t="s">
        <v>126</v>
      </c>
      <c r="D15" s="24"/>
    </row>
    <row r="16" ht="18.75" customHeight="1" spans="1:4">
      <c r="A16" s="162" t="s">
        <v>26</v>
      </c>
      <c r="B16" s="24"/>
      <c r="C16" s="163" t="s">
        <v>127</v>
      </c>
      <c r="D16" s="24">
        <v>1174138.68</v>
      </c>
    </row>
    <row r="17" ht="18.75" customHeight="1" spans="1:4">
      <c r="A17" s="162" t="s">
        <v>26</v>
      </c>
      <c r="B17" s="24" t="s">
        <v>26</v>
      </c>
      <c r="C17" s="163" t="s">
        <v>128</v>
      </c>
      <c r="D17" s="24">
        <v>341145.93</v>
      </c>
    </row>
    <row r="18" ht="18.75" customHeight="1" spans="1:4">
      <c r="A18" s="164" t="s">
        <v>26</v>
      </c>
      <c r="B18" s="24" t="s">
        <v>26</v>
      </c>
      <c r="C18" s="163" t="s">
        <v>129</v>
      </c>
      <c r="D18" s="24"/>
    </row>
    <row r="19" ht="18.75" customHeight="1" spans="1:4">
      <c r="A19" s="164" t="s">
        <v>26</v>
      </c>
      <c r="B19" s="24" t="s">
        <v>26</v>
      </c>
      <c r="C19" s="163" t="s">
        <v>130</v>
      </c>
      <c r="D19" s="24"/>
    </row>
    <row r="20" ht="18.75" customHeight="1" spans="1:4">
      <c r="A20" s="165" t="s">
        <v>26</v>
      </c>
      <c r="B20" s="24" t="s">
        <v>26</v>
      </c>
      <c r="C20" s="163" t="s">
        <v>131</v>
      </c>
      <c r="D20" s="24">
        <v>9418367.38</v>
      </c>
    </row>
    <row r="21" ht="18.75" customHeight="1" spans="1:4">
      <c r="A21" s="165" t="s">
        <v>26</v>
      </c>
      <c r="B21" s="24" t="s">
        <v>26</v>
      </c>
      <c r="C21" s="163" t="s">
        <v>132</v>
      </c>
      <c r="D21" s="24"/>
    </row>
    <row r="22" ht="18.75" customHeight="1" spans="1:4">
      <c r="A22" s="165" t="s">
        <v>26</v>
      </c>
      <c r="B22" s="24" t="s">
        <v>26</v>
      </c>
      <c r="C22" s="163" t="s">
        <v>133</v>
      </c>
      <c r="D22" s="24"/>
    </row>
    <row r="23" ht="18.75" customHeight="1" spans="1:4">
      <c r="A23" s="165" t="s">
        <v>26</v>
      </c>
      <c r="B23" s="24" t="s">
        <v>26</v>
      </c>
      <c r="C23" s="163" t="s">
        <v>134</v>
      </c>
      <c r="D23" s="24"/>
    </row>
    <row r="24" ht="18.75" customHeight="1" spans="1:4">
      <c r="A24" s="165" t="s">
        <v>26</v>
      </c>
      <c r="B24" s="24" t="s">
        <v>26</v>
      </c>
      <c r="C24" s="163" t="s">
        <v>135</v>
      </c>
      <c r="D24" s="24"/>
    </row>
    <row r="25" ht="18.75" customHeight="1" spans="1:4">
      <c r="A25" s="165" t="s">
        <v>26</v>
      </c>
      <c r="B25" s="24" t="s">
        <v>26</v>
      </c>
      <c r="C25" s="163" t="s">
        <v>136</v>
      </c>
      <c r="D25" s="24"/>
    </row>
    <row r="26" ht="18.75" customHeight="1" spans="1:4">
      <c r="A26" s="165" t="s">
        <v>26</v>
      </c>
      <c r="B26" s="24" t="s">
        <v>26</v>
      </c>
      <c r="C26" s="163" t="s">
        <v>137</v>
      </c>
      <c r="D26" s="24"/>
    </row>
    <row r="27" ht="18.75" customHeight="1" spans="1:4">
      <c r="A27" s="165" t="s">
        <v>26</v>
      </c>
      <c r="B27" s="24" t="s">
        <v>26</v>
      </c>
      <c r="C27" s="163" t="s">
        <v>138</v>
      </c>
      <c r="D27" s="24">
        <v>537550.56</v>
      </c>
    </row>
    <row r="28" ht="18.75" customHeight="1" spans="1:4">
      <c r="A28" s="165" t="s">
        <v>26</v>
      </c>
      <c r="B28" s="24" t="s">
        <v>26</v>
      </c>
      <c r="C28" s="163" t="s">
        <v>139</v>
      </c>
      <c r="D28" s="24"/>
    </row>
    <row r="29" ht="18.75" customHeight="1" spans="1:4">
      <c r="A29" s="165" t="s">
        <v>26</v>
      </c>
      <c r="B29" s="24" t="s">
        <v>26</v>
      </c>
      <c r="C29" s="163" t="s">
        <v>140</v>
      </c>
      <c r="D29" s="24"/>
    </row>
    <row r="30" ht="18.75" customHeight="1" spans="1:4">
      <c r="A30" s="165" t="s">
        <v>26</v>
      </c>
      <c r="B30" s="24" t="s">
        <v>26</v>
      </c>
      <c r="C30" s="163" t="s">
        <v>141</v>
      </c>
      <c r="D30" s="24"/>
    </row>
    <row r="31" ht="18.75" customHeight="1" spans="1:4">
      <c r="A31" s="165" t="s">
        <v>26</v>
      </c>
      <c r="B31" s="24" t="s">
        <v>26</v>
      </c>
      <c r="C31" s="163" t="s">
        <v>142</v>
      </c>
      <c r="D31" s="24"/>
    </row>
    <row r="32" ht="18.75" customHeight="1" spans="1:4">
      <c r="A32" s="166" t="s">
        <v>26</v>
      </c>
      <c r="B32" s="24" t="s">
        <v>26</v>
      </c>
      <c r="C32" s="163" t="s">
        <v>143</v>
      </c>
      <c r="D32" s="24"/>
    </row>
    <row r="33" ht="18.75" customHeight="1" spans="1:4">
      <c r="A33" s="166" t="s">
        <v>26</v>
      </c>
      <c r="B33" s="24" t="s">
        <v>26</v>
      </c>
      <c r="C33" s="163" t="s">
        <v>144</v>
      </c>
      <c r="D33" s="24"/>
    </row>
    <row r="34" ht="18.75" customHeight="1" spans="1:4">
      <c r="A34" s="166" t="s">
        <v>26</v>
      </c>
      <c r="B34" s="24">
        <f>SUM(B8:B12)</f>
        <v>22942405.1</v>
      </c>
      <c r="C34" s="163" t="s">
        <v>145</v>
      </c>
      <c r="D34" s="24"/>
    </row>
    <row r="35" ht="18.75" customHeight="1" spans="1:4">
      <c r="A35" s="166" t="s">
        <v>26</v>
      </c>
      <c r="B35" s="24" t="s">
        <v>26</v>
      </c>
      <c r="C35" s="163" t="s">
        <v>146</v>
      </c>
      <c r="D35" s="24"/>
    </row>
    <row r="36" ht="18.75" customHeight="1" spans="1:4">
      <c r="A36" s="57" t="s">
        <v>147</v>
      </c>
      <c r="B36" s="167">
        <v>11471202.55</v>
      </c>
      <c r="C36" s="168" t="s">
        <v>51</v>
      </c>
      <c r="D36" s="167">
        <v>11471202.55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showZeros="0" workbookViewId="0">
      <pane ySplit="1" topLeftCell="A7" activePane="bottomLeft" state="frozen"/>
      <selection/>
      <selection pane="bottomLeft" activeCell="B36" sqref="B36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7"/>
      <c r="F2" s="59"/>
      <c r="G2" s="41" t="s">
        <v>148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149" t="str">
        <f>"单位名称："&amp;"耿马傣族佤族自治县地方产业发展服务中心"</f>
        <v>单位名称：耿马傣族佤族自治县地方产业发展服务中心</v>
      </c>
      <c r="B4" s="30"/>
      <c r="C4" s="31"/>
      <c r="D4" s="31"/>
      <c r="E4" s="31"/>
      <c r="F4" s="103"/>
      <c r="G4" s="41" t="s">
        <v>1</v>
      </c>
    </row>
    <row r="5" ht="20.25" customHeight="1" spans="1:7">
      <c r="A5" s="150" t="s">
        <v>149</v>
      </c>
      <c r="B5" s="151"/>
      <c r="C5" s="108" t="s">
        <v>55</v>
      </c>
      <c r="D5" s="131" t="s">
        <v>75</v>
      </c>
      <c r="E5" s="14"/>
      <c r="F5" s="15"/>
      <c r="G5" s="124" t="s">
        <v>76</v>
      </c>
    </row>
    <row r="6" ht="20.25" customHeight="1" spans="1:7">
      <c r="A6" s="152" t="s">
        <v>73</v>
      </c>
      <c r="B6" s="152" t="s">
        <v>74</v>
      </c>
      <c r="C6" s="34"/>
      <c r="D6" s="68" t="s">
        <v>57</v>
      </c>
      <c r="E6" s="68" t="s">
        <v>150</v>
      </c>
      <c r="F6" s="68" t="s">
        <v>151</v>
      </c>
      <c r="G6" s="96"/>
    </row>
    <row r="7" ht="19.5" customHeight="1" spans="1:7">
      <c r="A7" s="152" t="s">
        <v>152</v>
      </c>
      <c r="B7" s="152" t="s">
        <v>153</v>
      </c>
      <c r="C7" s="152" t="s">
        <v>154</v>
      </c>
      <c r="D7" s="68">
        <v>4</v>
      </c>
      <c r="E7" s="153" t="s">
        <v>155</v>
      </c>
      <c r="F7" s="153" t="s">
        <v>156</v>
      </c>
      <c r="G7" s="152" t="s">
        <v>157</v>
      </c>
    </row>
    <row r="8" ht="18" customHeight="1" spans="1:7">
      <c r="A8" s="35" t="s">
        <v>84</v>
      </c>
      <c r="B8" s="35" t="s">
        <v>85</v>
      </c>
      <c r="C8" s="24">
        <v>1174138.68</v>
      </c>
      <c r="D8" s="24">
        <v>1174138.68</v>
      </c>
      <c r="E8" s="24">
        <v>1174138.68</v>
      </c>
      <c r="F8" s="24"/>
      <c r="G8" s="24"/>
    </row>
    <row r="9" ht="18" customHeight="1" spans="1:7">
      <c r="A9" s="119" t="s">
        <v>86</v>
      </c>
      <c r="B9" s="119" t="s">
        <v>158</v>
      </c>
      <c r="C9" s="24">
        <v>1128717.48</v>
      </c>
      <c r="D9" s="24">
        <v>1128717.48</v>
      </c>
      <c r="E9" s="24">
        <v>1128717.48</v>
      </c>
      <c r="F9" s="24"/>
      <c r="G9" s="24"/>
    </row>
    <row r="10" ht="18" customHeight="1" spans="1:7">
      <c r="A10" s="120" t="s">
        <v>87</v>
      </c>
      <c r="B10" s="120" t="s">
        <v>159</v>
      </c>
      <c r="C10" s="24">
        <v>411983.4</v>
      </c>
      <c r="D10" s="24">
        <v>411983.4</v>
      </c>
      <c r="E10" s="24">
        <v>411983.4</v>
      </c>
      <c r="F10" s="24"/>
      <c r="G10" s="24"/>
    </row>
    <row r="11" ht="18" customHeight="1" spans="1:7">
      <c r="A11" s="120" t="s">
        <v>88</v>
      </c>
      <c r="B11" s="120" t="s">
        <v>160</v>
      </c>
      <c r="C11" s="24">
        <v>716734.08</v>
      </c>
      <c r="D11" s="24">
        <v>716734.08</v>
      </c>
      <c r="E11" s="24">
        <v>716734.08</v>
      </c>
      <c r="F11" s="24"/>
      <c r="G11" s="24"/>
    </row>
    <row r="12" ht="18" customHeight="1" spans="1:7">
      <c r="A12" s="119" t="s">
        <v>89</v>
      </c>
      <c r="B12" s="119" t="s">
        <v>161</v>
      </c>
      <c r="C12" s="24">
        <v>45421.2</v>
      </c>
      <c r="D12" s="24">
        <v>45421.2</v>
      </c>
      <c r="E12" s="24">
        <v>45421.2</v>
      </c>
      <c r="F12" s="24"/>
      <c r="G12" s="24"/>
    </row>
    <row r="13" ht="18" customHeight="1" spans="1:7">
      <c r="A13" s="120" t="s">
        <v>90</v>
      </c>
      <c r="B13" s="120" t="s">
        <v>162</v>
      </c>
      <c r="C13" s="24">
        <v>45421.2</v>
      </c>
      <c r="D13" s="24">
        <v>45421.2</v>
      </c>
      <c r="E13" s="24">
        <v>45421.2</v>
      </c>
      <c r="F13" s="24"/>
      <c r="G13" s="24"/>
    </row>
    <row r="14" ht="18" customHeight="1" spans="1:7">
      <c r="A14" s="35" t="s">
        <v>91</v>
      </c>
      <c r="B14" s="35" t="s">
        <v>92</v>
      </c>
      <c r="C14" s="24">
        <v>341145.93</v>
      </c>
      <c r="D14" s="24">
        <v>341145.93</v>
      </c>
      <c r="E14" s="24">
        <v>341145.93</v>
      </c>
      <c r="F14" s="24"/>
      <c r="G14" s="24"/>
    </row>
    <row r="15" ht="18" customHeight="1" spans="1:7">
      <c r="A15" s="119" t="s">
        <v>93</v>
      </c>
      <c r="B15" s="119" t="s">
        <v>163</v>
      </c>
      <c r="C15" s="24">
        <v>341145.93</v>
      </c>
      <c r="D15" s="24">
        <v>341145.93</v>
      </c>
      <c r="E15" s="24">
        <v>341145.93</v>
      </c>
      <c r="F15" s="24"/>
      <c r="G15" s="24"/>
    </row>
    <row r="16" ht="18" customHeight="1" spans="1:7">
      <c r="A16" s="120" t="s">
        <v>94</v>
      </c>
      <c r="B16" s="120" t="s">
        <v>164</v>
      </c>
      <c r="C16" s="24">
        <v>318050.75</v>
      </c>
      <c r="D16" s="24">
        <v>318050.75</v>
      </c>
      <c r="E16" s="24">
        <v>318050.75</v>
      </c>
      <c r="F16" s="24"/>
      <c r="G16" s="24"/>
    </row>
    <row r="17" ht="18" customHeight="1" spans="1:7">
      <c r="A17" s="120" t="s">
        <v>95</v>
      </c>
      <c r="B17" s="120" t="s">
        <v>165</v>
      </c>
      <c r="C17" s="24">
        <v>23095.18</v>
      </c>
      <c r="D17" s="24">
        <v>23095.18</v>
      </c>
      <c r="E17" s="24">
        <v>23095.18</v>
      </c>
      <c r="F17" s="24"/>
      <c r="G17" s="24"/>
    </row>
    <row r="18" ht="18" customHeight="1" spans="1:7">
      <c r="A18" s="35" t="s">
        <v>96</v>
      </c>
      <c r="B18" s="35" t="s">
        <v>97</v>
      </c>
      <c r="C18" s="24">
        <v>9418367.38</v>
      </c>
      <c r="D18" s="24">
        <v>5605036.88</v>
      </c>
      <c r="E18" s="24">
        <v>5284945.12</v>
      </c>
      <c r="F18" s="24">
        <v>320091.76</v>
      </c>
      <c r="G18" s="24">
        <v>3813330.5</v>
      </c>
    </row>
    <row r="19" ht="18" customHeight="1" spans="1:7">
      <c r="A19" s="119" t="s">
        <v>98</v>
      </c>
      <c r="B19" s="119" t="s">
        <v>166</v>
      </c>
      <c r="C19" s="24">
        <v>8264767.38</v>
      </c>
      <c r="D19" s="24">
        <v>5605036.88</v>
      </c>
      <c r="E19" s="24">
        <v>5284945.12</v>
      </c>
      <c r="F19" s="24">
        <v>320091.76</v>
      </c>
      <c r="G19" s="24">
        <v>2659730.5</v>
      </c>
    </row>
    <row r="20" ht="18" customHeight="1" spans="1:7">
      <c r="A20" s="120" t="s">
        <v>99</v>
      </c>
      <c r="B20" s="120" t="s">
        <v>167</v>
      </c>
      <c r="C20" s="24">
        <v>5605036.88</v>
      </c>
      <c r="D20" s="24">
        <v>5605036.88</v>
      </c>
      <c r="E20" s="24">
        <v>5284945.12</v>
      </c>
      <c r="F20" s="24">
        <v>320091.76</v>
      </c>
      <c r="G20" s="24"/>
    </row>
    <row r="21" ht="18" customHeight="1" spans="1:7">
      <c r="A21" s="120" t="s">
        <v>100</v>
      </c>
      <c r="B21" s="120" t="s">
        <v>168</v>
      </c>
      <c r="C21" s="24">
        <v>1126930.5</v>
      </c>
      <c r="D21" s="24"/>
      <c r="E21" s="24"/>
      <c r="F21" s="24"/>
      <c r="G21" s="24">
        <v>1126930.5</v>
      </c>
    </row>
    <row r="22" ht="18" customHeight="1" spans="1:7">
      <c r="A22" s="120" t="s">
        <v>101</v>
      </c>
      <c r="B22" s="120" t="s">
        <v>169</v>
      </c>
      <c r="C22" s="24">
        <v>1520000</v>
      </c>
      <c r="D22" s="24"/>
      <c r="E22" s="24"/>
      <c r="F22" s="24"/>
      <c r="G22" s="24">
        <v>1520000</v>
      </c>
    </row>
    <row r="23" ht="18" customHeight="1" spans="1:7">
      <c r="A23" s="120" t="s">
        <v>102</v>
      </c>
      <c r="B23" s="120" t="s">
        <v>170</v>
      </c>
      <c r="C23" s="24">
        <v>12800</v>
      </c>
      <c r="D23" s="24"/>
      <c r="E23" s="24"/>
      <c r="F23" s="24"/>
      <c r="G23" s="24">
        <v>12800</v>
      </c>
    </row>
    <row r="24" ht="18" customHeight="1" spans="1:7">
      <c r="A24" s="119" t="s">
        <v>103</v>
      </c>
      <c r="B24" s="119" t="s">
        <v>171</v>
      </c>
      <c r="C24" s="24">
        <v>100000</v>
      </c>
      <c r="D24" s="24"/>
      <c r="E24" s="24"/>
      <c r="F24" s="24"/>
      <c r="G24" s="24">
        <v>100000</v>
      </c>
    </row>
    <row r="25" ht="18" customHeight="1" spans="1:7">
      <c r="A25" s="120" t="s">
        <v>104</v>
      </c>
      <c r="B25" s="120" t="s">
        <v>172</v>
      </c>
      <c r="C25" s="24">
        <v>100000</v>
      </c>
      <c r="D25" s="24"/>
      <c r="E25" s="24"/>
      <c r="F25" s="24"/>
      <c r="G25" s="24">
        <v>100000</v>
      </c>
    </row>
    <row r="26" ht="18" customHeight="1" spans="1:7">
      <c r="A26" s="119" t="s">
        <v>105</v>
      </c>
      <c r="B26" s="119" t="s">
        <v>173</v>
      </c>
      <c r="C26" s="24">
        <v>1053600</v>
      </c>
      <c r="D26" s="24"/>
      <c r="E26" s="24"/>
      <c r="F26" s="24"/>
      <c r="G26" s="24">
        <v>1053600</v>
      </c>
    </row>
    <row r="27" ht="18" customHeight="1" spans="1:7">
      <c r="A27" s="120" t="s">
        <v>106</v>
      </c>
      <c r="B27" s="120" t="s">
        <v>174</v>
      </c>
      <c r="C27" s="24">
        <v>1053600</v>
      </c>
      <c r="D27" s="24"/>
      <c r="E27" s="24"/>
      <c r="F27" s="24"/>
      <c r="G27" s="24">
        <v>1053600</v>
      </c>
    </row>
    <row r="28" ht="18" customHeight="1" spans="1:7">
      <c r="A28" s="35" t="s">
        <v>107</v>
      </c>
      <c r="B28" s="35" t="s">
        <v>108</v>
      </c>
      <c r="C28" s="24">
        <v>537550.56</v>
      </c>
      <c r="D28" s="24">
        <v>537550.56</v>
      </c>
      <c r="E28" s="24">
        <v>537550.56</v>
      </c>
      <c r="F28" s="24"/>
      <c r="G28" s="24"/>
    </row>
    <row r="29" ht="18" customHeight="1" spans="1:7">
      <c r="A29" s="119" t="s">
        <v>109</v>
      </c>
      <c r="B29" s="119" t="s">
        <v>175</v>
      </c>
      <c r="C29" s="24">
        <v>537550.56</v>
      </c>
      <c r="D29" s="24">
        <v>537550.56</v>
      </c>
      <c r="E29" s="24">
        <v>537550.56</v>
      </c>
      <c r="F29" s="24"/>
      <c r="G29" s="24"/>
    </row>
    <row r="30" ht="18" customHeight="1" spans="1:7">
      <c r="A30" s="120" t="s">
        <v>110</v>
      </c>
      <c r="B30" s="120" t="s">
        <v>176</v>
      </c>
      <c r="C30" s="24">
        <v>537550.56</v>
      </c>
      <c r="D30" s="24">
        <v>537550.56</v>
      </c>
      <c r="E30" s="24">
        <v>537550.56</v>
      </c>
      <c r="F30" s="24"/>
      <c r="G30" s="24"/>
    </row>
    <row r="31" ht="18" customHeight="1" spans="1:7">
      <c r="A31" s="154" t="s">
        <v>111</v>
      </c>
      <c r="B31" s="155" t="s">
        <v>111</v>
      </c>
      <c r="C31" s="24">
        <v>11471202.55</v>
      </c>
      <c r="D31" s="24">
        <v>7657872.05</v>
      </c>
      <c r="E31" s="24">
        <v>7337780.29</v>
      </c>
      <c r="F31" s="24">
        <v>320091.76</v>
      </c>
      <c r="G31" s="24">
        <v>3813330.5</v>
      </c>
    </row>
    <row r="34" customHeight="1" spans="2:2">
      <c r="B34">
        <f>SUM(B8:B12)</f>
        <v>0</v>
      </c>
    </row>
  </sheetData>
  <mergeCells count="7">
    <mergeCell ref="A3:G3"/>
    <mergeCell ref="A4:E4"/>
    <mergeCell ref="A5:B5"/>
    <mergeCell ref="D5:F5"/>
    <mergeCell ref="A31:B31"/>
    <mergeCell ref="C5:C6"/>
    <mergeCell ref="G5:G6"/>
  </mergeCells>
  <printOptions horizontalCentered="1"/>
  <pageMargins left="0.389583333333333" right="0.389583333333333" top="0.511805555555556" bottom="0.511805555555556" header="0.310416666666667" footer="0.310416666666667"/>
  <pageSetup paperSize="9" scale="7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4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285714285714" defaultRowHeight="14.25" customHeight="1" outlineLevelCol="5"/>
  <cols>
    <col min="1" max="1" width="23.5714285714286" customWidth="1"/>
    <col min="2" max="6" width="22.847619047619" customWidth="1"/>
  </cols>
  <sheetData>
    <row r="1" customHeight="1" spans="1:6">
      <c r="A1" s="140"/>
      <c r="B1" s="140"/>
      <c r="C1" s="140"/>
      <c r="D1" s="140"/>
      <c r="E1" s="140"/>
      <c r="F1" s="140"/>
    </row>
    <row r="2" ht="15" customHeight="1" spans="1:6">
      <c r="A2" s="141"/>
      <c r="B2" s="142"/>
      <c r="C2" s="64"/>
      <c r="F2" s="89" t="s">
        <v>177</v>
      </c>
    </row>
    <row r="3" ht="39" customHeight="1" spans="1:6">
      <c r="A3" s="129" t="str">
        <f>"2025"&amp;"年一般公共预算“三公”经费支出预算表"</f>
        <v>2025年一般公共预算“三公”经费支出预算表</v>
      </c>
      <c r="B3" s="54"/>
      <c r="C3" s="54"/>
      <c r="D3" s="54"/>
      <c r="E3" s="54"/>
      <c r="F3" s="54"/>
    </row>
    <row r="4" ht="18.75" customHeight="1" spans="1:6">
      <c r="A4" s="43" t="str">
        <f>"单位名称："&amp;"耿马傣族佤族自治县地方产业发展服务中心"</f>
        <v>单位名称：耿马傣族佤族自治县地方产业发展服务中心</v>
      </c>
      <c r="B4" s="142"/>
      <c r="C4" s="64"/>
      <c r="D4" s="31"/>
      <c r="F4" s="89" t="s">
        <v>178</v>
      </c>
    </row>
    <row r="5" ht="18.75" customHeight="1" spans="1:6">
      <c r="A5" s="11" t="s">
        <v>179</v>
      </c>
      <c r="B5" s="32" t="s">
        <v>180</v>
      </c>
      <c r="C5" s="13" t="s">
        <v>181</v>
      </c>
      <c r="D5" s="14"/>
      <c r="E5" s="15"/>
      <c r="F5" s="32" t="s">
        <v>182</v>
      </c>
    </row>
    <row r="6" ht="18.75" customHeight="1" spans="1:6">
      <c r="A6" s="18"/>
      <c r="B6" s="34"/>
      <c r="C6" s="68" t="s">
        <v>57</v>
      </c>
      <c r="D6" s="68" t="s">
        <v>183</v>
      </c>
      <c r="E6" s="68" t="s">
        <v>184</v>
      </c>
      <c r="F6" s="34"/>
    </row>
    <row r="7" ht="18.75" customHeight="1" spans="1:6">
      <c r="A7" s="143">
        <v>1</v>
      </c>
      <c r="B7" s="144">
        <v>2</v>
      </c>
      <c r="C7" s="145">
        <v>3</v>
      </c>
      <c r="D7" s="145">
        <v>4</v>
      </c>
      <c r="E7" s="145">
        <v>5</v>
      </c>
      <c r="F7" s="144">
        <v>6</v>
      </c>
    </row>
    <row r="8" ht="18.75" customHeight="1" spans="1:6">
      <c r="A8" s="146">
        <v>70000</v>
      </c>
      <c r="B8" s="146"/>
      <c r="C8" s="146">
        <v>60000</v>
      </c>
      <c r="D8" s="146"/>
      <c r="E8" s="146">
        <v>60000</v>
      </c>
      <c r="F8" s="146">
        <v>10000</v>
      </c>
    </row>
    <row r="34" customHeight="1" spans="2:2">
      <c r="B34">
        <f>SUM(B8:B12)</f>
        <v>0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workbookViewId="0">
      <pane ySplit="1" topLeftCell="A14" activePane="bottomLeft" state="frozen"/>
      <selection/>
      <selection pane="bottomLeft" activeCell="C13" sqref="C13"/>
    </sheetView>
  </sheetViews>
  <sheetFormatPr defaultColWidth="9.14285714285714" defaultRowHeight="14.25" customHeight="1"/>
  <cols>
    <col min="1" max="1" width="32.847619047619" hidden="1" customWidth="1"/>
    <col min="2" max="2" width="25.4190476190476" hidden="1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9" width="19.847619047619" customWidth="1"/>
    <col min="10" max="10" width="0.285714285714286" customWidth="1"/>
    <col min="11" max="11" width="19.847619047619" hidden="1" customWidth="1"/>
    <col min="12" max="12" width="19.847619047619" customWidth="1"/>
    <col min="13" max="13" width="0.142857142857143" customWidth="1"/>
    <col min="14" max="21" width="19.847619047619" hidden="1" customWidth="1"/>
    <col min="22" max="23" width="20" hidden="1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9"/>
      <c r="I2" s="69"/>
      <c r="J2" s="69"/>
      <c r="K2" s="69"/>
      <c r="L2" s="69"/>
      <c r="M2" s="69"/>
      <c r="N2" s="31"/>
      <c r="O2" s="31"/>
      <c r="P2" s="31"/>
      <c r="Q2" s="69"/>
      <c r="U2" s="127"/>
      <c r="W2" s="40" t="s">
        <v>185</v>
      </c>
    </row>
    <row r="3" ht="39.75" customHeight="1" spans="1:23">
      <c r="A3" s="129" t="str">
        <f>"2025"&amp;"年部门基本支出预算表"</f>
        <v>2025年部门基本支出预算表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  <c r="O3" s="7"/>
      <c r="P3" s="7"/>
      <c r="Q3" s="54"/>
      <c r="R3" s="54"/>
      <c r="S3" s="54"/>
      <c r="T3" s="54"/>
      <c r="U3" s="54"/>
      <c r="V3" s="54"/>
      <c r="W3" s="54"/>
    </row>
    <row r="4" ht="18.75" customHeight="1" spans="1:23">
      <c r="A4" s="8" t="str">
        <f>"单位名称："&amp;"耿马傣族佤族自治县地方产业发展服务中心"</f>
        <v>单位名称：耿马傣族佤族自治县地方产业发展服务中心</v>
      </c>
      <c r="B4" s="130"/>
      <c r="C4" s="130"/>
      <c r="D4" s="130"/>
      <c r="E4" s="130"/>
      <c r="F4" s="130"/>
      <c r="G4" s="130"/>
      <c r="H4" s="73"/>
      <c r="I4" s="73"/>
      <c r="J4" s="73"/>
      <c r="K4" s="73"/>
      <c r="L4" s="73"/>
      <c r="M4" s="73"/>
      <c r="N4" s="95"/>
      <c r="O4" s="95"/>
      <c r="P4" s="95"/>
      <c r="Q4" s="73"/>
      <c r="U4" s="127"/>
      <c r="W4" s="40" t="s">
        <v>178</v>
      </c>
    </row>
    <row r="5" ht="18" customHeight="1" spans="1:23">
      <c r="A5" s="11" t="s">
        <v>186</v>
      </c>
      <c r="B5" s="11" t="s">
        <v>187</v>
      </c>
      <c r="C5" s="11" t="s">
        <v>188</v>
      </c>
      <c r="D5" s="11" t="s">
        <v>189</v>
      </c>
      <c r="E5" s="11" t="s">
        <v>190</v>
      </c>
      <c r="F5" s="11" t="s">
        <v>191</v>
      </c>
      <c r="G5" s="11" t="s">
        <v>192</v>
      </c>
      <c r="H5" s="131" t="s">
        <v>193</v>
      </c>
      <c r="I5" s="66" t="s">
        <v>193</v>
      </c>
      <c r="J5" s="66"/>
      <c r="K5" s="66"/>
      <c r="L5" s="66"/>
      <c r="M5" s="66"/>
      <c r="N5" s="14"/>
      <c r="O5" s="14"/>
      <c r="P5" s="14"/>
      <c r="Q5" s="76" t="s">
        <v>61</v>
      </c>
      <c r="R5" s="66" t="s">
        <v>78</v>
      </c>
      <c r="S5" s="66"/>
      <c r="T5" s="66"/>
      <c r="U5" s="66"/>
      <c r="V5" s="66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194</v>
      </c>
      <c r="I6" s="131" t="s">
        <v>58</v>
      </c>
      <c r="J6" s="66"/>
      <c r="K6" s="66"/>
      <c r="L6" s="66"/>
      <c r="M6" s="137"/>
      <c r="N6" s="13" t="s">
        <v>195</v>
      </c>
      <c r="O6" s="14"/>
      <c r="P6" s="15"/>
      <c r="Q6" s="11" t="s">
        <v>61</v>
      </c>
      <c r="R6" s="131" t="s">
        <v>78</v>
      </c>
      <c r="S6" s="76" t="s">
        <v>64</v>
      </c>
      <c r="T6" s="66" t="s">
        <v>78</v>
      </c>
      <c r="U6" s="76" t="s">
        <v>66</v>
      </c>
      <c r="V6" s="76" t="s">
        <v>67</v>
      </c>
      <c r="W6" s="139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196</v>
      </c>
      <c r="J7" s="11" t="s">
        <v>197</v>
      </c>
      <c r="K7" s="11" t="s">
        <v>198</v>
      </c>
      <c r="L7" s="11" t="s">
        <v>199</v>
      </c>
      <c r="M7" s="11" t="s">
        <v>200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201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4"/>
      <c r="J8" s="18" t="s">
        <v>202</v>
      </c>
      <c r="K8" s="18" t="s">
        <v>198</v>
      </c>
      <c r="L8" s="18" t="s">
        <v>199</v>
      </c>
      <c r="M8" s="18" t="s">
        <v>200</v>
      </c>
      <c r="N8" s="18" t="s">
        <v>198</v>
      </c>
      <c r="O8" s="18" t="s">
        <v>199</v>
      </c>
      <c r="P8" s="18" t="s">
        <v>200</v>
      </c>
      <c r="Q8" s="18" t="s">
        <v>61</v>
      </c>
      <c r="R8" s="18" t="s">
        <v>57</v>
      </c>
      <c r="S8" s="18" t="s">
        <v>64</v>
      </c>
      <c r="T8" s="18" t="s">
        <v>201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70</v>
      </c>
      <c r="B10" s="133"/>
      <c r="C10" s="133"/>
      <c r="D10" s="133"/>
      <c r="E10" s="133"/>
      <c r="F10" s="133"/>
      <c r="G10" s="133"/>
      <c r="H10" s="24">
        <v>7657872.05</v>
      </c>
      <c r="I10" s="24">
        <v>7657872.05</v>
      </c>
      <c r="J10" s="24"/>
      <c r="K10" s="24"/>
      <c r="L10" s="24">
        <v>7657872.05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70</v>
      </c>
      <c r="B11" s="22"/>
      <c r="C11" s="22"/>
      <c r="D11" s="22"/>
      <c r="E11" s="22"/>
      <c r="F11" s="22"/>
      <c r="G11" s="22"/>
      <c r="H11" s="24">
        <v>7657872.05</v>
      </c>
      <c r="I11" s="24">
        <v>7657872.05</v>
      </c>
      <c r="J11" s="24"/>
      <c r="K11" s="24"/>
      <c r="L11" s="24">
        <v>7657872.05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4" t="s">
        <v>70</v>
      </c>
      <c r="B12" s="22" t="s">
        <v>203</v>
      </c>
      <c r="C12" s="22" t="s">
        <v>204</v>
      </c>
      <c r="D12" s="22" t="s">
        <v>99</v>
      </c>
      <c r="E12" s="22" t="s">
        <v>167</v>
      </c>
      <c r="F12" s="22" t="s">
        <v>205</v>
      </c>
      <c r="G12" s="22" t="s">
        <v>206</v>
      </c>
      <c r="H12" s="24">
        <v>2250480</v>
      </c>
      <c r="I12" s="24">
        <v>2250480</v>
      </c>
      <c r="J12" s="24"/>
      <c r="K12" s="24"/>
      <c r="L12" s="24">
        <v>2250480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4" t="s">
        <v>70</v>
      </c>
      <c r="B13" s="22" t="s">
        <v>203</v>
      </c>
      <c r="C13" s="22" t="s">
        <v>204</v>
      </c>
      <c r="D13" s="22" t="s">
        <v>99</v>
      </c>
      <c r="E13" s="22" t="s">
        <v>167</v>
      </c>
      <c r="F13" s="22" t="s">
        <v>207</v>
      </c>
      <c r="G13" s="22" t="s">
        <v>208</v>
      </c>
      <c r="H13" s="24">
        <v>389400</v>
      </c>
      <c r="I13" s="24">
        <v>389400</v>
      </c>
      <c r="J13" s="24"/>
      <c r="K13" s="24"/>
      <c r="L13" s="24">
        <v>389400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4" t="s">
        <v>70</v>
      </c>
      <c r="B14" s="22" t="s">
        <v>209</v>
      </c>
      <c r="C14" s="22" t="s">
        <v>210</v>
      </c>
      <c r="D14" s="22" t="s">
        <v>99</v>
      </c>
      <c r="E14" s="22" t="s">
        <v>167</v>
      </c>
      <c r="F14" s="22" t="s">
        <v>211</v>
      </c>
      <c r="G14" s="22" t="s">
        <v>212</v>
      </c>
      <c r="H14" s="24">
        <v>1233228</v>
      </c>
      <c r="I14" s="24">
        <v>1233228</v>
      </c>
      <c r="J14" s="24"/>
      <c r="K14" s="24"/>
      <c r="L14" s="24">
        <v>1233228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4" t="s">
        <v>70</v>
      </c>
      <c r="B15" s="22" t="s">
        <v>213</v>
      </c>
      <c r="C15" s="22" t="s">
        <v>214</v>
      </c>
      <c r="D15" s="22" t="s">
        <v>99</v>
      </c>
      <c r="E15" s="22" t="s">
        <v>167</v>
      </c>
      <c r="F15" s="22" t="s">
        <v>211</v>
      </c>
      <c r="G15" s="22" t="s">
        <v>212</v>
      </c>
      <c r="H15" s="24">
        <v>774000</v>
      </c>
      <c r="I15" s="24">
        <v>774000</v>
      </c>
      <c r="J15" s="24"/>
      <c r="K15" s="24"/>
      <c r="L15" s="24">
        <v>774000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4" t="s">
        <v>70</v>
      </c>
      <c r="B16" s="22" t="s">
        <v>215</v>
      </c>
      <c r="C16" s="22" t="s">
        <v>216</v>
      </c>
      <c r="D16" s="22" t="s">
        <v>99</v>
      </c>
      <c r="E16" s="22" t="s">
        <v>167</v>
      </c>
      <c r="F16" s="22" t="s">
        <v>211</v>
      </c>
      <c r="G16" s="22" t="s">
        <v>212</v>
      </c>
      <c r="H16" s="24">
        <v>606480</v>
      </c>
      <c r="I16" s="24">
        <v>606480</v>
      </c>
      <c r="J16" s="24"/>
      <c r="K16" s="24"/>
      <c r="L16" s="24">
        <v>606480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4" t="s">
        <v>70</v>
      </c>
      <c r="B17" s="22" t="s">
        <v>217</v>
      </c>
      <c r="C17" s="22" t="s">
        <v>218</v>
      </c>
      <c r="D17" s="22" t="s">
        <v>88</v>
      </c>
      <c r="E17" s="22" t="s">
        <v>160</v>
      </c>
      <c r="F17" s="22" t="s">
        <v>219</v>
      </c>
      <c r="G17" s="22" t="s">
        <v>220</v>
      </c>
      <c r="H17" s="24">
        <v>716734.08</v>
      </c>
      <c r="I17" s="24">
        <v>716734.08</v>
      </c>
      <c r="J17" s="24"/>
      <c r="K17" s="24"/>
      <c r="L17" s="24">
        <v>716734.08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4" t="s">
        <v>70</v>
      </c>
      <c r="B18" s="22" t="s">
        <v>217</v>
      </c>
      <c r="C18" s="22" t="s">
        <v>218</v>
      </c>
      <c r="D18" s="22" t="s">
        <v>221</v>
      </c>
      <c r="E18" s="22" t="s">
        <v>222</v>
      </c>
      <c r="F18" s="22" t="s">
        <v>223</v>
      </c>
      <c r="G18" s="22" t="s">
        <v>224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4" t="s">
        <v>70</v>
      </c>
      <c r="B19" s="22" t="s">
        <v>217</v>
      </c>
      <c r="C19" s="22" t="s">
        <v>218</v>
      </c>
      <c r="D19" s="22" t="s">
        <v>225</v>
      </c>
      <c r="E19" s="22" t="s">
        <v>226</v>
      </c>
      <c r="F19" s="22" t="s">
        <v>227</v>
      </c>
      <c r="G19" s="22" t="s">
        <v>228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4" t="s">
        <v>70</v>
      </c>
      <c r="B20" s="22" t="s">
        <v>217</v>
      </c>
      <c r="C20" s="22" t="s">
        <v>218</v>
      </c>
      <c r="D20" s="22" t="s">
        <v>94</v>
      </c>
      <c r="E20" s="22" t="s">
        <v>164</v>
      </c>
      <c r="F20" s="22" t="s">
        <v>227</v>
      </c>
      <c r="G20" s="22" t="s">
        <v>228</v>
      </c>
      <c r="H20" s="24">
        <v>318050.75</v>
      </c>
      <c r="I20" s="24">
        <v>318050.75</v>
      </c>
      <c r="J20" s="24"/>
      <c r="K20" s="24"/>
      <c r="L20" s="24">
        <v>318050.75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4" t="s">
        <v>70</v>
      </c>
      <c r="B21" s="22" t="s">
        <v>217</v>
      </c>
      <c r="C21" s="22" t="s">
        <v>218</v>
      </c>
      <c r="D21" s="22" t="s">
        <v>229</v>
      </c>
      <c r="E21" s="22" t="s">
        <v>230</v>
      </c>
      <c r="F21" s="22" t="s">
        <v>231</v>
      </c>
      <c r="G21" s="22" t="s">
        <v>232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4" t="s">
        <v>70</v>
      </c>
      <c r="B22" s="22" t="s">
        <v>217</v>
      </c>
      <c r="C22" s="22" t="s">
        <v>218</v>
      </c>
      <c r="D22" s="22" t="s">
        <v>99</v>
      </c>
      <c r="E22" s="22" t="s">
        <v>167</v>
      </c>
      <c r="F22" s="22" t="s">
        <v>233</v>
      </c>
      <c r="G22" s="22" t="s">
        <v>234</v>
      </c>
      <c r="H22" s="24">
        <v>31357.12</v>
      </c>
      <c r="I22" s="24">
        <v>31357.12</v>
      </c>
      <c r="J22" s="24"/>
      <c r="K22" s="24"/>
      <c r="L22" s="24">
        <v>31357.12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4" t="s">
        <v>70</v>
      </c>
      <c r="B23" s="22" t="s">
        <v>217</v>
      </c>
      <c r="C23" s="22" t="s">
        <v>218</v>
      </c>
      <c r="D23" s="22" t="s">
        <v>95</v>
      </c>
      <c r="E23" s="22" t="s">
        <v>165</v>
      </c>
      <c r="F23" s="22" t="s">
        <v>233</v>
      </c>
      <c r="G23" s="22" t="s">
        <v>234</v>
      </c>
      <c r="H23" s="24">
        <v>14136</v>
      </c>
      <c r="I23" s="24">
        <v>14136</v>
      </c>
      <c r="J23" s="24"/>
      <c r="K23" s="24"/>
      <c r="L23" s="24">
        <v>14136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4" t="s">
        <v>70</v>
      </c>
      <c r="B24" s="22" t="s">
        <v>217</v>
      </c>
      <c r="C24" s="22" t="s">
        <v>218</v>
      </c>
      <c r="D24" s="22" t="s">
        <v>95</v>
      </c>
      <c r="E24" s="22" t="s">
        <v>165</v>
      </c>
      <c r="F24" s="22" t="s">
        <v>233</v>
      </c>
      <c r="G24" s="22" t="s">
        <v>234</v>
      </c>
      <c r="H24" s="24">
        <v>8959.18</v>
      </c>
      <c r="I24" s="24">
        <v>8959.18</v>
      </c>
      <c r="J24" s="24"/>
      <c r="K24" s="24"/>
      <c r="L24" s="24">
        <v>8959.18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4" t="s">
        <v>70</v>
      </c>
      <c r="B25" s="22" t="s">
        <v>235</v>
      </c>
      <c r="C25" s="22" t="s">
        <v>176</v>
      </c>
      <c r="D25" s="22" t="s">
        <v>110</v>
      </c>
      <c r="E25" s="22" t="s">
        <v>176</v>
      </c>
      <c r="F25" s="22" t="s">
        <v>236</v>
      </c>
      <c r="G25" s="22" t="s">
        <v>176</v>
      </c>
      <c r="H25" s="24">
        <v>537550.56</v>
      </c>
      <c r="I25" s="24">
        <v>537550.56</v>
      </c>
      <c r="J25" s="24"/>
      <c r="K25" s="24"/>
      <c r="L25" s="24">
        <v>537550.56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4" t="s">
        <v>70</v>
      </c>
      <c r="B26" s="22" t="s">
        <v>237</v>
      </c>
      <c r="C26" s="22" t="s">
        <v>238</v>
      </c>
      <c r="D26" s="22" t="s">
        <v>99</v>
      </c>
      <c r="E26" s="22" t="s">
        <v>167</v>
      </c>
      <c r="F26" s="22" t="s">
        <v>239</v>
      </c>
      <c r="G26" s="22" t="s">
        <v>240</v>
      </c>
      <c r="H26" s="24">
        <v>72500</v>
      </c>
      <c r="I26" s="24">
        <v>72500</v>
      </c>
      <c r="J26" s="24"/>
      <c r="K26" s="24"/>
      <c r="L26" s="24">
        <v>72500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4" t="s">
        <v>70</v>
      </c>
      <c r="B27" s="22" t="s">
        <v>237</v>
      </c>
      <c r="C27" s="22" t="s">
        <v>238</v>
      </c>
      <c r="D27" s="22" t="s">
        <v>99</v>
      </c>
      <c r="E27" s="22" t="s">
        <v>167</v>
      </c>
      <c r="F27" s="22" t="s">
        <v>241</v>
      </c>
      <c r="G27" s="22" t="s">
        <v>242</v>
      </c>
      <c r="H27" s="24">
        <v>28000</v>
      </c>
      <c r="I27" s="24">
        <v>28000</v>
      </c>
      <c r="J27" s="24"/>
      <c r="K27" s="24"/>
      <c r="L27" s="24">
        <v>28000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4" t="s">
        <v>70</v>
      </c>
      <c r="B28" s="22" t="s">
        <v>237</v>
      </c>
      <c r="C28" s="22" t="s">
        <v>238</v>
      </c>
      <c r="D28" s="22" t="s">
        <v>99</v>
      </c>
      <c r="E28" s="22" t="s">
        <v>167</v>
      </c>
      <c r="F28" s="22" t="s">
        <v>243</v>
      </c>
      <c r="G28" s="22" t="s">
        <v>244</v>
      </c>
      <c r="H28" s="24">
        <v>40000</v>
      </c>
      <c r="I28" s="24">
        <v>40000</v>
      </c>
      <c r="J28" s="24"/>
      <c r="K28" s="24"/>
      <c r="L28" s="24">
        <v>40000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4" t="s">
        <v>70</v>
      </c>
      <c r="B29" s="22" t="s">
        <v>245</v>
      </c>
      <c r="C29" s="22" t="s">
        <v>246</v>
      </c>
      <c r="D29" s="22" t="s">
        <v>99</v>
      </c>
      <c r="E29" s="22" t="s">
        <v>167</v>
      </c>
      <c r="F29" s="22" t="s">
        <v>247</v>
      </c>
      <c r="G29" s="22" t="s">
        <v>182</v>
      </c>
      <c r="H29" s="24">
        <v>10000</v>
      </c>
      <c r="I29" s="24">
        <v>10000</v>
      </c>
      <c r="J29" s="24"/>
      <c r="K29" s="24"/>
      <c r="L29" s="24">
        <v>10000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4" t="s">
        <v>70</v>
      </c>
      <c r="B30" s="22" t="s">
        <v>248</v>
      </c>
      <c r="C30" s="22" t="s">
        <v>249</v>
      </c>
      <c r="D30" s="22" t="s">
        <v>99</v>
      </c>
      <c r="E30" s="22" t="s">
        <v>167</v>
      </c>
      <c r="F30" s="22" t="s">
        <v>250</v>
      </c>
      <c r="G30" s="22" t="s">
        <v>249</v>
      </c>
      <c r="H30" s="24">
        <v>89591.76</v>
      </c>
      <c r="I30" s="24">
        <v>89591.76</v>
      </c>
      <c r="J30" s="24"/>
      <c r="K30" s="24"/>
      <c r="L30" s="24">
        <v>89591.76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4" t="s">
        <v>70</v>
      </c>
      <c r="B31" s="22" t="s">
        <v>251</v>
      </c>
      <c r="C31" s="22" t="s">
        <v>252</v>
      </c>
      <c r="D31" s="22" t="s">
        <v>99</v>
      </c>
      <c r="E31" s="22" t="s">
        <v>167</v>
      </c>
      <c r="F31" s="22" t="s">
        <v>253</v>
      </c>
      <c r="G31" s="22" t="s">
        <v>252</v>
      </c>
      <c r="H31" s="24">
        <v>60000</v>
      </c>
      <c r="I31" s="24">
        <v>60000</v>
      </c>
      <c r="J31" s="24"/>
      <c r="K31" s="24"/>
      <c r="L31" s="24">
        <v>60000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4" t="s">
        <v>70</v>
      </c>
      <c r="B32" s="22" t="s">
        <v>254</v>
      </c>
      <c r="C32" s="22" t="s">
        <v>255</v>
      </c>
      <c r="D32" s="22" t="s">
        <v>87</v>
      </c>
      <c r="E32" s="22" t="s">
        <v>159</v>
      </c>
      <c r="F32" s="22" t="s">
        <v>256</v>
      </c>
      <c r="G32" s="22" t="s">
        <v>257</v>
      </c>
      <c r="H32" s="24">
        <v>411983.4</v>
      </c>
      <c r="I32" s="24">
        <v>411983.4</v>
      </c>
      <c r="J32" s="24"/>
      <c r="K32" s="24"/>
      <c r="L32" s="24">
        <v>411983.4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4" t="s">
        <v>70</v>
      </c>
      <c r="B33" s="22" t="s">
        <v>258</v>
      </c>
      <c r="C33" s="22" t="s">
        <v>259</v>
      </c>
      <c r="D33" s="22" t="s">
        <v>90</v>
      </c>
      <c r="E33" s="22" t="s">
        <v>162</v>
      </c>
      <c r="F33" s="22" t="s">
        <v>260</v>
      </c>
      <c r="G33" s="22" t="s">
        <v>261</v>
      </c>
      <c r="H33" s="24">
        <v>45421.2</v>
      </c>
      <c r="I33" s="24">
        <v>45421.2</v>
      </c>
      <c r="J33" s="24"/>
      <c r="K33" s="24"/>
      <c r="L33" s="24">
        <v>45421.2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4" t="s">
        <v>70</v>
      </c>
      <c r="B34" s="22">
        <f>SUM(B8:B12)</f>
        <v>2</v>
      </c>
      <c r="C34" s="22" t="s">
        <v>218</v>
      </c>
      <c r="D34" s="22" t="s">
        <v>225</v>
      </c>
      <c r="E34" s="22" t="s">
        <v>226</v>
      </c>
      <c r="F34" s="22" t="s">
        <v>262</v>
      </c>
      <c r="G34" s="22" t="s">
        <v>263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4" t="s">
        <v>70</v>
      </c>
      <c r="B35" s="22" t="s">
        <v>264</v>
      </c>
      <c r="C35" s="22" t="s">
        <v>265</v>
      </c>
      <c r="D35" s="22" t="s">
        <v>99</v>
      </c>
      <c r="E35" s="22" t="s">
        <v>167</v>
      </c>
      <c r="F35" s="22" t="s">
        <v>266</v>
      </c>
      <c r="G35" s="22" t="s">
        <v>267</v>
      </c>
      <c r="H35" s="24">
        <v>20000</v>
      </c>
      <c r="I35" s="24">
        <v>20000</v>
      </c>
      <c r="J35" s="24"/>
      <c r="K35" s="24"/>
      <c r="L35" s="24">
        <v>20000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36" t="s">
        <v>111</v>
      </c>
      <c r="B36" s="135"/>
      <c r="C36" s="135"/>
      <c r="D36" s="135"/>
      <c r="E36" s="135"/>
      <c r="F36" s="135"/>
      <c r="G36" s="136"/>
      <c r="H36" s="24">
        <v>7657872.05</v>
      </c>
      <c r="I36" s="24">
        <v>7657872.05</v>
      </c>
      <c r="J36" s="24"/>
      <c r="K36" s="24"/>
      <c r="L36" s="24">
        <v>7657872.05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</sheetData>
  <mergeCells count="30">
    <mergeCell ref="A3:W3"/>
    <mergeCell ref="A4:G4"/>
    <mergeCell ref="H5:W5"/>
    <mergeCell ref="I6:M6"/>
    <mergeCell ref="N6:P6"/>
    <mergeCell ref="R6:W6"/>
    <mergeCell ref="A36:G3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9583333333333" right="0.389583333333333" top="0.511805555555556" bottom="0.511805555555556" header="0.310416666666667" footer="0.310416666666667"/>
  <pageSetup paperSize="9" scale="73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268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"单位名称："&amp;"耿马傣族佤族自治县地方产业发展服务中心"</f>
        <v>单位名称：耿马傣族佤族自治县地方产业发展服务中心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178</v>
      </c>
    </row>
    <row r="5" ht="18.75" customHeight="1" spans="1:23">
      <c r="A5" s="11" t="s">
        <v>269</v>
      </c>
      <c r="B5" s="12" t="s">
        <v>187</v>
      </c>
      <c r="C5" s="11" t="s">
        <v>188</v>
      </c>
      <c r="D5" s="11" t="s">
        <v>270</v>
      </c>
      <c r="E5" s="12" t="s">
        <v>189</v>
      </c>
      <c r="F5" s="12" t="s">
        <v>190</v>
      </c>
      <c r="G5" s="12" t="s">
        <v>271</v>
      </c>
      <c r="H5" s="12" t="s">
        <v>272</v>
      </c>
      <c r="I5" s="32" t="s">
        <v>55</v>
      </c>
      <c r="J5" s="13" t="s">
        <v>273</v>
      </c>
      <c r="K5" s="14"/>
      <c r="L5" s="14"/>
      <c r="M5" s="15"/>
      <c r="N5" s="13" t="s">
        <v>195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58</v>
      </c>
      <c r="K6" s="124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201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57</v>
      </c>
      <c r="K7" s="96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57</v>
      </c>
      <c r="K8" s="48" t="s">
        <v>274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275</v>
      </c>
      <c r="D10" s="22"/>
      <c r="E10" s="22"/>
      <c r="F10" s="22"/>
      <c r="G10" s="22"/>
      <c r="H10" s="22"/>
      <c r="I10" s="24">
        <v>69086.1</v>
      </c>
      <c r="J10" s="24">
        <v>69086.1</v>
      </c>
      <c r="K10" s="24">
        <v>69086.1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276</v>
      </c>
      <c r="B11" s="122" t="s">
        <v>277</v>
      </c>
      <c r="C11" s="22" t="s">
        <v>275</v>
      </c>
      <c r="D11" s="122" t="s">
        <v>70</v>
      </c>
      <c r="E11" s="122" t="s">
        <v>101</v>
      </c>
      <c r="F11" s="122" t="s">
        <v>169</v>
      </c>
      <c r="G11" s="122" t="s">
        <v>239</v>
      </c>
      <c r="H11" s="122" t="s">
        <v>240</v>
      </c>
      <c r="I11" s="24">
        <v>69086.1</v>
      </c>
      <c r="J11" s="24">
        <v>69086.1</v>
      </c>
      <c r="K11" s="24">
        <v>69086.1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278</v>
      </c>
      <c r="D12" s="26"/>
      <c r="E12" s="26"/>
      <c r="F12" s="26"/>
      <c r="G12" s="26"/>
      <c r="H12" s="26"/>
      <c r="I12" s="24">
        <v>468242.2</v>
      </c>
      <c r="J12" s="24">
        <v>468242.2</v>
      </c>
      <c r="K12" s="24">
        <v>468242.2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276</v>
      </c>
      <c r="B13" s="122" t="s">
        <v>279</v>
      </c>
      <c r="C13" s="22" t="s">
        <v>278</v>
      </c>
      <c r="D13" s="122" t="s">
        <v>70</v>
      </c>
      <c r="E13" s="122" t="s">
        <v>101</v>
      </c>
      <c r="F13" s="122" t="s">
        <v>169</v>
      </c>
      <c r="G13" s="122" t="s">
        <v>239</v>
      </c>
      <c r="H13" s="122" t="s">
        <v>240</v>
      </c>
      <c r="I13" s="24">
        <v>468242.2</v>
      </c>
      <c r="J13" s="24">
        <v>468242.2</v>
      </c>
      <c r="K13" s="24">
        <v>468242.2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280</v>
      </c>
      <c r="D14" s="26"/>
      <c r="E14" s="26"/>
      <c r="F14" s="26"/>
      <c r="G14" s="26"/>
      <c r="H14" s="26"/>
      <c r="I14" s="24">
        <v>552671.7</v>
      </c>
      <c r="J14" s="24">
        <v>552671.7</v>
      </c>
      <c r="K14" s="24">
        <v>552671.7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276</v>
      </c>
      <c r="B15" s="122" t="s">
        <v>281</v>
      </c>
      <c r="C15" s="22" t="s">
        <v>280</v>
      </c>
      <c r="D15" s="122" t="s">
        <v>70</v>
      </c>
      <c r="E15" s="122" t="s">
        <v>101</v>
      </c>
      <c r="F15" s="122" t="s">
        <v>169</v>
      </c>
      <c r="G15" s="122" t="s">
        <v>239</v>
      </c>
      <c r="H15" s="122" t="s">
        <v>240</v>
      </c>
      <c r="I15" s="24">
        <v>552671.7</v>
      </c>
      <c r="J15" s="24">
        <v>552671.7</v>
      </c>
      <c r="K15" s="24">
        <v>552671.7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282</v>
      </c>
      <c r="D16" s="26"/>
      <c r="E16" s="26"/>
      <c r="F16" s="26"/>
      <c r="G16" s="26"/>
      <c r="H16" s="26"/>
      <c r="I16" s="24">
        <v>30000</v>
      </c>
      <c r="J16" s="24">
        <v>30000</v>
      </c>
      <c r="K16" s="24">
        <v>30000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276</v>
      </c>
      <c r="B17" s="122" t="s">
        <v>283</v>
      </c>
      <c r="C17" s="22" t="s">
        <v>282</v>
      </c>
      <c r="D17" s="122" t="s">
        <v>70</v>
      </c>
      <c r="E17" s="122" t="s">
        <v>101</v>
      </c>
      <c r="F17" s="122" t="s">
        <v>169</v>
      </c>
      <c r="G17" s="122" t="s">
        <v>239</v>
      </c>
      <c r="H17" s="122" t="s">
        <v>240</v>
      </c>
      <c r="I17" s="24">
        <v>30000</v>
      </c>
      <c r="J17" s="24">
        <v>30000</v>
      </c>
      <c r="K17" s="24">
        <v>30000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284</v>
      </c>
      <c r="D18" s="26"/>
      <c r="E18" s="26"/>
      <c r="F18" s="26"/>
      <c r="G18" s="26"/>
      <c r="H18" s="26"/>
      <c r="I18" s="24">
        <v>1053600</v>
      </c>
      <c r="J18" s="24">
        <v>1053600</v>
      </c>
      <c r="K18" s="24">
        <v>1053600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276</v>
      </c>
      <c r="B19" s="122" t="s">
        <v>285</v>
      </c>
      <c r="C19" s="22" t="s">
        <v>284</v>
      </c>
      <c r="D19" s="122" t="s">
        <v>70</v>
      </c>
      <c r="E19" s="122" t="s">
        <v>106</v>
      </c>
      <c r="F19" s="122" t="s">
        <v>174</v>
      </c>
      <c r="G19" s="122" t="s">
        <v>286</v>
      </c>
      <c r="H19" s="122" t="s">
        <v>287</v>
      </c>
      <c r="I19" s="24">
        <v>1053600</v>
      </c>
      <c r="J19" s="24">
        <v>1053600</v>
      </c>
      <c r="K19" s="24">
        <v>1053600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288</v>
      </c>
      <c r="D20" s="26"/>
      <c r="E20" s="26"/>
      <c r="F20" s="26"/>
      <c r="G20" s="26"/>
      <c r="H20" s="26"/>
      <c r="I20" s="24">
        <v>12800</v>
      </c>
      <c r="J20" s="24">
        <v>12800</v>
      </c>
      <c r="K20" s="24">
        <v>12800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276</v>
      </c>
      <c r="B21" s="122" t="s">
        <v>289</v>
      </c>
      <c r="C21" s="22" t="s">
        <v>288</v>
      </c>
      <c r="D21" s="122" t="s">
        <v>70</v>
      </c>
      <c r="E21" s="122" t="s">
        <v>102</v>
      </c>
      <c r="F21" s="122" t="s">
        <v>170</v>
      </c>
      <c r="G21" s="122" t="s">
        <v>260</v>
      </c>
      <c r="H21" s="122" t="s">
        <v>261</v>
      </c>
      <c r="I21" s="24">
        <v>3800</v>
      </c>
      <c r="J21" s="24">
        <v>3800</v>
      </c>
      <c r="K21" s="24">
        <v>3800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2" t="s">
        <v>276</v>
      </c>
      <c r="B22" s="122" t="s">
        <v>289</v>
      </c>
      <c r="C22" s="22" t="s">
        <v>288</v>
      </c>
      <c r="D22" s="122" t="s">
        <v>70</v>
      </c>
      <c r="E22" s="122" t="s">
        <v>102</v>
      </c>
      <c r="F22" s="122" t="s">
        <v>170</v>
      </c>
      <c r="G22" s="122" t="s">
        <v>260</v>
      </c>
      <c r="H22" s="122" t="s">
        <v>261</v>
      </c>
      <c r="I22" s="24">
        <v>9000</v>
      </c>
      <c r="J22" s="24">
        <v>9000</v>
      </c>
      <c r="K22" s="24">
        <v>9000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26"/>
      <c r="B23" s="26"/>
      <c r="C23" s="22" t="s">
        <v>290</v>
      </c>
      <c r="D23" s="26"/>
      <c r="E23" s="26"/>
      <c r="F23" s="26"/>
      <c r="G23" s="26"/>
      <c r="H23" s="26"/>
      <c r="I23" s="24">
        <v>1026930.5</v>
      </c>
      <c r="J23" s="24">
        <v>1026930.5</v>
      </c>
      <c r="K23" s="24">
        <v>1026930.5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9" customHeight="1" spans="1:23">
      <c r="A24" s="122" t="s">
        <v>276</v>
      </c>
      <c r="B24" s="122" t="s">
        <v>291</v>
      </c>
      <c r="C24" s="22" t="s">
        <v>290</v>
      </c>
      <c r="D24" s="122" t="s">
        <v>70</v>
      </c>
      <c r="E24" s="122" t="s">
        <v>100</v>
      </c>
      <c r="F24" s="122" t="s">
        <v>168</v>
      </c>
      <c r="G24" s="122" t="s">
        <v>292</v>
      </c>
      <c r="H24" s="122" t="s">
        <v>293</v>
      </c>
      <c r="I24" s="24">
        <v>1026930.5</v>
      </c>
      <c r="J24" s="24">
        <v>1026930.5</v>
      </c>
      <c r="K24" s="24">
        <v>1026930.5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6"/>
      <c r="B25" s="26"/>
      <c r="C25" s="22" t="s">
        <v>294</v>
      </c>
      <c r="D25" s="26"/>
      <c r="E25" s="26"/>
      <c r="F25" s="26"/>
      <c r="G25" s="26"/>
      <c r="H25" s="26"/>
      <c r="I25" s="24">
        <v>100000</v>
      </c>
      <c r="J25" s="24">
        <v>100000</v>
      </c>
      <c r="K25" s="24">
        <v>100000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2" t="s">
        <v>276</v>
      </c>
      <c r="B26" s="122" t="s">
        <v>295</v>
      </c>
      <c r="C26" s="22" t="s">
        <v>294</v>
      </c>
      <c r="D26" s="122" t="s">
        <v>70</v>
      </c>
      <c r="E26" s="122" t="s">
        <v>100</v>
      </c>
      <c r="F26" s="122" t="s">
        <v>168</v>
      </c>
      <c r="G26" s="122" t="s">
        <v>296</v>
      </c>
      <c r="H26" s="122" t="s">
        <v>297</v>
      </c>
      <c r="I26" s="24">
        <v>100000</v>
      </c>
      <c r="J26" s="24">
        <v>100000</v>
      </c>
      <c r="K26" s="24">
        <v>100000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6"/>
      <c r="B27" s="26"/>
      <c r="C27" s="22" t="s">
        <v>298</v>
      </c>
      <c r="D27" s="26"/>
      <c r="E27" s="26"/>
      <c r="F27" s="26"/>
      <c r="G27" s="26"/>
      <c r="H27" s="26"/>
      <c r="I27" s="24">
        <v>400000</v>
      </c>
      <c r="J27" s="24">
        <v>400000</v>
      </c>
      <c r="K27" s="24">
        <v>400000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2" t="s">
        <v>276</v>
      </c>
      <c r="B28" s="122" t="s">
        <v>299</v>
      </c>
      <c r="C28" s="22" t="s">
        <v>298</v>
      </c>
      <c r="D28" s="122" t="s">
        <v>70</v>
      </c>
      <c r="E28" s="122" t="s">
        <v>101</v>
      </c>
      <c r="F28" s="122" t="s">
        <v>169</v>
      </c>
      <c r="G28" s="122" t="s">
        <v>296</v>
      </c>
      <c r="H28" s="122" t="s">
        <v>297</v>
      </c>
      <c r="I28" s="24">
        <v>400000</v>
      </c>
      <c r="J28" s="24">
        <v>400000</v>
      </c>
      <c r="K28" s="24">
        <v>400000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26"/>
      <c r="B29" s="26"/>
      <c r="C29" s="22" t="s">
        <v>300</v>
      </c>
      <c r="D29" s="26"/>
      <c r="E29" s="26"/>
      <c r="F29" s="26"/>
      <c r="G29" s="26"/>
      <c r="H29" s="26"/>
      <c r="I29" s="24">
        <v>100000</v>
      </c>
      <c r="J29" s="24">
        <v>100000</v>
      </c>
      <c r="K29" s="24">
        <v>100000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2" t="s">
        <v>276</v>
      </c>
      <c r="B30" s="122" t="s">
        <v>301</v>
      </c>
      <c r="C30" s="22" t="s">
        <v>300</v>
      </c>
      <c r="D30" s="122" t="s">
        <v>70</v>
      </c>
      <c r="E30" s="122" t="s">
        <v>104</v>
      </c>
      <c r="F30" s="122" t="s">
        <v>172</v>
      </c>
      <c r="G30" s="122" t="s">
        <v>296</v>
      </c>
      <c r="H30" s="122" t="s">
        <v>297</v>
      </c>
      <c r="I30" s="24">
        <v>100000</v>
      </c>
      <c r="J30" s="24">
        <v>100000</v>
      </c>
      <c r="K30" s="24">
        <v>100000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36" t="s">
        <v>111</v>
      </c>
      <c r="B31" s="37"/>
      <c r="C31" s="37"/>
      <c r="D31" s="37"/>
      <c r="E31" s="37"/>
      <c r="F31" s="37"/>
      <c r="G31" s="37"/>
      <c r="H31" s="38"/>
      <c r="I31" s="24">
        <v>3813330.5</v>
      </c>
      <c r="J31" s="24">
        <v>3813330.5</v>
      </c>
      <c r="K31" s="24">
        <v>3813330.5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4" customHeight="1" spans="2:2">
      <c r="B34">
        <f>SUM(B8:B12)</f>
        <v>2</v>
      </c>
    </row>
  </sheetData>
  <mergeCells count="28">
    <mergeCell ref="A3:W3"/>
    <mergeCell ref="A4:H4"/>
    <mergeCell ref="J5:M5"/>
    <mergeCell ref="N5:P5"/>
    <mergeCell ref="R5:W5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6"/>
  <sheetViews>
    <sheetView showZeros="0" workbookViewId="0">
      <pane ySplit="1" topLeftCell="A38" activePane="bottomLeft" state="frozen"/>
      <selection/>
      <selection pane="bottomLeft" activeCell="B48" sqref="B48:B5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302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"单位名称："&amp;"耿马傣族佤族自治县地方产业发展服务中心"</f>
        <v>单位名称：耿马傣族佤族自治县地方产业发展服务中心</v>
      </c>
      <c r="B4" s="4"/>
      <c r="C4" s="4"/>
      <c r="D4" s="4"/>
      <c r="E4" s="4"/>
      <c r="F4" s="53"/>
      <c r="G4" s="4"/>
      <c r="H4" s="53"/>
    </row>
    <row r="5" ht="18.75" customHeight="1" spans="1:10">
      <c r="A5" s="48" t="s">
        <v>303</v>
      </c>
      <c r="B5" s="48" t="s">
        <v>304</v>
      </c>
      <c r="C5" s="48" t="s">
        <v>305</v>
      </c>
      <c r="D5" s="48" t="s">
        <v>306</v>
      </c>
      <c r="E5" s="48" t="s">
        <v>307</v>
      </c>
      <c r="F5" s="55" t="s">
        <v>308</v>
      </c>
      <c r="G5" s="48" t="s">
        <v>309</v>
      </c>
      <c r="H5" s="55" t="s">
        <v>310</v>
      </c>
      <c r="I5" s="55" t="s">
        <v>311</v>
      </c>
      <c r="J5" s="48" t="s">
        <v>312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70</v>
      </c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119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08" t="s">
        <v>282</v>
      </c>
      <c r="B9" s="22" t="s">
        <v>282</v>
      </c>
      <c r="C9" s="22" t="s">
        <v>313</v>
      </c>
      <c r="D9" s="22" t="s">
        <v>314</v>
      </c>
      <c r="E9" s="35" t="s">
        <v>315</v>
      </c>
      <c r="F9" s="22" t="s">
        <v>316</v>
      </c>
      <c r="G9" s="35" t="s">
        <v>317</v>
      </c>
      <c r="H9" s="22" t="s">
        <v>318</v>
      </c>
      <c r="I9" s="22" t="s">
        <v>319</v>
      </c>
      <c r="J9" s="35" t="s">
        <v>320</v>
      </c>
    </row>
    <row r="10" ht="18.75" customHeight="1" spans="1:10">
      <c r="A10" s="208" t="s">
        <v>282</v>
      </c>
      <c r="B10" s="22" t="s">
        <v>282</v>
      </c>
      <c r="C10" s="22" t="s">
        <v>313</v>
      </c>
      <c r="D10" s="22" t="s">
        <v>321</v>
      </c>
      <c r="E10" s="35" t="s">
        <v>322</v>
      </c>
      <c r="F10" s="22" t="s">
        <v>323</v>
      </c>
      <c r="G10" s="35" t="s">
        <v>152</v>
      </c>
      <c r="H10" s="22" t="s">
        <v>324</v>
      </c>
      <c r="I10" s="22" t="s">
        <v>319</v>
      </c>
      <c r="J10" s="35" t="s">
        <v>325</v>
      </c>
    </row>
    <row r="11" ht="18.75" customHeight="1" spans="1:10">
      <c r="A11" s="208" t="s">
        <v>282</v>
      </c>
      <c r="B11" s="22" t="s">
        <v>282</v>
      </c>
      <c r="C11" s="22" t="s">
        <v>313</v>
      </c>
      <c r="D11" s="22" t="s">
        <v>326</v>
      </c>
      <c r="E11" s="35" t="s">
        <v>327</v>
      </c>
      <c r="F11" s="22" t="s">
        <v>316</v>
      </c>
      <c r="G11" s="35" t="s">
        <v>328</v>
      </c>
      <c r="H11" s="22" t="s">
        <v>329</v>
      </c>
      <c r="I11" s="22" t="s">
        <v>319</v>
      </c>
      <c r="J11" s="35" t="s">
        <v>330</v>
      </c>
    </row>
    <row r="12" ht="18.75" customHeight="1" spans="1:10">
      <c r="A12" s="208" t="s">
        <v>282</v>
      </c>
      <c r="B12" s="22" t="s">
        <v>282</v>
      </c>
      <c r="C12" s="22" t="s">
        <v>331</v>
      </c>
      <c r="D12" s="22" t="s">
        <v>332</v>
      </c>
      <c r="E12" s="35" t="s">
        <v>333</v>
      </c>
      <c r="F12" s="22" t="s">
        <v>323</v>
      </c>
      <c r="G12" s="35" t="s">
        <v>334</v>
      </c>
      <c r="H12" s="22" t="s">
        <v>335</v>
      </c>
      <c r="I12" s="22" t="s">
        <v>319</v>
      </c>
      <c r="J12" s="35" t="s">
        <v>336</v>
      </c>
    </row>
    <row r="13" ht="18.75" customHeight="1" spans="1:10">
      <c r="A13" s="208" t="s">
        <v>282</v>
      </c>
      <c r="B13" s="22" t="s">
        <v>282</v>
      </c>
      <c r="C13" s="22" t="s">
        <v>337</v>
      </c>
      <c r="D13" s="22" t="s">
        <v>338</v>
      </c>
      <c r="E13" s="35" t="s">
        <v>338</v>
      </c>
      <c r="F13" s="22" t="s">
        <v>339</v>
      </c>
      <c r="G13" s="35" t="s">
        <v>340</v>
      </c>
      <c r="H13" s="22" t="s">
        <v>341</v>
      </c>
      <c r="I13" s="22" t="s">
        <v>319</v>
      </c>
      <c r="J13" s="35" t="s">
        <v>342</v>
      </c>
    </row>
    <row r="14" ht="18.75" customHeight="1" spans="1:10">
      <c r="A14" s="208" t="s">
        <v>294</v>
      </c>
      <c r="B14" s="22" t="s">
        <v>294</v>
      </c>
      <c r="C14" s="22" t="s">
        <v>313</v>
      </c>
      <c r="D14" s="22" t="s">
        <v>314</v>
      </c>
      <c r="E14" s="35" t="s">
        <v>343</v>
      </c>
      <c r="F14" s="22" t="s">
        <v>316</v>
      </c>
      <c r="G14" s="35" t="s">
        <v>344</v>
      </c>
      <c r="H14" s="22" t="s">
        <v>345</v>
      </c>
      <c r="I14" s="22" t="s">
        <v>319</v>
      </c>
      <c r="J14" s="35" t="s">
        <v>343</v>
      </c>
    </row>
    <row r="15" ht="18.75" customHeight="1" spans="1:10">
      <c r="A15" s="208" t="s">
        <v>294</v>
      </c>
      <c r="B15" s="22" t="s">
        <v>294</v>
      </c>
      <c r="C15" s="22" t="s">
        <v>331</v>
      </c>
      <c r="D15" s="22" t="s">
        <v>346</v>
      </c>
      <c r="E15" s="35" t="s">
        <v>347</v>
      </c>
      <c r="F15" s="22" t="s">
        <v>316</v>
      </c>
      <c r="G15" s="35" t="s">
        <v>348</v>
      </c>
      <c r="H15" s="22" t="s">
        <v>349</v>
      </c>
      <c r="I15" s="22" t="s">
        <v>319</v>
      </c>
      <c r="J15" s="35" t="s">
        <v>347</v>
      </c>
    </row>
    <row r="16" ht="18.75" customHeight="1" spans="1:10">
      <c r="A16" s="208" t="s">
        <v>294</v>
      </c>
      <c r="B16" s="22" t="s">
        <v>294</v>
      </c>
      <c r="C16" s="22" t="s">
        <v>337</v>
      </c>
      <c r="D16" s="22" t="s">
        <v>338</v>
      </c>
      <c r="E16" s="35" t="s">
        <v>350</v>
      </c>
      <c r="F16" s="22" t="s">
        <v>339</v>
      </c>
      <c r="G16" s="35" t="s">
        <v>351</v>
      </c>
      <c r="H16" s="22" t="s">
        <v>341</v>
      </c>
      <c r="I16" s="22" t="s">
        <v>319</v>
      </c>
      <c r="J16" s="35" t="s">
        <v>350</v>
      </c>
    </row>
    <row r="17" ht="18.75" customHeight="1" spans="1:10">
      <c r="A17" s="208" t="s">
        <v>298</v>
      </c>
      <c r="B17" s="22" t="s">
        <v>352</v>
      </c>
      <c r="C17" s="22" t="s">
        <v>313</v>
      </c>
      <c r="D17" s="22" t="s">
        <v>314</v>
      </c>
      <c r="E17" s="35" t="s">
        <v>353</v>
      </c>
      <c r="F17" s="22" t="s">
        <v>316</v>
      </c>
      <c r="G17" s="35" t="s">
        <v>354</v>
      </c>
      <c r="H17" s="22" t="s">
        <v>355</v>
      </c>
      <c r="I17" s="22" t="s">
        <v>319</v>
      </c>
      <c r="J17" s="35" t="s">
        <v>352</v>
      </c>
    </row>
    <row r="18" ht="18.75" customHeight="1" spans="1:10">
      <c r="A18" s="208" t="s">
        <v>298</v>
      </c>
      <c r="B18" s="22" t="s">
        <v>352</v>
      </c>
      <c r="C18" s="22" t="s">
        <v>331</v>
      </c>
      <c r="D18" s="22" t="s">
        <v>346</v>
      </c>
      <c r="E18" s="35" t="s">
        <v>356</v>
      </c>
      <c r="F18" s="22" t="s">
        <v>339</v>
      </c>
      <c r="G18" s="35" t="s">
        <v>357</v>
      </c>
      <c r="H18" s="22" t="s">
        <v>341</v>
      </c>
      <c r="I18" s="22" t="s">
        <v>319</v>
      </c>
      <c r="J18" s="35" t="s">
        <v>356</v>
      </c>
    </row>
    <row r="19" ht="18.75" customHeight="1" spans="1:10">
      <c r="A19" s="208" t="s">
        <v>298</v>
      </c>
      <c r="B19" s="22" t="s">
        <v>352</v>
      </c>
      <c r="C19" s="22" t="s">
        <v>337</v>
      </c>
      <c r="D19" s="22" t="s">
        <v>338</v>
      </c>
      <c r="E19" s="35" t="s">
        <v>358</v>
      </c>
      <c r="F19" s="22" t="s">
        <v>339</v>
      </c>
      <c r="G19" s="35" t="s">
        <v>351</v>
      </c>
      <c r="H19" s="22" t="s">
        <v>341</v>
      </c>
      <c r="I19" s="22" t="s">
        <v>319</v>
      </c>
      <c r="J19" s="35" t="s">
        <v>358</v>
      </c>
    </row>
    <row r="20" ht="18.75" customHeight="1" spans="1:10">
      <c r="A20" s="208" t="s">
        <v>275</v>
      </c>
      <c r="B20" s="22" t="s">
        <v>275</v>
      </c>
      <c r="C20" s="22" t="s">
        <v>313</v>
      </c>
      <c r="D20" s="22" t="s">
        <v>314</v>
      </c>
      <c r="E20" s="35" t="s">
        <v>359</v>
      </c>
      <c r="F20" s="22" t="s">
        <v>316</v>
      </c>
      <c r="G20" s="35" t="s">
        <v>360</v>
      </c>
      <c r="H20" s="22" t="s">
        <v>324</v>
      </c>
      <c r="I20" s="22" t="s">
        <v>319</v>
      </c>
      <c r="J20" s="35" t="s">
        <v>320</v>
      </c>
    </row>
    <row r="21" ht="18.75" customHeight="1" spans="1:10">
      <c r="A21" s="208" t="s">
        <v>275</v>
      </c>
      <c r="B21" s="22" t="s">
        <v>275</v>
      </c>
      <c r="C21" s="22" t="s">
        <v>313</v>
      </c>
      <c r="D21" s="22" t="s">
        <v>314</v>
      </c>
      <c r="E21" s="35" t="s">
        <v>361</v>
      </c>
      <c r="F21" s="22" t="s">
        <v>316</v>
      </c>
      <c r="G21" s="35" t="s">
        <v>362</v>
      </c>
      <c r="H21" s="22" t="s">
        <v>324</v>
      </c>
      <c r="I21" s="22" t="s">
        <v>319</v>
      </c>
      <c r="J21" s="35" t="s">
        <v>361</v>
      </c>
    </row>
    <row r="22" ht="18.75" customHeight="1" spans="1:10">
      <c r="A22" s="208" t="s">
        <v>275</v>
      </c>
      <c r="B22" s="22" t="s">
        <v>275</v>
      </c>
      <c r="C22" s="22" t="s">
        <v>313</v>
      </c>
      <c r="D22" s="22" t="s">
        <v>321</v>
      </c>
      <c r="E22" s="35" t="s">
        <v>363</v>
      </c>
      <c r="F22" s="22" t="s">
        <v>316</v>
      </c>
      <c r="G22" s="35" t="s">
        <v>362</v>
      </c>
      <c r="H22" s="22" t="s">
        <v>341</v>
      </c>
      <c r="I22" s="22" t="s">
        <v>319</v>
      </c>
      <c r="J22" s="35" t="s">
        <v>364</v>
      </c>
    </row>
    <row r="23" ht="18.75" customHeight="1" spans="1:10">
      <c r="A23" s="208" t="s">
        <v>275</v>
      </c>
      <c r="B23" s="22" t="s">
        <v>275</v>
      </c>
      <c r="C23" s="22" t="s">
        <v>313</v>
      </c>
      <c r="D23" s="22" t="s">
        <v>326</v>
      </c>
      <c r="E23" s="35" t="s">
        <v>365</v>
      </c>
      <c r="F23" s="22" t="s">
        <v>316</v>
      </c>
      <c r="G23" s="35" t="s">
        <v>91</v>
      </c>
      <c r="H23" s="22" t="s">
        <v>366</v>
      </c>
      <c r="I23" s="22" t="s">
        <v>319</v>
      </c>
      <c r="J23" s="35" t="s">
        <v>367</v>
      </c>
    </row>
    <row r="24" ht="18.75" customHeight="1" spans="1:10">
      <c r="A24" s="208" t="s">
        <v>275</v>
      </c>
      <c r="B24" s="22" t="s">
        <v>275</v>
      </c>
      <c r="C24" s="22" t="s">
        <v>331</v>
      </c>
      <c r="D24" s="22" t="s">
        <v>346</v>
      </c>
      <c r="E24" s="35" t="s">
        <v>368</v>
      </c>
      <c r="F24" s="22" t="s">
        <v>316</v>
      </c>
      <c r="G24" s="35" t="s">
        <v>369</v>
      </c>
      <c r="H24" s="22" t="s">
        <v>370</v>
      </c>
      <c r="I24" s="22" t="s">
        <v>319</v>
      </c>
      <c r="J24" s="35" t="s">
        <v>371</v>
      </c>
    </row>
    <row r="25" ht="18.75" customHeight="1" spans="1:10">
      <c r="A25" s="208" t="s">
        <v>275</v>
      </c>
      <c r="B25" s="22" t="s">
        <v>275</v>
      </c>
      <c r="C25" s="22" t="s">
        <v>331</v>
      </c>
      <c r="D25" s="22" t="s">
        <v>332</v>
      </c>
      <c r="E25" s="35" t="s">
        <v>372</v>
      </c>
      <c r="F25" s="22" t="s">
        <v>316</v>
      </c>
      <c r="G25" s="35" t="s">
        <v>373</v>
      </c>
      <c r="H25" s="22" t="s">
        <v>374</v>
      </c>
      <c r="I25" s="22" t="s">
        <v>319</v>
      </c>
      <c r="J25" s="35" t="s">
        <v>375</v>
      </c>
    </row>
    <row r="26" ht="18.75" customHeight="1" spans="1:10">
      <c r="A26" s="208" t="s">
        <v>275</v>
      </c>
      <c r="B26" s="22" t="s">
        <v>275</v>
      </c>
      <c r="C26" s="22" t="s">
        <v>331</v>
      </c>
      <c r="D26" s="22" t="s">
        <v>332</v>
      </c>
      <c r="E26" s="35" t="s">
        <v>376</v>
      </c>
      <c r="F26" s="22" t="s">
        <v>323</v>
      </c>
      <c r="G26" s="35" t="s">
        <v>377</v>
      </c>
      <c r="H26" s="22" t="s">
        <v>355</v>
      </c>
      <c r="I26" s="22" t="s">
        <v>319</v>
      </c>
      <c r="J26" s="35" t="s">
        <v>378</v>
      </c>
    </row>
    <row r="27" ht="18.75" customHeight="1" spans="1:10">
      <c r="A27" s="208" t="s">
        <v>275</v>
      </c>
      <c r="B27" s="22" t="s">
        <v>275</v>
      </c>
      <c r="C27" s="22" t="s">
        <v>331</v>
      </c>
      <c r="D27" s="22" t="s">
        <v>379</v>
      </c>
      <c r="E27" s="35" t="s">
        <v>380</v>
      </c>
      <c r="F27" s="22" t="s">
        <v>316</v>
      </c>
      <c r="G27" s="35" t="s">
        <v>377</v>
      </c>
      <c r="H27" s="22" t="s">
        <v>355</v>
      </c>
      <c r="I27" s="22" t="s">
        <v>319</v>
      </c>
      <c r="J27" s="35" t="s">
        <v>381</v>
      </c>
    </row>
    <row r="28" ht="18.75" customHeight="1" spans="1:10">
      <c r="A28" s="208" t="s">
        <v>275</v>
      </c>
      <c r="B28" s="22" t="s">
        <v>275</v>
      </c>
      <c r="C28" s="22" t="s">
        <v>337</v>
      </c>
      <c r="D28" s="22" t="s">
        <v>338</v>
      </c>
      <c r="E28" s="35" t="s">
        <v>382</v>
      </c>
      <c r="F28" s="22" t="s">
        <v>339</v>
      </c>
      <c r="G28" s="35" t="s">
        <v>351</v>
      </c>
      <c r="H28" s="22" t="s">
        <v>341</v>
      </c>
      <c r="I28" s="22" t="s">
        <v>319</v>
      </c>
      <c r="J28" s="35" t="s">
        <v>382</v>
      </c>
    </row>
    <row r="29" ht="18.75" customHeight="1" spans="1:10">
      <c r="A29" s="208" t="s">
        <v>280</v>
      </c>
      <c r="B29" s="22" t="s">
        <v>280</v>
      </c>
      <c r="C29" s="22" t="s">
        <v>313</v>
      </c>
      <c r="D29" s="22" t="s">
        <v>314</v>
      </c>
      <c r="E29" s="35" t="s">
        <v>315</v>
      </c>
      <c r="F29" s="22" t="s">
        <v>316</v>
      </c>
      <c r="G29" s="35" t="s">
        <v>383</v>
      </c>
      <c r="H29" s="22" t="s">
        <v>318</v>
      </c>
      <c r="I29" s="22" t="s">
        <v>319</v>
      </c>
      <c r="J29" s="35" t="s">
        <v>320</v>
      </c>
    </row>
    <row r="30" ht="18.75" customHeight="1" spans="1:10">
      <c r="A30" s="208" t="s">
        <v>280</v>
      </c>
      <c r="B30" s="22" t="s">
        <v>280</v>
      </c>
      <c r="C30" s="22" t="s">
        <v>313</v>
      </c>
      <c r="D30" s="22" t="s">
        <v>321</v>
      </c>
      <c r="E30" s="35" t="s">
        <v>322</v>
      </c>
      <c r="F30" s="22" t="s">
        <v>339</v>
      </c>
      <c r="G30" s="35" t="s">
        <v>384</v>
      </c>
      <c r="H30" s="22" t="s">
        <v>324</v>
      </c>
      <c r="I30" s="22" t="s">
        <v>319</v>
      </c>
      <c r="J30" s="35" t="s">
        <v>322</v>
      </c>
    </row>
    <row r="31" ht="18.75" customHeight="1" spans="1:10">
      <c r="A31" s="208" t="s">
        <v>280</v>
      </c>
      <c r="B31" s="22" t="s">
        <v>280</v>
      </c>
      <c r="C31" s="22" t="s">
        <v>313</v>
      </c>
      <c r="D31" s="22" t="s">
        <v>326</v>
      </c>
      <c r="E31" s="35" t="s">
        <v>327</v>
      </c>
      <c r="F31" s="22" t="s">
        <v>316</v>
      </c>
      <c r="G31" s="35" t="s">
        <v>328</v>
      </c>
      <c r="H31" s="22" t="s">
        <v>329</v>
      </c>
      <c r="I31" s="22" t="s">
        <v>319</v>
      </c>
      <c r="J31" s="35" t="s">
        <v>330</v>
      </c>
    </row>
    <row r="32" ht="18.75" customHeight="1" spans="1:10">
      <c r="A32" s="208" t="s">
        <v>280</v>
      </c>
      <c r="B32" s="22" t="s">
        <v>280</v>
      </c>
      <c r="C32" s="22" t="s">
        <v>331</v>
      </c>
      <c r="D32" s="22" t="s">
        <v>346</v>
      </c>
      <c r="E32" s="35" t="s">
        <v>333</v>
      </c>
      <c r="F32" s="22" t="s">
        <v>339</v>
      </c>
      <c r="G32" s="35" t="s">
        <v>334</v>
      </c>
      <c r="H32" s="22" t="s">
        <v>335</v>
      </c>
      <c r="I32" s="22" t="s">
        <v>319</v>
      </c>
      <c r="J32" s="35" t="s">
        <v>336</v>
      </c>
    </row>
    <row r="33" ht="18.75" customHeight="1" spans="1:10">
      <c r="A33" s="208" t="s">
        <v>280</v>
      </c>
      <c r="B33" s="22" t="s">
        <v>280</v>
      </c>
      <c r="C33" s="22" t="s">
        <v>331</v>
      </c>
      <c r="D33" s="22" t="s">
        <v>332</v>
      </c>
      <c r="E33" s="35" t="s">
        <v>385</v>
      </c>
      <c r="F33" s="22" t="s">
        <v>323</v>
      </c>
      <c r="G33" s="35" t="s">
        <v>156</v>
      </c>
      <c r="H33" s="22" t="s">
        <v>370</v>
      </c>
      <c r="I33" s="22" t="s">
        <v>319</v>
      </c>
      <c r="J33" s="35" t="s">
        <v>336</v>
      </c>
    </row>
    <row r="34" ht="18.75" customHeight="1" spans="1:10">
      <c r="A34" s="208" t="s">
        <v>280</v>
      </c>
      <c r="B34" s="22"/>
      <c r="C34" s="22" t="s">
        <v>337</v>
      </c>
      <c r="D34" s="22" t="s">
        <v>338</v>
      </c>
      <c r="E34" s="35" t="s">
        <v>382</v>
      </c>
      <c r="F34" s="22" t="s">
        <v>339</v>
      </c>
      <c r="G34" s="35" t="s">
        <v>340</v>
      </c>
      <c r="H34" s="22" t="s">
        <v>341</v>
      </c>
      <c r="I34" s="22" t="s">
        <v>319</v>
      </c>
      <c r="J34" s="35" t="s">
        <v>382</v>
      </c>
    </row>
    <row r="35" ht="18.75" customHeight="1" spans="1:10">
      <c r="A35" s="208" t="s">
        <v>278</v>
      </c>
      <c r="B35" s="22" t="s">
        <v>386</v>
      </c>
      <c r="C35" s="22" t="s">
        <v>313</v>
      </c>
      <c r="D35" s="22" t="s">
        <v>314</v>
      </c>
      <c r="E35" s="35" t="s">
        <v>315</v>
      </c>
      <c r="F35" s="22" t="s">
        <v>316</v>
      </c>
      <c r="G35" s="35" t="s">
        <v>387</v>
      </c>
      <c r="H35" s="22" t="s">
        <v>318</v>
      </c>
      <c r="I35" s="22" t="s">
        <v>319</v>
      </c>
      <c r="J35" s="35" t="s">
        <v>320</v>
      </c>
    </row>
    <row r="36" ht="18.75" customHeight="1" spans="1:10">
      <c r="A36" s="208" t="s">
        <v>278</v>
      </c>
      <c r="B36" s="22" t="s">
        <v>386</v>
      </c>
      <c r="C36" s="22" t="s">
        <v>313</v>
      </c>
      <c r="D36" s="22" t="s">
        <v>321</v>
      </c>
      <c r="E36" s="35" t="s">
        <v>322</v>
      </c>
      <c r="F36" s="22" t="s">
        <v>323</v>
      </c>
      <c r="G36" s="35" t="s">
        <v>384</v>
      </c>
      <c r="H36" s="22" t="s">
        <v>324</v>
      </c>
      <c r="I36" s="22" t="s">
        <v>319</v>
      </c>
      <c r="J36" s="35" t="s">
        <v>325</v>
      </c>
    </row>
    <row r="37" ht="18.75" customHeight="1" spans="1:10">
      <c r="A37" s="208" t="s">
        <v>278</v>
      </c>
      <c r="B37" s="22" t="s">
        <v>386</v>
      </c>
      <c r="C37" s="22" t="s">
        <v>313</v>
      </c>
      <c r="D37" s="22" t="s">
        <v>326</v>
      </c>
      <c r="E37" s="35" t="s">
        <v>327</v>
      </c>
      <c r="F37" s="22" t="s">
        <v>316</v>
      </c>
      <c r="G37" s="35" t="s">
        <v>388</v>
      </c>
      <c r="H37" s="22" t="s">
        <v>329</v>
      </c>
      <c r="I37" s="22" t="s">
        <v>319</v>
      </c>
      <c r="J37" s="35" t="s">
        <v>389</v>
      </c>
    </row>
    <row r="38" ht="18.75" customHeight="1" spans="1:10">
      <c r="A38" s="208" t="s">
        <v>278</v>
      </c>
      <c r="B38" s="22" t="s">
        <v>386</v>
      </c>
      <c r="C38" s="22" t="s">
        <v>331</v>
      </c>
      <c r="D38" s="22" t="s">
        <v>346</v>
      </c>
      <c r="E38" s="35" t="s">
        <v>333</v>
      </c>
      <c r="F38" s="22" t="s">
        <v>323</v>
      </c>
      <c r="G38" s="35" t="s">
        <v>334</v>
      </c>
      <c r="H38" s="22" t="s">
        <v>335</v>
      </c>
      <c r="I38" s="22" t="s">
        <v>319</v>
      </c>
      <c r="J38" s="35" t="s">
        <v>336</v>
      </c>
    </row>
    <row r="39" ht="18.75" customHeight="1" spans="1:10">
      <c r="A39" s="208" t="s">
        <v>278</v>
      </c>
      <c r="B39" s="22" t="s">
        <v>386</v>
      </c>
      <c r="C39" s="22" t="s">
        <v>331</v>
      </c>
      <c r="D39" s="22" t="s">
        <v>332</v>
      </c>
      <c r="E39" s="35" t="s">
        <v>385</v>
      </c>
      <c r="F39" s="22" t="s">
        <v>323</v>
      </c>
      <c r="G39" s="35" t="s">
        <v>390</v>
      </c>
      <c r="H39" s="22" t="s">
        <v>370</v>
      </c>
      <c r="I39" s="22" t="s">
        <v>319</v>
      </c>
      <c r="J39" s="35" t="s">
        <v>336</v>
      </c>
    </row>
    <row r="40" ht="18.75" customHeight="1" spans="1:10">
      <c r="A40" s="208" t="s">
        <v>278</v>
      </c>
      <c r="B40" s="22" t="s">
        <v>386</v>
      </c>
      <c r="C40" s="22" t="s">
        <v>337</v>
      </c>
      <c r="D40" s="22" t="s">
        <v>338</v>
      </c>
      <c r="E40" s="35" t="s">
        <v>382</v>
      </c>
      <c r="F40" s="22" t="s">
        <v>339</v>
      </c>
      <c r="G40" s="35" t="s">
        <v>340</v>
      </c>
      <c r="H40" s="22" t="s">
        <v>341</v>
      </c>
      <c r="I40" s="22" t="s">
        <v>319</v>
      </c>
      <c r="J40" s="35" t="s">
        <v>342</v>
      </c>
    </row>
    <row r="41" ht="18.75" customHeight="1" spans="1:10">
      <c r="A41" s="208" t="s">
        <v>300</v>
      </c>
      <c r="B41" s="22" t="s">
        <v>352</v>
      </c>
      <c r="C41" s="22" t="s">
        <v>313</v>
      </c>
      <c r="D41" s="22" t="s">
        <v>314</v>
      </c>
      <c r="E41" s="35" t="s">
        <v>353</v>
      </c>
      <c r="F41" s="22" t="s">
        <v>316</v>
      </c>
      <c r="G41" s="35" t="s">
        <v>391</v>
      </c>
      <c r="H41" s="22" t="s">
        <v>355</v>
      </c>
      <c r="I41" s="22" t="s">
        <v>319</v>
      </c>
      <c r="J41" s="35" t="s">
        <v>352</v>
      </c>
    </row>
    <row r="42" ht="18.75" customHeight="1" spans="1:10">
      <c r="A42" s="208" t="s">
        <v>300</v>
      </c>
      <c r="B42" s="22" t="s">
        <v>352</v>
      </c>
      <c r="C42" s="22" t="s">
        <v>313</v>
      </c>
      <c r="D42" s="22" t="s">
        <v>392</v>
      </c>
      <c r="E42" s="35" t="s">
        <v>393</v>
      </c>
      <c r="F42" s="22" t="s">
        <v>316</v>
      </c>
      <c r="G42" s="35" t="s">
        <v>394</v>
      </c>
      <c r="H42" s="22" t="s">
        <v>370</v>
      </c>
      <c r="I42" s="22" t="s">
        <v>319</v>
      </c>
      <c r="J42" s="35" t="s">
        <v>352</v>
      </c>
    </row>
    <row r="43" ht="18.75" customHeight="1" spans="1:10">
      <c r="A43" s="208" t="s">
        <v>300</v>
      </c>
      <c r="B43" s="22" t="s">
        <v>352</v>
      </c>
      <c r="C43" s="22" t="s">
        <v>331</v>
      </c>
      <c r="D43" s="22" t="s">
        <v>332</v>
      </c>
      <c r="E43" s="35" t="s">
        <v>395</v>
      </c>
      <c r="F43" s="22" t="s">
        <v>323</v>
      </c>
      <c r="G43" s="35" t="s">
        <v>362</v>
      </c>
      <c r="H43" s="22" t="s">
        <v>341</v>
      </c>
      <c r="I43" s="22" t="s">
        <v>319</v>
      </c>
      <c r="J43" s="35" t="s">
        <v>352</v>
      </c>
    </row>
    <row r="44" ht="18.75" customHeight="1" spans="1:10">
      <c r="A44" s="208" t="s">
        <v>300</v>
      </c>
      <c r="B44" s="22" t="s">
        <v>352</v>
      </c>
      <c r="C44" s="22" t="s">
        <v>337</v>
      </c>
      <c r="D44" s="22" t="s">
        <v>338</v>
      </c>
      <c r="E44" s="35" t="s">
        <v>338</v>
      </c>
      <c r="F44" s="22" t="s">
        <v>323</v>
      </c>
      <c r="G44" s="35" t="s">
        <v>362</v>
      </c>
      <c r="H44" s="22" t="s">
        <v>341</v>
      </c>
      <c r="I44" s="22" t="s">
        <v>319</v>
      </c>
      <c r="J44" s="35" t="s">
        <v>358</v>
      </c>
    </row>
    <row r="45" ht="18.75" customHeight="1" spans="1:10">
      <c r="A45" s="208" t="s">
        <v>290</v>
      </c>
      <c r="B45" s="22" t="s">
        <v>290</v>
      </c>
      <c r="C45" s="22" t="s">
        <v>313</v>
      </c>
      <c r="D45" s="22" t="s">
        <v>314</v>
      </c>
      <c r="E45" s="35" t="s">
        <v>396</v>
      </c>
      <c r="F45" s="22" t="s">
        <v>316</v>
      </c>
      <c r="G45" s="35" t="s">
        <v>397</v>
      </c>
      <c r="H45" s="22" t="s">
        <v>349</v>
      </c>
      <c r="I45" s="22" t="s">
        <v>319</v>
      </c>
      <c r="J45" s="35" t="s">
        <v>396</v>
      </c>
    </row>
    <row r="46" ht="18.75" customHeight="1" spans="1:10">
      <c r="A46" s="208" t="s">
        <v>290</v>
      </c>
      <c r="B46" s="22" t="s">
        <v>290</v>
      </c>
      <c r="C46" s="22" t="s">
        <v>331</v>
      </c>
      <c r="D46" s="22" t="s">
        <v>332</v>
      </c>
      <c r="E46" s="35" t="s">
        <v>398</v>
      </c>
      <c r="F46" s="22" t="s">
        <v>316</v>
      </c>
      <c r="G46" s="35" t="s">
        <v>399</v>
      </c>
      <c r="H46" s="22" t="s">
        <v>335</v>
      </c>
      <c r="I46" s="22" t="s">
        <v>319</v>
      </c>
      <c r="J46" s="35" t="s">
        <v>398</v>
      </c>
    </row>
    <row r="47" ht="18.75" customHeight="1" spans="1:10">
      <c r="A47" s="208" t="s">
        <v>290</v>
      </c>
      <c r="B47" s="22" t="s">
        <v>290</v>
      </c>
      <c r="C47" s="22" t="s">
        <v>337</v>
      </c>
      <c r="D47" s="22" t="s">
        <v>338</v>
      </c>
      <c r="E47" s="35" t="s">
        <v>400</v>
      </c>
      <c r="F47" s="22" t="s">
        <v>339</v>
      </c>
      <c r="G47" s="35" t="s">
        <v>401</v>
      </c>
      <c r="H47" s="22" t="s">
        <v>341</v>
      </c>
      <c r="I47" s="22" t="s">
        <v>319</v>
      </c>
      <c r="J47" s="35" t="s">
        <v>400</v>
      </c>
    </row>
    <row r="48" ht="18.75" customHeight="1" spans="1:10">
      <c r="A48" s="208" t="s">
        <v>284</v>
      </c>
      <c r="B48" s="22" t="s">
        <v>284</v>
      </c>
      <c r="C48" s="22" t="s">
        <v>313</v>
      </c>
      <c r="D48" s="22" t="s">
        <v>314</v>
      </c>
      <c r="E48" s="35" t="s">
        <v>402</v>
      </c>
      <c r="F48" s="22" t="s">
        <v>316</v>
      </c>
      <c r="G48" s="35" t="s">
        <v>403</v>
      </c>
      <c r="H48" s="22" t="s">
        <v>355</v>
      </c>
      <c r="I48" s="22" t="s">
        <v>319</v>
      </c>
      <c r="J48" s="35" t="s">
        <v>404</v>
      </c>
    </row>
    <row r="49" ht="18.75" customHeight="1" spans="1:10">
      <c r="A49" s="208" t="s">
        <v>405</v>
      </c>
      <c r="B49" s="22" t="s">
        <v>405</v>
      </c>
      <c r="C49" s="22" t="s">
        <v>313</v>
      </c>
      <c r="D49" s="22" t="s">
        <v>321</v>
      </c>
      <c r="E49" s="35" t="s">
        <v>406</v>
      </c>
      <c r="F49" s="22" t="s">
        <v>323</v>
      </c>
      <c r="G49" s="35" t="s">
        <v>155</v>
      </c>
      <c r="H49" s="22" t="s">
        <v>366</v>
      </c>
      <c r="I49" s="22" t="s">
        <v>319</v>
      </c>
      <c r="J49" s="35" t="s">
        <v>407</v>
      </c>
    </row>
    <row r="50" ht="18.75" customHeight="1" spans="1:10">
      <c r="A50" s="208" t="s">
        <v>405</v>
      </c>
      <c r="B50" s="22" t="s">
        <v>405</v>
      </c>
      <c r="C50" s="22" t="s">
        <v>313</v>
      </c>
      <c r="D50" s="22" t="s">
        <v>326</v>
      </c>
      <c r="E50" s="35" t="s">
        <v>327</v>
      </c>
      <c r="F50" s="22" t="s">
        <v>316</v>
      </c>
      <c r="G50" s="35" t="s">
        <v>328</v>
      </c>
      <c r="H50" s="22" t="s">
        <v>329</v>
      </c>
      <c r="I50" s="22" t="s">
        <v>319</v>
      </c>
      <c r="J50" s="35" t="s">
        <v>408</v>
      </c>
    </row>
    <row r="51" ht="18.75" customHeight="1" spans="1:10">
      <c r="A51" s="208" t="s">
        <v>405</v>
      </c>
      <c r="B51" s="22" t="s">
        <v>405</v>
      </c>
      <c r="C51" s="22" t="s">
        <v>331</v>
      </c>
      <c r="D51" s="22" t="s">
        <v>346</v>
      </c>
      <c r="E51" s="35" t="s">
        <v>409</v>
      </c>
      <c r="F51" s="22" t="s">
        <v>316</v>
      </c>
      <c r="G51" s="35" t="s">
        <v>410</v>
      </c>
      <c r="H51" s="22" t="s">
        <v>335</v>
      </c>
      <c r="I51" s="22" t="s">
        <v>319</v>
      </c>
      <c r="J51" s="35" t="s">
        <v>411</v>
      </c>
    </row>
    <row r="52" ht="18.75" customHeight="1" spans="1:10">
      <c r="A52" s="208" t="s">
        <v>405</v>
      </c>
      <c r="B52" s="22" t="s">
        <v>405</v>
      </c>
      <c r="C52" s="22" t="s">
        <v>331</v>
      </c>
      <c r="D52" s="22" t="s">
        <v>332</v>
      </c>
      <c r="E52" s="35" t="s">
        <v>385</v>
      </c>
      <c r="F52" s="22" t="s">
        <v>323</v>
      </c>
      <c r="G52" s="35" t="s">
        <v>155</v>
      </c>
      <c r="H52" s="22" t="s">
        <v>370</v>
      </c>
      <c r="I52" s="22" t="s">
        <v>319</v>
      </c>
      <c r="J52" s="35" t="s">
        <v>411</v>
      </c>
    </row>
    <row r="53" ht="18.75" customHeight="1" spans="1:10">
      <c r="A53" s="208" t="s">
        <v>405</v>
      </c>
      <c r="B53" s="22" t="s">
        <v>405</v>
      </c>
      <c r="C53" s="22" t="s">
        <v>337</v>
      </c>
      <c r="D53" s="22" t="s">
        <v>338</v>
      </c>
      <c r="E53" s="35" t="s">
        <v>382</v>
      </c>
      <c r="F53" s="22" t="s">
        <v>339</v>
      </c>
      <c r="G53" s="35" t="s">
        <v>351</v>
      </c>
      <c r="H53" s="22" t="s">
        <v>341</v>
      </c>
      <c r="I53" s="22" t="s">
        <v>319</v>
      </c>
      <c r="J53" s="35" t="s">
        <v>412</v>
      </c>
    </row>
    <row r="54" ht="18.75" customHeight="1" spans="1:10">
      <c r="A54" s="208" t="s">
        <v>288</v>
      </c>
      <c r="B54" s="22" t="s">
        <v>413</v>
      </c>
      <c r="C54" s="22" t="s">
        <v>313</v>
      </c>
      <c r="D54" s="22" t="s">
        <v>314</v>
      </c>
      <c r="E54" s="35" t="s">
        <v>414</v>
      </c>
      <c r="F54" s="22" t="s">
        <v>316</v>
      </c>
      <c r="G54" s="35" t="s">
        <v>362</v>
      </c>
      <c r="H54" s="22" t="s">
        <v>341</v>
      </c>
      <c r="I54" s="22" t="s">
        <v>319</v>
      </c>
      <c r="J54" s="35" t="s">
        <v>414</v>
      </c>
    </row>
    <row r="55" ht="18.75" customHeight="1" spans="1:10">
      <c r="A55" s="208" t="s">
        <v>288</v>
      </c>
      <c r="B55" s="22" t="s">
        <v>413</v>
      </c>
      <c r="C55" s="22" t="s">
        <v>331</v>
      </c>
      <c r="D55" s="22" t="s">
        <v>332</v>
      </c>
      <c r="E55" s="35" t="s">
        <v>415</v>
      </c>
      <c r="F55" s="22" t="s">
        <v>316</v>
      </c>
      <c r="G55" s="35" t="s">
        <v>362</v>
      </c>
      <c r="H55" s="22" t="s">
        <v>341</v>
      </c>
      <c r="I55" s="22" t="s">
        <v>319</v>
      </c>
      <c r="J55" s="35" t="s">
        <v>415</v>
      </c>
    </row>
    <row r="56" ht="18.75" customHeight="1" spans="1:10">
      <c r="A56" s="208" t="s">
        <v>288</v>
      </c>
      <c r="B56" s="22" t="s">
        <v>413</v>
      </c>
      <c r="C56" s="22" t="s">
        <v>337</v>
      </c>
      <c r="D56" s="22" t="s">
        <v>338</v>
      </c>
      <c r="E56" s="35" t="s">
        <v>338</v>
      </c>
      <c r="F56" s="22" t="s">
        <v>316</v>
      </c>
      <c r="G56" s="35" t="s">
        <v>362</v>
      </c>
      <c r="H56" s="22" t="s">
        <v>341</v>
      </c>
      <c r="I56" s="22" t="s">
        <v>319</v>
      </c>
      <c r="J56" s="35" t="s">
        <v>338</v>
      </c>
    </row>
  </sheetData>
  <mergeCells count="22">
    <mergeCell ref="A3:J3"/>
    <mergeCell ref="A4:H4"/>
    <mergeCell ref="A9:A13"/>
    <mergeCell ref="A14:A16"/>
    <mergeCell ref="A17:A19"/>
    <mergeCell ref="A20:A28"/>
    <mergeCell ref="A29:A34"/>
    <mergeCell ref="A35:A40"/>
    <mergeCell ref="A41:A44"/>
    <mergeCell ref="A45:A47"/>
    <mergeCell ref="A48:A53"/>
    <mergeCell ref="A54:A56"/>
    <mergeCell ref="B9:B13"/>
    <mergeCell ref="B14:B16"/>
    <mergeCell ref="B17:B19"/>
    <mergeCell ref="B20:B28"/>
    <mergeCell ref="B29:B34"/>
    <mergeCell ref="B35:B40"/>
    <mergeCell ref="B41:B44"/>
    <mergeCell ref="B45:B47"/>
    <mergeCell ref="B48:B53"/>
    <mergeCell ref="B54:B56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4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1" t="s">
        <v>416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417</v>
      </c>
      <c r="C3" s="106"/>
      <c r="D3" s="107"/>
      <c r="E3" s="107"/>
      <c r="F3" s="107"/>
    </row>
    <row r="4" ht="18.75" customHeight="1" spans="1:6">
      <c r="A4" s="8" t="str">
        <f>"单位名称："&amp;"耿马傣族佤族自治县地方产业发展服务中心"</f>
        <v>单位名称：耿马傣族佤族自治县地方产业发展服务中心</v>
      </c>
      <c r="B4" s="8" t="s">
        <v>418</v>
      </c>
      <c r="C4" s="101"/>
      <c r="D4" s="103"/>
      <c r="E4" s="103"/>
      <c r="F4" s="41" t="s">
        <v>1</v>
      </c>
    </row>
    <row r="5" ht="18.75" customHeight="1" spans="1:6">
      <c r="A5" s="108" t="s">
        <v>186</v>
      </c>
      <c r="B5" s="109" t="s">
        <v>73</v>
      </c>
      <c r="C5" s="110" t="s">
        <v>74</v>
      </c>
      <c r="D5" s="14" t="s">
        <v>419</v>
      </c>
      <c r="E5" s="14"/>
      <c r="F5" s="15"/>
    </row>
    <row r="6" ht="18.75" customHeight="1" spans="1:6">
      <c r="A6" s="111"/>
      <c r="B6" s="112"/>
      <c r="C6" s="97"/>
      <c r="D6" s="96" t="s">
        <v>55</v>
      </c>
      <c r="E6" s="96" t="s">
        <v>75</v>
      </c>
      <c r="F6" s="96" t="s">
        <v>76</v>
      </c>
    </row>
    <row r="7" ht="18.75" customHeight="1" spans="1:6">
      <c r="A7" s="111">
        <v>1</v>
      </c>
      <c r="B7" s="113" t="s">
        <v>153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4"/>
      <c r="B8" s="84"/>
      <c r="C8" s="84"/>
      <c r="D8" s="24"/>
      <c r="E8" s="24"/>
      <c r="F8" s="24"/>
    </row>
    <row r="9" ht="18.75" customHeight="1" spans="1:6">
      <c r="A9" s="114"/>
      <c r="B9" s="84"/>
      <c r="C9" s="84"/>
      <c r="D9" s="24"/>
      <c r="E9" s="24"/>
      <c r="F9" s="24"/>
    </row>
    <row r="10" ht="18.75" customHeight="1" spans="1:6">
      <c r="A10" s="115" t="s">
        <v>111</v>
      </c>
      <c r="B10" s="116" t="s">
        <v>111</v>
      </c>
      <c r="C10" s="117" t="s">
        <v>111</v>
      </c>
      <c r="D10" s="24"/>
      <c r="E10" s="24"/>
      <c r="F10" s="24"/>
    </row>
    <row r="11" customHeight="1" spans="1:1">
      <c r="A11" t="s">
        <v>420</v>
      </c>
    </row>
    <row r="34" customHeight="1" spans="2:2">
      <c r="B34">
        <f>SUM(B8:B12)</f>
        <v>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4"/>
  <sheetViews>
    <sheetView showZeros="0" tabSelected="1" workbookViewId="0">
      <pane ySplit="1" topLeftCell="A2" activePane="bottomLeft" state="frozen"/>
      <selection/>
      <selection pane="bottomLeft" activeCell="C12" sqref="C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421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4"/>
      <c r="L3" s="7"/>
      <c r="M3" s="7"/>
      <c r="N3" s="7"/>
      <c r="O3" s="54"/>
      <c r="P3" s="54"/>
      <c r="Q3" s="7"/>
    </row>
    <row r="4" ht="18.75" customHeight="1" spans="1:17">
      <c r="A4" s="43" t="str">
        <f>"单位名称："&amp;"耿马傣族佤族自治县地方产业发展服务中心"</f>
        <v>单位名称：耿马傣族佤族自治县地方产业发展服务中心</v>
      </c>
      <c r="B4" s="95"/>
      <c r="C4" s="95"/>
      <c r="D4" s="95"/>
      <c r="E4" s="95"/>
      <c r="F4" s="95"/>
      <c r="G4" s="95"/>
      <c r="H4" s="95"/>
      <c r="I4" s="95"/>
      <c r="J4" s="95"/>
      <c r="O4" s="65"/>
      <c r="P4" s="65"/>
      <c r="Q4" s="41" t="s">
        <v>178</v>
      </c>
    </row>
    <row r="5" ht="18.75" customHeight="1" spans="1:17">
      <c r="A5" s="12" t="s">
        <v>422</v>
      </c>
      <c r="B5" s="74" t="s">
        <v>423</v>
      </c>
      <c r="C5" s="74" t="s">
        <v>424</v>
      </c>
      <c r="D5" s="74" t="s">
        <v>425</v>
      </c>
      <c r="E5" s="74" t="s">
        <v>426</v>
      </c>
      <c r="F5" s="74" t="s">
        <v>427</v>
      </c>
      <c r="G5" s="46" t="s">
        <v>193</v>
      </c>
      <c r="H5" s="46"/>
      <c r="I5" s="46"/>
      <c r="J5" s="46"/>
      <c r="K5" s="76"/>
      <c r="L5" s="46"/>
      <c r="M5" s="46"/>
      <c r="N5" s="46"/>
      <c r="O5" s="66"/>
      <c r="P5" s="76"/>
      <c r="Q5" s="47"/>
    </row>
    <row r="6" ht="18.75" customHeight="1" spans="1:17">
      <c r="A6" s="17"/>
      <c r="B6" s="77"/>
      <c r="C6" s="77"/>
      <c r="D6" s="77"/>
      <c r="E6" s="77"/>
      <c r="F6" s="77"/>
      <c r="G6" s="77" t="s">
        <v>55</v>
      </c>
      <c r="H6" s="77" t="s">
        <v>58</v>
      </c>
      <c r="I6" s="77" t="s">
        <v>428</v>
      </c>
      <c r="J6" s="77" t="s">
        <v>429</v>
      </c>
      <c r="K6" s="78" t="s">
        <v>430</v>
      </c>
      <c r="L6" s="91" t="s">
        <v>78</v>
      </c>
      <c r="M6" s="91"/>
      <c r="N6" s="91"/>
      <c r="O6" s="92"/>
      <c r="P6" s="93"/>
      <c r="Q6" s="79"/>
    </row>
    <row r="7" ht="30" customHeight="1" spans="1:17">
      <c r="A7" s="19"/>
      <c r="B7" s="79"/>
      <c r="C7" s="79"/>
      <c r="D7" s="79"/>
      <c r="E7" s="79"/>
      <c r="F7" s="79"/>
      <c r="G7" s="79"/>
      <c r="H7" s="79" t="s">
        <v>57</v>
      </c>
      <c r="I7" s="79"/>
      <c r="J7" s="79"/>
      <c r="K7" s="80"/>
      <c r="L7" s="79" t="s">
        <v>57</v>
      </c>
      <c r="M7" s="79" t="s">
        <v>64</v>
      </c>
      <c r="N7" s="79" t="s">
        <v>201</v>
      </c>
      <c r="O7" s="94" t="s">
        <v>66</v>
      </c>
      <c r="P7" s="80" t="s">
        <v>67</v>
      </c>
      <c r="Q7" s="79" t="s">
        <v>68</v>
      </c>
    </row>
    <row r="8" ht="18.75" customHeight="1" spans="1:17">
      <c r="A8" s="34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2" t="s">
        <v>70</v>
      </c>
      <c r="B9" s="83"/>
      <c r="C9" s="83"/>
      <c r="D9" s="83"/>
      <c r="E9" s="98"/>
      <c r="F9" s="24">
        <v>66850</v>
      </c>
      <c r="G9" s="24">
        <v>66850</v>
      </c>
      <c r="H9" s="24">
        <v>66850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9" t="s">
        <v>70</v>
      </c>
      <c r="B10" s="83"/>
      <c r="C10" s="83"/>
      <c r="D10" s="83"/>
      <c r="E10" s="100"/>
      <c r="F10" s="24">
        <v>66850</v>
      </c>
      <c r="G10" s="24">
        <v>66850</v>
      </c>
      <c r="H10" s="24">
        <v>66850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2" t="str">
        <f t="shared" ref="A11:A12" si="0">"    "&amp;"一般公用经费"</f>
        <v>    一般公用经费</v>
      </c>
      <c r="B11" s="83" t="s">
        <v>431</v>
      </c>
      <c r="C11" s="83" t="s">
        <v>432</v>
      </c>
      <c r="D11" s="83" t="s">
        <v>433</v>
      </c>
      <c r="E11" s="100">
        <v>1</v>
      </c>
      <c r="F11" s="24">
        <v>1350</v>
      </c>
      <c r="G11" s="24">
        <v>1350</v>
      </c>
      <c r="H11" s="24">
        <v>1350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2" t="str">
        <f t="shared" si="0"/>
        <v>    一般公用经费</v>
      </c>
      <c r="B12" s="83" t="s">
        <v>434</v>
      </c>
      <c r="C12" s="83" t="s">
        <v>435</v>
      </c>
      <c r="D12" s="83" t="s">
        <v>436</v>
      </c>
      <c r="E12" s="100">
        <v>50</v>
      </c>
      <c r="F12" s="24">
        <v>8500</v>
      </c>
      <c r="G12" s="24">
        <v>8500</v>
      </c>
      <c r="H12" s="24">
        <v>8500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2" t="str">
        <f t="shared" ref="A13:A15" si="1">"    "&amp;"公务用车运行维护费"</f>
        <v>    公务用车运行维护费</v>
      </c>
      <c r="B13" s="83" t="s">
        <v>437</v>
      </c>
      <c r="C13" s="83" t="s">
        <v>438</v>
      </c>
      <c r="D13" s="83" t="s">
        <v>335</v>
      </c>
      <c r="E13" s="100">
        <v>1</v>
      </c>
      <c r="F13" s="24">
        <v>30000</v>
      </c>
      <c r="G13" s="24">
        <v>30000</v>
      </c>
      <c r="H13" s="24">
        <v>30000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2" t="str">
        <f t="shared" si="1"/>
        <v>    公务用车运行维护费</v>
      </c>
      <c r="B14" s="83" t="s">
        <v>439</v>
      </c>
      <c r="C14" s="83" t="s">
        <v>440</v>
      </c>
      <c r="D14" s="83" t="s">
        <v>335</v>
      </c>
      <c r="E14" s="100">
        <v>1</v>
      </c>
      <c r="F14" s="24">
        <v>15000</v>
      </c>
      <c r="G14" s="24">
        <v>15000</v>
      </c>
      <c r="H14" s="24">
        <v>15000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2" t="str">
        <f t="shared" si="1"/>
        <v>    公务用车运行维护费</v>
      </c>
      <c r="B15" s="83" t="s">
        <v>441</v>
      </c>
      <c r="C15" s="83" t="s">
        <v>442</v>
      </c>
      <c r="D15" s="83" t="s">
        <v>335</v>
      </c>
      <c r="E15" s="100">
        <v>1</v>
      </c>
      <c r="F15" s="24">
        <v>12000</v>
      </c>
      <c r="G15" s="24">
        <v>12000</v>
      </c>
      <c r="H15" s="24">
        <v>12000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85" t="s">
        <v>111</v>
      </c>
      <c r="B16" s="86"/>
      <c r="C16" s="86"/>
      <c r="D16" s="86"/>
      <c r="E16" s="98"/>
      <c r="F16" s="24">
        <v>66850</v>
      </c>
      <c r="G16" s="24">
        <v>66850</v>
      </c>
      <c r="H16" s="24">
        <v>66850</v>
      </c>
      <c r="I16" s="24"/>
      <c r="J16" s="24"/>
      <c r="K16" s="24"/>
      <c r="L16" s="24"/>
      <c r="M16" s="24"/>
      <c r="N16" s="24"/>
      <c r="O16" s="24"/>
      <c r="P16" s="24"/>
      <c r="Q16" s="24"/>
    </row>
    <row r="34" customHeight="1" spans="2:2">
      <c r="B34">
        <f>SUM(B8:B12)</f>
        <v>2</v>
      </c>
    </row>
  </sheetData>
  <mergeCells count="16">
    <mergeCell ref="A3:Q3"/>
    <mergeCell ref="A4:F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4"/>
  <sheetViews>
    <sheetView showZeros="0" topLeftCell="B1" workbookViewId="0">
      <pane ySplit="1" topLeftCell="A2" activePane="bottomLeft" state="frozen"/>
      <selection/>
      <selection pane="bottomLeft" activeCell="B12" sqref="$A12:$XFD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69"/>
      <c r="D2" s="64"/>
      <c r="E2" s="64"/>
      <c r="F2" s="64"/>
      <c r="G2" s="64"/>
      <c r="H2" s="70"/>
      <c r="I2" s="64"/>
      <c r="J2" s="64"/>
      <c r="K2" s="64"/>
      <c r="L2" s="40"/>
      <c r="M2" s="88"/>
      <c r="N2" s="89" t="s">
        <v>443</v>
      </c>
    </row>
    <row r="3" ht="34.5" customHeight="1" spans="1:14">
      <c r="A3" s="42" t="str">
        <f>"2025"&amp;"年部门政府购买服务预算表"</f>
        <v>2025年部门政府购买服务预算表</v>
      </c>
      <c r="B3" s="71"/>
      <c r="C3" s="54"/>
      <c r="D3" s="71"/>
      <c r="E3" s="71"/>
      <c r="F3" s="71"/>
      <c r="G3" s="71"/>
      <c r="H3" s="72"/>
      <c r="I3" s="71"/>
      <c r="J3" s="71"/>
      <c r="K3" s="71"/>
      <c r="L3" s="54"/>
      <c r="M3" s="72"/>
      <c r="N3" s="71"/>
    </row>
    <row r="4" ht="18.75" customHeight="1" spans="1:14">
      <c r="A4" s="61" t="str">
        <f>"单位名称："&amp;"耿马傣族佤族自治县地方产业发展服务中心"</f>
        <v>单位名称：耿马傣族佤族自治县地方产业发展服务中心</v>
      </c>
      <c r="B4" s="62"/>
      <c r="C4" s="73"/>
      <c r="D4" s="62"/>
      <c r="E4" s="62"/>
      <c r="F4" s="62"/>
      <c r="G4" s="62"/>
      <c r="H4" s="70"/>
      <c r="I4" s="64"/>
      <c r="J4" s="64"/>
      <c r="K4" s="64"/>
      <c r="L4" s="65"/>
      <c r="M4" s="90"/>
      <c r="N4" s="89" t="s">
        <v>178</v>
      </c>
    </row>
    <row r="5" ht="18.75" customHeight="1" spans="1:14">
      <c r="A5" s="12" t="s">
        <v>422</v>
      </c>
      <c r="B5" s="74" t="s">
        <v>444</v>
      </c>
      <c r="C5" s="75" t="s">
        <v>445</v>
      </c>
      <c r="D5" s="46" t="s">
        <v>193</v>
      </c>
      <c r="E5" s="46"/>
      <c r="F5" s="46"/>
      <c r="G5" s="46"/>
      <c r="H5" s="76"/>
      <c r="I5" s="46"/>
      <c r="J5" s="46"/>
      <c r="K5" s="46"/>
      <c r="L5" s="66"/>
      <c r="M5" s="76"/>
      <c r="N5" s="47"/>
    </row>
    <row r="6" ht="18.75" customHeight="1" spans="1:14">
      <c r="A6" s="17"/>
      <c r="B6" s="77"/>
      <c r="C6" s="78"/>
      <c r="D6" s="77" t="s">
        <v>55</v>
      </c>
      <c r="E6" s="77" t="s">
        <v>58</v>
      </c>
      <c r="F6" s="77" t="s">
        <v>428</v>
      </c>
      <c r="G6" s="77" t="s">
        <v>429</v>
      </c>
      <c r="H6" s="78" t="s">
        <v>430</v>
      </c>
      <c r="I6" s="91" t="s">
        <v>78</v>
      </c>
      <c r="J6" s="91"/>
      <c r="K6" s="91"/>
      <c r="L6" s="92"/>
      <c r="M6" s="93"/>
      <c r="N6" s="79"/>
    </row>
    <row r="7" ht="26.25" customHeight="1" spans="1:14">
      <c r="A7" s="19"/>
      <c r="B7" s="79"/>
      <c r="C7" s="80"/>
      <c r="D7" s="79"/>
      <c r="E7" s="79"/>
      <c r="F7" s="79"/>
      <c r="G7" s="79"/>
      <c r="H7" s="80"/>
      <c r="I7" s="79" t="s">
        <v>57</v>
      </c>
      <c r="J7" s="79" t="s">
        <v>64</v>
      </c>
      <c r="K7" s="79" t="s">
        <v>201</v>
      </c>
      <c r="L7" s="94" t="s">
        <v>66</v>
      </c>
      <c r="M7" s="80" t="s">
        <v>67</v>
      </c>
      <c r="N7" s="79" t="s">
        <v>68</v>
      </c>
    </row>
    <row r="8" ht="18.75" customHeight="1" spans="1:14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18.75" customHeight="1" spans="1:14">
      <c r="A9" s="82"/>
      <c r="B9" s="83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2"/>
      <c r="B10" s="83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111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2:2">
      <c r="B12" t="s">
        <v>446</v>
      </c>
    </row>
    <row r="34" customHeight="1" spans="2:2">
      <c r="B34">
        <f>SUM(B8:B12)</f>
        <v>2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34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9"/>
      <c r="G2" s="40"/>
      <c r="H2" s="40"/>
      <c r="I2" s="40" t="s">
        <v>447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4"/>
      <c r="H3" s="54"/>
      <c r="I3" s="7"/>
    </row>
    <row r="4" ht="18.75" customHeight="1" spans="1:9">
      <c r="A4" s="61" t="str">
        <f>"单位名称："&amp;"耿马傣族佤族自治县地方产业发展服务中心"</f>
        <v>单位名称：耿马傣族佤族自治县地方产业发展服务中心</v>
      </c>
      <c r="B4" s="62"/>
      <c r="C4" s="62"/>
      <c r="D4" s="63"/>
      <c r="E4" s="64"/>
      <c r="G4" s="65"/>
      <c r="H4" s="65"/>
      <c r="I4" s="40" t="s">
        <v>178</v>
      </c>
    </row>
    <row r="5" ht="18.75" customHeight="1" spans="1:9">
      <c r="A5" s="32" t="s">
        <v>448</v>
      </c>
      <c r="B5" s="13" t="s">
        <v>193</v>
      </c>
      <c r="C5" s="14"/>
      <c r="D5" s="14"/>
      <c r="E5" s="13" t="s">
        <v>449</v>
      </c>
      <c r="F5" s="14"/>
      <c r="G5" s="66"/>
      <c r="H5" s="66"/>
      <c r="I5" s="15"/>
    </row>
    <row r="6" ht="18.75" customHeight="1" spans="1:9">
      <c r="A6" s="34"/>
      <c r="B6" s="33" t="s">
        <v>55</v>
      </c>
      <c r="C6" s="12" t="s">
        <v>58</v>
      </c>
      <c r="D6" s="67" t="s">
        <v>450</v>
      </c>
      <c r="E6" s="68" t="s">
        <v>451</v>
      </c>
      <c r="F6" s="68" t="s">
        <v>451</v>
      </c>
      <c r="G6" s="68" t="s">
        <v>451</v>
      </c>
      <c r="H6" s="68" t="s">
        <v>451</v>
      </c>
      <c r="I6" s="68" t="s">
        <v>451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53" t="s">
        <v>452</v>
      </c>
    </row>
    <row r="34" customHeight="1" spans="2:2">
      <c r="B34">
        <f>SUM(B8:B12)</f>
        <v>0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453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"单位名称："&amp;"耿马傣族佤族自治县地方产业发展服务中心"</f>
        <v>单位名称：耿马傣族佤族自治县地方产业发展服务中心</v>
      </c>
      <c r="B4" s="4"/>
      <c r="C4" s="4"/>
      <c r="D4" s="4"/>
      <c r="E4" s="4"/>
      <c r="F4" s="53"/>
      <c r="G4" s="4"/>
      <c r="H4" s="53"/>
    </row>
    <row r="5" ht="18.75" customHeight="1" spans="1:10">
      <c r="A5" s="48" t="s">
        <v>303</v>
      </c>
      <c r="B5" s="48" t="s">
        <v>304</v>
      </c>
      <c r="C5" s="48" t="s">
        <v>305</v>
      </c>
      <c r="D5" s="48" t="s">
        <v>306</v>
      </c>
      <c r="E5" s="48" t="s">
        <v>307</v>
      </c>
      <c r="F5" s="55" t="s">
        <v>308</v>
      </c>
      <c r="G5" s="48" t="s">
        <v>309</v>
      </c>
      <c r="H5" s="55" t="s">
        <v>310</v>
      </c>
      <c r="I5" s="55" t="s">
        <v>311</v>
      </c>
      <c r="J5" s="48" t="s">
        <v>312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5">
        <v>6</v>
      </c>
      <c r="G6" s="48">
        <v>7</v>
      </c>
      <c r="H6" s="55">
        <v>8</v>
      </c>
      <c r="I6" s="55">
        <v>9</v>
      </c>
      <c r="J6" s="48">
        <v>10</v>
      </c>
    </row>
    <row r="7" ht="18.75" customHeight="1" spans="1:10">
      <c r="A7" s="22"/>
      <c r="B7" s="49"/>
      <c r="C7" s="49"/>
      <c r="D7" s="49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customHeight="1" spans="1:1">
      <c r="A9" t="s">
        <v>454</v>
      </c>
    </row>
    <row r="34" customHeight="1" spans="2:2">
      <c r="B34">
        <f>SUM(B8:B12)</f>
        <v>0</v>
      </c>
    </row>
  </sheetData>
  <mergeCells count="2">
    <mergeCell ref="A3:J3"/>
    <mergeCell ref="A4:H4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34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455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"单位名称："&amp;"耿马傣族佤族自治县地方产业发展服务中心"</f>
        <v>单位名称：耿马傣族佤族自治县地方产业发展服务中心</v>
      </c>
      <c r="B4" s="9"/>
      <c r="C4" s="4"/>
      <c r="H4" s="44" t="s">
        <v>178</v>
      </c>
    </row>
    <row r="5" ht="18.75" customHeight="1" spans="1:8">
      <c r="A5" s="12" t="s">
        <v>186</v>
      </c>
      <c r="B5" s="12" t="s">
        <v>456</v>
      </c>
      <c r="C5" s="12" t="s">
        <v>457</v>
      </c>
      <c r="D5" s="12" t="s">
        <v>458</v>
      </c>
      <c r="E5" s="12" t="s">
        <v>459</v>
      </c>
      <c r="F5" s="45" t="s">
        <v>460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426</v>
      </c>
      <c r="G6" s="48" t="s">
        <v>461</v>
      </c>
      <c r="H6" s="48" t="s">
        <v>462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55</v>
      </c>
      <c r="B9" s="51"/>
      <c r="C9" s="51"/>
      <c r="D9" s="51"/>
      <c r="E9" s="52"/>
      <c r="F9" s="50"/>
      <c r="G9" s="24"/>
      <c r="H9" s="24"/>
    </row>
    <row r="10" customHeight="1" spans="1:1">
      <c r="A10" s="53" t="s">
        <v>463</v>
      </c>
    </row>
    <row r="34" customHeight="1" spans="2:2">
      <c r="B34">
        <f>SUM(B8:B12)</f>
        <v>0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4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464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"单位名称："&amp;"耿马傣族佤族自治县地方产业发展服务中心"</f>
        <v>单位名称：耿马傣族佤族自治县地方产业发展服务中心</v>
      </c>
      <c r="B4" s="9"/>
      <c r="C4" s="9"/>
      <c r="D4" s="9"/>
      <c r="E4" s="9"/>
      <c r="F4" s="9"/>
      <c r="G4" s="9"/>
      <c r="H4" s="10"/>
      <c r="I4" s="10"/>
      <c r="J4" s="10"/>
      <c r="K4" s="5" t="s">
        <v>178</v>
      </c>
    </row>
    <row r="5" ht="18.75" customHeight="1" spans="1:11">
      <c r="A5" s="11" t="s">
        <v>269</v>
      </c>
      <c r="B5" s="11" t="s">
        <v>188</v>
      </c>
      <c r="C5" s="11" t="s">
        <v>270</v>
      </c>
      <c r="D5" s="12" t="s">
        <v>189</v>
      </c>
      <c r="E5" s="12" t="s">
        <v>190</v>
      </c>
      <c r="F5" s="12" t="s">
        <v>271</v>
      </c>
      <c r="G5" s="12" t="s">
        <v>272</v>
      </c>
      <c r="H5" s="32" t="s">
        <v>55</v>
      </c>
      <c r="I5" s="13" t="s">
        <v>465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2">
      <c r="A12" s="39" t="s">
        <v>466</v>
      </c>
      <c r="B12" s="39"/>
    </row>
    <row r="34" customHeight="1" spans="2:2">
      <c r="B34">
        <f>SUM(B8:B12)</f>
        <v>2</v>
      </c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467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"单位名称："&amp;"耿马傣族佤族自治县地方产业发展服务中心"</f>
        <v>单位名称：耿马傣族佤族自治县地方产业发展服务中心</v>
      </c>
      <c r="B4" s="9"/>
      <c r="C4" s="9"/>
      <c r="D4" s="9"/>
      <c r="E4" s="10"/>
      <c r="F4" s="10"/>
      <c r="G4" s="5" t="s">
        <v>178</v>
      </c>
    </row>
    <row r="5" ht="18.75" customHeight="1" spans="1:7">
      <c r="A5" s="11" t="s">
        <v>270</v>
      </c>
      <c r="B5" s="11" t="s">
        <v>269</v>
      </c>
      <c r="C5" s="11" t="s">
        <v>188</v>
      </c>
      <c r="D5" s="12" t="s">
        <v>468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3813330.5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3813330.5</v>
      </c>
      <c r="F10" s="24"/>
      <c r="G10" s="24"/>
    </row>
    <row r="11" ht="18.75" customHeight="1" spans="1:7">
      <c r="A11" s="26"/>
      <c r="B11" s="22" t="s">
        <v>469</v>
      </c>
      <c r="C11" s="22" t="s">
        <v>282</v>
      </c>
      <c r="D11" s="22" t="s">
        <v>470</v>
      </c>
      <c r="E11" s="24">
        <v>30000</v>
      </c>
      <c r="F11" s="24"/>
      <c r="G11" s="24"/>
    </row>
    <row r="12" ht="18.75" customHeight="1" spans="1:7">
      <c r="A12" s="26"/>
      <c r="B12" s="22" t="s">
        <v>469</v>
      </c>
      <c r="C12" s="22" t="s">
        <v>278</v>
      </c>
      <c r="D12" s="22" t="s">
        <v>470</v>
      </c>
      <c r="E12" s="24">
        <v>468242.2</v>
      </c>
      <c r="F12" s="24"/>
      <c r="G12" s="24"/>
    </row>
    <row r="13" ht="18.75" customHeight="1" spans="1:7">
      <c r="A13" s="26"/>
      <c r="B13" s="22" t="s">
        <v>469</v>
      </c>
      <c r="C13" s="22" t="s">
        <v>275</v>
      </c>
      <c r="D13" s="22" t="s">
        <v>470</v>
      </c>
      <c r="E13" s="24">
        <v>69086.1</v>
      </c>
      <c r="F13" s="24"/>
      <c r="G13" s="24"/>
    </row>
    <row r="14" ht="18.75" customHeight="1" spans="1:7">
      <c r="A14" s="26"/>
      <c r="B14" s="22" t="s">
        <v>469</v>
      </c>
      <c r="C14" s="22" t="s">
        <v>280</v>
      </c>
      <c r="D14" s="22" t="s">
        <v>470</v>
      </c>
      <c r="E14" s="24">
        <v>552671.7</v>
      </c>
      <c r="F14" s="24"/>
      <c r="G14" s="24"/>
    </row>
    <row r="15" ht="18.75" customHeight="1" spans="1:7">
      <c r="A15" s="26"/>
      <c r="B15" s="22" t="s">
        <v>469</v>
      </c>
      <c r="C15" s="22" t="s">
        <v>284</v>
      </c>
      <c r="D15" s="22" t="s">
        <v>470</v>
      </c>
      <c r="E15" s="24">
        <v>1053600</v>
      </c>
      <c r="F15" s="24"/>
      <c r="G15" s="24"/>
    </row>
    <row r="16" ht="18.75" customHeight="1" spans="1:7">
      <c r="A16" s="26"/>
      <c r="B16" s="22" t="s">
        <v>469</v>
      </c>
      <c r="C16" s="22" t="s">
        <v>290</v>
      </c>
      <c r="D16" s="22" t="s">
        <v>470</v>
      </c>
      <c r="E16" s="24">
        <v>1026930.5</v>
      </c>
      <c r="F16" s="24"/>
      <c r="G16" s="24"/>
    </row>
    <row r="17" ht="18.75" customHeight="1" spans="1:7">
      <c r="A17" s="26"/>
      <c r="B17" s="22" t="s">
        <v>469</v>
      </c>
      <c r="C17" s="22" t="s">
        <v>288</v>
      </c>
      <c r="D17" s="22" t="s">
        <v>470</v>
      </c>
      <c r="E17" s="24">
        <v>12800</v>
      </c>
      <c r="F17" s="24"/>
      <c r="G17" s="24"/>
    </row>
    <row r="18" ht="18.75" customHeight="1" spans="1:7">
      <c r="A18" s="26"/>
      <c r="B18" s="22" t="s">
        <v>469</v>
      </c>
      <c r="C18" s="22" t="s">
        <v>298</v>
      </c>
      <c r="D18" s="22" t="s">
        <v>470</v>
      </c>
      <c r="E18" s="24">
        <v>400000</v>
      </c>
      <c r="F18" s="24"/>
      <c r="G18" s="24"/>
    </row>
    <row r="19" ht="18.75" customHeight="1" spans="1:7">
      <c r="A19" s="26"/>
      <c r="B19" s="22" t="s">
        <v>469</v>
      </c>
      <c r="C19" s="22" t="s">
        <v>294</v>
      </c>
      <c r="D19" s="22" t="s">
        <v>470</v>
      </c>
      <c r="E19" s="24">
        <v>100000</v>
      </c>
      <c r="F19" s="24"/>
      <c r="G19" s="24"/>
    </row>
    <row r="20" ht="18.75" customHeight="1" spans="1:7">
      <c r="A20" s="26"/>
      <c r="B20" s="22" t="s">
        <v>469</v>
      </c>
      <c r="C20" s="22" t="s">
        <v>300</v>
      </c>
      <c r="D20" s="22" t="s">
        <v>470</v>
      </c>
      <c r="E20" s="24">
        <v>100000</v>
      </c>
      <c r="F20" s="24"/>
      <c r="G20" s="24"/>
    </row>
    <row r="21" ht="18.75" customHeight="1" spans="1:7">
      <c r="A21" s="27" t="s">
        <v>55</v>
      </c>
      <c r="B21" s="28" t="s">
        <v>471</v>
      </c>
      <c r="C21" s="28"/>
      <c r="D21" s="29"/>
      <c r="E21" s="24">
        <v>3813330.5</v>
      </c>
      <c r="F21" s="24"/>
      <c r="G21" s="24"/>
    </row>
    <row r="34" customHeight="1" spans="2:2">
      <c r="B34">
        <f>SUM(B8:B12)</f>
        <v>2</v>
      </c>
    </row>
  </sheetData>
  <mergeCells count="11">
    <mergeCell ref="A3:G3"/>
    <mergeCell ref="A4:D4"/>
    <mergeCell ref="E5:G5"/>
    <mergeCell ref="A21:D2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9583333333333" right="0.389583333333333" top="0.511805555555556" bottom="0.511805555555556" header="0.310416666666667" footer="0.310416666666667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柴林聪</cp:lastModifiedBy>
  <dcterms:created xsi:type="dcterms:W3CDTF">2025-02-05T03:11:00Z</dcterms:created>
  <dcterms:modified xsi:type="dcterms:W3CDTF">2025-02-07T08:07:34Z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A637F672AF8148A491410F5A19D4EA3C_13</vt:lpwstr>
  </property>
  <property fmtid="{D5CDD505-2E9C-101B-9397-08002B2CF9AE}" pid="3" name="KSOProductBuildVer">
    <vt:lpwstr>2052-12.1.0.17145</vt:lpwstr>
  </property>
</Properties>
</file>