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7" hidden="1">'部门项目支出预算表05-1'!$A$7:$W$51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<sst xmlns="http://schemas.openxmlformats.org/spreadsheetml/2006/main" count="2340" uniqueCount="726">
  <si>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</si>
  <si>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</si>
  <si>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</si>
  <si>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</si>
  <si>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</si>
  <si>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</si>
  <si>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</si>
  <si>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</si>
  <si>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</si>
  <si>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</si>
  <si>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</si>
  <si>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</si>
  <si>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</si>
  <si>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</si>
  <si>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</si>
  <si>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</si>
  <si>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</si>
  <si>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</si>
  <si>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</si>
  <si>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</si>
  <si>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</si>
  <si>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</si>
  <si>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</si>
  <si>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</si>
  <si>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</si>
  <si>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</si>
  <si>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</si>
  <si>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</si>
  <si>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</si>
  <si>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</si>
  <si>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</si>
  <si>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</si>
  <si>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</si>
  <si>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</si>
  <si>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</si>
  <si>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</si>
  <si>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</si>
  <si>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</si>
  <si>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</si>
  <si>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</si>
  <si>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</si>
  <si>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</si>
  <si>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</si>
  <si>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</si>
  <si>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</si>
  <si>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</si>
  <si>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</si>
  <si>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</si>
  <si>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</si>
  <si>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</si>
  <si>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</si>
  <si>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</si>
  <si>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</si>
  <si>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</si>
  <si>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</si>
  <si>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</si>
  <si>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</si>
  <si>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</si>
  <si>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</si>
  <si>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</si>
  <si>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</si>
  <si>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</si>
  <si>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</si>
  <si>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</si>
  <si>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</si>
  <si>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</si>
  <si>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</si>
  <si>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</si>
  <si>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</si>
  <si>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131001</t>
  </si>
  <si>
    <t>耿马傣族佤族自治县卫生健康局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</si>
  <si>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</si>
  <si>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</si>
  <si>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</si>
  <si>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</si>
  <si>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</si>
  <si>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</si>
  <si>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</si>
  <si>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</si>
  <si>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</si>
  <si>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</si>
  <si>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</si>
  <si>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</si>
  <si>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</si>
  <si>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</si>
  <si>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20802</t>
  </si>
  <si>
    <t>2080209</t>
  </si>
  <si>
    <t>20805</t>
  </si>
  <si>
    <t>2080501</t>
  </si>
  <si>
    <t>2080505</t>
  </si>
  <si>
    <t>20808</t>
  </si>
  <si>
    <t>2080801</t>
  </si>
  <si>
    <t>210</t>
  </si>
  <si>
    <t>卫生健康支出</t>
  </si>
  <si>
    <t>21001</t>
  </si>
  <si>
    <t>2100101</t>
  </si>
  <si>
    <t>2100199</t>
  </si>
  <si>
    <t>21004</t>
  </si>
  <si>
    <t>2100402</t>
  </si>
  <si>
    <t>2100408</t>
  </si>
  <si>
    <t>2100409</t>
  </si>
  <si>
    <t>2100410</t>
  </si>
  <si>
    <t>2100499</t>
  </si>
  <si>
    <t>21007</t>
  </si>
  <si>
    <t>2100799</t>
  </si>
  <si>
    <t>21011</t>
  </si>
  <si>
    <t>2101101</t>
  </si>
  <si>
    <t>2101102</t>
  </si>
  <si>
    <t>2101199</t>
  </si>
  <si>
    <t>21099</t>
  </si>
  <si>
    <t>2109999</t>
  </si>
  <si>
    <t>221</t>
  </si>
  <si>
    <t>住房保障支出</t>
  </si>
  <si>
    <t>22102</t>
  </si>
  <si>
    <t>2210201</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</si>
  <si>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</si>
  <si>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</si>
  <si>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</si>
  <si>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</si>
  <si>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</si>
  <si>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</si>
  <si>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</si>
  <si>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</si>
  <si>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</si>
  <si>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</si>
  <si>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</si>
  <si>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</si>
  <si>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</si>
  <si>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</si>
  <si>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</si>
  <si>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</si>
  <si>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</si>
  <si>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</si>
  <si>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</si>
  <si>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</si>
  <si>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</si>
  <si>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</si>
  <si>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</si>
  <si>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</si>
  <si>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</si>
  <si>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</si>
  <si>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</si>
  <si>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</si>
  <si>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</si>
  <si>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</si>
  <si>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</si>
  <si>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</si>
  <si>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</si>
  <si>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</si>
  <si>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</si>
  <si>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</si>
  <si>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</si>
  <si>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</si>
  <si>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</si>
  <si>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</si>
  <si>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</si>
  <si>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</si>
  <si>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</si>
  <si>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</si>
  <si>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</si>
  <si>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</si>
  <si>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</si>
  <si>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民政管理事务</t>
  </si>
  <si>
    <t>老龄事务</t>
  </si>
  <si>
    <t>行政事业单位养老支出</t>
  </si>
  <si>
    <t>行政单位离退休</t>
  </si>
  <si>
    <t>机关事业单位基本养老保险缴费支出</t>
  </si>
  <si>
    <t>抚恤</t>
  </si>
  <si>
    <t>死亡抚恤</t>
  </si>
  <si>
    <t>卫生健康管理事务</t>
  </si>
  <si>
    <t>行政运行</t>
  </si>
  <si>
    <t>其他卫生健康管理事务支出</t>
  </si>
  <si>
    <t>公共卫生</t>
  </si>
  <si>
    <t>卫生监督机构</t>
  </si>
  <si>
    <t>基本公共卫生服务</t>
  </si>
  <si>
    <t>重大公共卫生服务</t>
  </si>
  <si>
    <t>突发公共卫生事件应急处置</t>
  </si>
  <si>
    <t>其他公共卫生支出</t>
  </si>
  <si>
    <t>计划生育事务</t>
  </si>
  <si>
    <t>其他计划生育事务支出</t>
  </si>
  <si>
    <t>行政事业单位医疗</t>
  </si>
  <si>
    <t>行政单位医疗</t>
  </si>
  <si>
    <t>事业单位医疗</t>
  </si>
  <si>
    <t>其他行政事业单位医疗支出</t>
  </si>
  <si>
    <t>住房改革支出</t>
  </si>
  <si>
    <t>住房公积金</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</si>
  <si>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</si>
  <si>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</si>
  <si>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</si>
  <si>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</si>
  <si>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</si>
  <si>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</si>
  <si>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</si>
  <si>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</si>
  <si>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</si>
  <si>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</si>
  <si>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</si>
  <si>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</si>
  <si>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</si>
  <si>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</si>
  <si>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</si>
  <si>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</si>
  <si>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</si>
  <si>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</si>
  <si>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</si>
  <si>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</si>
  <si>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</si>
  <si>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</si>
  <si>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</si>
  <si>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</si>
  <si>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</si>
  <si>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</si>
  <si>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530926210000000000968</t>
  </si>
  <si>
    <t>行政人员工资支出</t>
  </si>
  <si>
    <t>30101</t>
  </si>
  <si>
    <t>基本工资</t>
  </si>
  <si>
    <t>530926221100000362912</t>
  </si>
  <si>
    <t>事业人员工资支出</t>
  </si>
  <si>
    <t>30102</t>
  </si>
  <si>
    <t>津贴补贴</t>
  </si>
  <si>
    <t>30103</t>
  </si>
  <si>
    <t>奖金</t>
  </si>
  <si>
    <t>530926231100001407788</t>
  </si>
  <si>
    <t>行政人员绩效考核奖励（2017年提高部分）</t>
  </si>
  <si>
    <t>530926231100001407791</t>
  </si>
  <si>
    <t>奖励性绩效工资</t>
  </si>
  <si>
    <t>30107</t>
  </si>
  <si>
    <t>绩效工资</t>
  </si>
  <si>
    <t>530926231100001407792</t>
  </si>
  <si>
    <t>事业人员绩效工资（2017年提高部分）</t>
  </si>
  <si>
    <t>530926231100001407789</t>
  </si>
  <si>
    <t>基础性绩效工资</t>
  </si>
  <si>
    <t>530926210000000000969</t>
  </si>
  <si>
    <t>社会保障缴费</t>
  </si>
  <si>
    <t>30108</t>
  </si>
  <si>
    <t>机关事业单位基本养老保险缴费</t>
  </si>
  <si>
    <t>2080506</t>
  </si>
  <si>
    <t>机关事业单位职业年金缴费支出</t>
  </si>
  <si>
    <t>30109</t>
  </si>
  <si>
    <t>职业年金缴费</t>
  </si>
  <si>
    <t>30110</t>
  </si>
  <si>
    <t>职工基本医疗保险缴费</t>
  </si>
  <si>
    <t>2101103</t>
  </si>
  <si>
    <t>公务员医疗补助</t>
  </si>
  <si>
    <t>30111</t>
  </si>
  <si>
    <t>公务员医疗补助缴费</t>
  </si>
  <si>
    <t>30112</t>
  </si>
  <si>
    <t>其他社会保障缴费</t>
  </si>
  <si>
    <t>530926210000000000970</t>
  </si>
  <si>
    <t>30113</t>
  </si>
  <si>
    <t>530926210000000000976</t>
  </si>
  <si>
    <t>一般公用经费</t>
  </si>
  <si>
    <t>30205</t>
  </si>
  <si>
    <t>水费</t>
  </si>
  <si>
    <t>30206</t>
  </si>
  <si>
    <t>电费</t>
  </si>
  <si>
    <t>30207</t>
  </si>
  <si>
    <t>邮电费</t>
  </si>
  <si>
    <t>530926241100002311533</t>
  </si>
  <si>
    <t>公务接待费（公用经费）</t>
  </si>
  <si>
    <t>30217</t>
  </si>
  <si>
    <t>30201</t>
  </si>
  <si>
    <t>办公费</t>
  </si>
  <si>
    <t>30226</t>
  </si>
  <si>
    <t>劳务费</t>
  </si>
  <si>
    <t>30211</t>
  </si>
  <si>
    <t>差旅费</t>
  </si>
  <si>
    <t>530926210000000000975</t>
  </si>
  <si>
    <t>工会经费</t>
  </si>
  <si>
    <t>30228</t>
  </si>
  <si>
    <t>530926210000000000973</t>
  </si>
  <si>
    <t>公务用车运行维护费</t>
  </si>
  <si>
    <t>30231</t>
  </si>
  <si>
    <t>530926210000000000974</t>
  </si>
  <si>
    <t>行政人员公务交通补贴</t>
  </si>
  <si>
    <t>30239</t>
  </si>
  <si>
    <t>其他交通费用</t>
  </si>
  <si>
    <t>530926251100003806606</t>
  </si>
  <si>
    <t>残疾人就业保障金</t>
  </si>
  <si>
    <t>30299</t>
  </si>
  <si>
    <t>其他商品和服务支出</t>
  </si>
  <si>
    <t>530926210000000000971</t>
  </si>
  <si>
    <t>离退休费</t>
  </si>
  <si>
    <t>30302</t>
  </si>
  <si>
    <t>退休费</t>
  </si>
  <si>
    <t>530926231100001407793</t>
  </si>
  <si>
    <t>公益性岗位住房公积金</t>
  </si>
  <si>
    <t>30305</t>
  </si>
  <si>
    <t>生活补助</t>
  </si>
  <si>
    <t>530926231100001407772</t>
  </si>
  <si>
    <t>机关事业单位职工遗属生活补助</t>
  </si>
  <si>
    <t>30307</t>
  </si>
  <si>
    <t>医疗费补助</t>
  </si>
  <si>
    <t>预算05-1表</t>
  </si>
  <si>
    <t>项目分类</t>
  </si>
  <si>
    <t>项目单位</t>
  </si>
  <si>
    <t>经济科目编码</t>
  </si>
  <si>
    <t>经济科目名称</t>
  </si>
  <si>
    <t>本年拨款</t>
  </si>
  <si>
    <t>其中：本次下达</t>
  </si>
  <si>
    <t>2025年艾滋病防治县级配套经费</t>
  </si>
  <si>
    <t>民生类</t>
  </si>
  <si>
    <t>530926251100003792872</t>
  </si>
  <si>
    <t>30216</t>
  </si>
  <si>
    <t>培训费</t>
  </si>
  <si>
    <t>2025年爱国卫生（含创建国家卫生县）工作经费</t>
  </si>
  <si>
    <t>事业发展类</t>
  </si>
  <si>
    <t>530926251100003768397</t>
  </si>
  <si>
    <t>2025年病媒生物防制经费</t>
  </si>
  <si>
    <t>530926251100003768733</t>
  </si>
  <si>
    <t>30227</t>
  </si>
  <si>
    <t>委托业务费</t>
  </si>
  <si>
    <t>2025年春节慰问经费</t>
  </si>
  <si>
    <t>530926251100004066798</t>
  </si>
  <si>
    <t>2025年登革热、疟疾等虫媒传染病防控经费</t>
  </si>
  <si>
    <t>530926251100003776521</t>
  </si>
  <si>
    <t>2025年基本公共卫生服务项目县级配套经费</t>
  </si>
  <si>
    <t>530926251100003768802</t>
  </si>
  <si>
    <t>30202</t>
  </si>
  <si>
    <t>印刷费</t>
  </si>
  <si>
    <t>2025年计划生育补助县级配套经费</t>
  </si>
  <si>
    <t>530926251100003776636</t>
  </si>
  <si>
    <t>30309</t>
  </si>
  <si>
    <t>奖励金</t>
  </si>
  <si>
    <t>2025年健康县城建设经费</t>
  </si>
  <si>
    <t>530926251100003768415</t>
  </si>
  <si>
    <t>2025年重阳节慰问经费</t>
  </si>
  <si>
    <t>530926251100003768359</t>
  </si>
  <si>
    <t>创建省级慢性病综合防控示范区经费</t>
  </si>
  <si>
    <t>530926251100003776576</t>
  </si>
  <si>
    <t>卫生健康事业发展经费</t>
  </si>
  <si>
    <t>530926251100003795653</t>
  </si>
  <si>
    <t>其他卫生健康支出</t>
  </si>
  <si>
    <t>30218</t>
  </si>
  <si>
    <t>专用材料费</t>
  </si>
  <si>
    <t>新冠病毒疫情防控补助资金</t>
  </si>
  <si>
    <t>530926251100004114155</t>
  </si>
  <si>
    <t>30214</t>
  </si>
  <si>
    <t>租赁费</t>
  </si>
  <si>
    <t>新冠病毒疫情防控经费</t>
  </si>
  <si>
    <t>530926251100003769259</t>
  </si>
  <si>
    <t>30213</t>
  </si>
  <si>
    <t>维修（护）费</t>
  </si>
  <si>
    <t>预算05-2表</t>
  </si>
  <si>
    <t>单位名称、项目名称</t>
  </si>
  <si>
    <t>项目年度绩效目标</t>
  </si>
  <si>
    <t>一级指标</t>
  </si>
  <si>
    <t>二级指标</t>
  </si>
  <si>
    <t>三级指标</t>
  </si>
  <si>
    <t>指标性质</t>
  </si>
  <si>
    <t>指标值</t>
  </si>
  <si>
    <t>度量单位</t>
  </si>
  <si>
    <t>指标属性</t>
  </si>
  <si>
    <t>指标内容</t>
  </si>
  <si>
    <t>卫生健康事业发展专项经费，主要用于疫情防控、传染病防治、社会心理服务体系建设等工作产生办公、宣传印刷、专用材料购置及差旅等支出。</t>
  </si>
  <si>
    <t>产出指标</t>
  </si>
  <si>
    <t>数量指标</t>
  </si>
  <si>
    <t>购买疫情防控物资</t>
  </si>
  <si>
    <t>=</t>
  </si>
  <si>
    <t>批</t>
  </si>
  <si>
    <t>定量指标</t>
  </si>
  <si>
    <t>反映购买疫情防控物资</t>
  </si>
  <si>
    <t>艾滋病防治工作督导次数</t>
  </si>
  <si>
    <t>4</t>
  </si>
  <si>
    <t>次</t>
  </si>
  <si>
    <t>反映艾滋病防治工作督导次数</t>
  </si>
  <si>
    <t>登革热防控工作督导次数</t>
  </si>
  <si>
    <t>12</t>
  </si>
  <si>
    <t>反映登革热防控工作督导次数</t>
  </si>
  <si>
    <t>社会心理服务体系工作督导次数</t>
  </si>
  <si>
    <t>01</t>
  </si>
  <si>
    <t>反映社会心理服务体系工作督导次数</t>
  </si>
  <si>
    <t>质量指标</t>
  </si>
  <si>
    <t>购买疫情防控物资验收合格率</t>
  </si>
  <si>
    <t>100</t>
  </si>
  <si>
    <t>%</t>
  </si>
  <si>
    <t>反映购买疫情防控物资验收合格率</t>
  </si>
  <si>
    <t>完成艾滋病防治工作督导任务</t>
  </si>
  <si>
    <t>反映完成艾滋病防治工作督导任务</t>
  </si>
  <si>
    <t>完成登革热防控工作督导任务</t>
  </si>
  <si>
    <t>反映完成登革热防控工作督导任务</t>
  </si>
  <si>
    <t>完成社会心理服务体系工作督导任务</t>
  </si>
  <si>
    <t>反映完成社会心理服务体系工作督导任务</t>
  </si>
  <si>
    <t>效益指标</t>
  </si>
  <si>
    <t>社会效益</t>
  </si>
  <si>
    <t>卫生健康工作考核达标</t>
  </si>
  <si>
    <t>反映卫生健康工作考核达标</t>
  </si>
  <si>
    <t>传染病防治能力提高</t>
  </si>
  <si>
    <t>反映传染病防治能力提高</t>
  </si>
  <si>
    <t>满意度指标</t>
  </si>
  <si>
    <t>服务对象满意度</t>
  </si>
  <si>
    <t>医疗机构满意度</t>
  </si>
  <si>
    <t>&gt;=</t>
  </si>
  <si>
    <t>85</t>
  </si>
  <si>
    <t>反映医疗机构满意度</t>
  </si>
  <si>
    <t>用于开展虫媒传染病监测工作，媒介监测次数不少于19次，药品消杀次数不少于3次，如突发疫情需紧急调拨医务人员参与医疗救治工作，通过疫情处置，有效降低登革热、疟疾、寨卡等虫媒传染病发病率。</t>
  </si>
  <si>
    <t>媒介监测次数</t>
  </si>
  <si>
    <t>19</t>
  </si>
  <si>
    <t>反映媒介监测次数</t>
  </si>
  <si>
    <t>药品消杀次数</t>
  </si>
  <si>
    <t>反映药品消杀次数</t>
  </si>
  <si>
    <t>突发疫情调拨医务人员人数</t>
  </si>
  <si>
    <t>30</t>
  </si>
  <si>
    <t>人</t>
  </si>
  <si>
    <t>反映突发疫情调拨医务人员人数</t>
  </si>
  <si>
    <t>降低蚊虫密度</t>
  </si>
  <si>
    <t>降低</t>
  </si>
  <si>
    <t>-</t>
  </si>
  <si>
    <t>反映降低蚊虫密度</t>
  </si>
  <si>
    <t>时效指标</t>
  </si>
  <si>
    <t>疫点处置率</t>
  </si>
  <si>
    <t>反映疫点处置率</t>
  </si>
  <si>
    <t>成本指标</t>
  </si>
  <si>
    <t>经济成本指标</t>
  </si>
  <si>
    <t>处置疫情工作组食宿标准200；媒介监测员补助标准100。</t>
  </si>
  <si>
    <t>元/人</t>
  </si>
  <si>
    <t>反映处置疫情工作组食宿标准、媒介监测员补助标准</t>
  </si>
  <si>
    <t>登革热、疟疾、寨卡等虫媒传染病发病率降低</t>
  </si>
  <si>
    <t>逐渐减少</t>
  </si>
  <si>
    <t>定性指标</t>
  </si>
  <si>
    <t>反映登革热、疟疾、寨卡等虫媒传染病发病率降低</t>
  </si>
  <si>
    <t>可持续影响</t>
  </si>
  <si>
    <t>群众防控意识逐步提高</t>
  </si>
  <si>
    <t>有效提升</t>
  </si>
  <si>
    <t>反映群众防控意识逐步提高</t>
  </si>
  <si>
    <t>群众满意度</t>
  </si>
  <si>
    <t>90</t>
  </si>
  <si>
    <t>反映群众满意度</t>
  </si>
  <si>
    <t>目标1：主要用于疫情防控防治所需的防护、诊断、治疗专用设备等物资购置，购买核酸提取试剂15340盒，检测试剂10247盒，细胞保存液994000支，医用防护服127866套，防护口罩2440351盒，外科手套389886副，隔离面罩156856个，医用帽子128585个，医用隔离鞋套135860副，75%医用酒精11486瓶等医疗防疫物资， 提高突发公共卫生服务水平和疫情防控能力:。                                目标2：及时支付拖欠企业医疗物资账款，稳定市场，促进企业稳定发展，推动经济社会的全面发展。</t>
  </si>
  <si>
    <t>购买核酸提取试剂盒数</t>
  </si>
  <si>
    <t>15340</t>
  </si>
  <si>
    <t>盒</t>
  </si>
  <si>
    <t>反映购买核酸提取试剂盒数</t>
  </si>
  <si>
    <t>购买检测试剂盒数</t>
  </si>
  <si>
    <t>10247</t>
  </si>
  <si>
    <t>反映购买检测试剂盒数</t>
  </si>
  <si>
    <t>购买细胞保存液支数</t>
  </si>
  <si>
    <t>994000</t>
  </si>
  <si>
    <t>反映购买细胞保存液支数</t>
  </si>
  <si>
    <t>购买医用防护服套数</t>
  </si>
  <si>
    <t>127866</t>
  </si>
  <si>
    <t>套</t>
  </si>
  <si>
    <t>反映购买医用防护服套数</t>
  </si>
  <si>
    <t>购买医用外科手套副数</t>
  </si>
  <si>
    <t>389866</t>
  </si>
  <si>
    <t>副</t>
  </si>
  <si>
    <t>反映购买医用外科手套副数</t>
  </si>
  <si>
    <t>物资质量合格率</t>
  </si>
  <si>
    <t>反映物资质量合格率</t>
  </si>
  <si>
    <t>设备验收合格率</t>
  </si>
  <si>
    <t>反映设备验收合格率</t>
  </si>
  <si>
    <t>提高突发公共卫生服务水平和疫情防控能力</t>
  </si>
  <si>
    <t>逐步提高</t>
  </si>
  <si>
    <t>反映提高突发公共卫生服务水平和疫情防控能力</t>
  </si>
  <si>
    <t>及时支付拖欠企业医疗物资账款，稳定市场，促进企业稳定发展。</t>
  </si>
  <si>
    <t>保持稳定</t>
  </si>
  <si>
    <t>反映及时支付拖欠企业医疗物资账款，稳定市场，促进企业稳定发展。</t>
  </si>
  <si>
    <t>主要用于退休人员慰问补助</t>
  </si>
  <si>
    <t>获补对象数</t>
  </si>
  <si>
    <t>31</t>
  </si>
  <si>
    <t>反映获补对象数</t>
  </si>
  <si>
    <t>获补对象准确率</t>
  </si>
  <si>
    <t>反映获补对象准确率</t>
  </si>
  <si>
    <t>慰问金发放标准</t>
  </si>
  <si>
    <t>科级人均200元、处级500元</t>
  </si>
  <si>
    <t>反映慰问金发放标准</t>
  </si>
  <si>
    <t>发放及时率</t>
  </si>
  <si>
    <t>及时发放</t>
  </si>
  <si>
    <t>反映发放及时率</t>
  </si>
  <si>
    <t>生态效益</t>
  </si>
  <si>
    <t>重视退休人员生态环境</t>
  </si>
  <si>
    <t>长期有效</t>
  </si>
  <si>
    <t>反映重视退休人员生态环境</t>
  </si>
  <si>
    <t>受益对象满意度</t>
  </si>
  <si>
    <t>95</t>
  </si>
  <si>
    <t>反映受益对象满意度</t>
  </si>
  <si>
    <t>该项目经费用于重阳节慰问卫健系统5名退休老医生，切实增强退休老医生获得感和幸福感。</t>
  </si>
  <si>
    <t>慰问退休老医生人数</t>
  </si>
  <si>
    <t>反映慰问退休老医生人数</t>
  </si>
  <si>
    <t>慰问金兑付率</t>
  </si>
  <si>
    <t>反映慰问金兑付率</t>
  </si>
  <si>
    <t>慰问金发放时间</t>
  </si>
  <si>
    <t>2025年10月29日前</t>
  </si>
  <si>
    <t>年-月-日</t>
  </si>
  <si>
    <t>反映慰问金发放时间</t>
  </si>
  <si>
    <t>慰问金补助标准</t>
  </si>
  <si>
    <t>元</t>
  </si>
  <si>
    <t>反映慰问金补助标准1000元/人</t>
  </si>
  <si>
    <t>提升老年人的获得感和幸福感</t>
  </si>
  <si>
    <t>成效明显</t>
  </si>
  <si>
    <t>反映提升老年人的获得感和幸福感</t>
  </si>
  <si>
    <t>退休老医生满意度</t>
  </si>
  <si>
    <t>反映退休老医生满意度</t>
  </si>
  <si>
    <t>目标1：发放符合享受计划生育政策对象奖励金，发放二孩一次性生育补贴600人，发放三孩一次性生育补贴150人，不断健全生育支持体系，切实降低群众抚育成本，有效缓解生育下降趋势。                                                   目标2：发放特别扶助补助人数300人，计划生育家庭免除医保补助人数9136人，独生子女全程教育奖学金补助人数446人，通过实施计划生育家庭奖励与扶助制度，缓解计划生育困难家庭在生产、生活、医疗和养老等方面的特殊困难，改善计划生育家庭生产生活状况，引导和帮助计划生育家庭发展生产，保障和改善民生，促进社会和谐稳定。</t>
  </si>
  <si>
    <t>二孩一次性生育补贴发放人数</t>
  </si>
  <si>
    <t>841</t>
  </si>
  <si>
    <t>反映二孩一次性生育补贴发放人数</t>
  </si>
  <si>
    <t>三孩一次性生育补贴发放人数</t>
  </si>
  <si>
    <t>250</t>
  </si>
  <si>
    <t>反映三孩一次性生育补贴发放人数</t>
  </si>
  <si>
    <t>特别扶助补助人数</t>
  </si>
  <si>
    <t>300</t>
  </si>
  <si>
    <t>计划生育家庭免除医保补助人数</t>
  </si>
  <si>
    <t>9136</t>
  </si>
  <si>
    <t>反映计划生育家庭免除医保补助人数</t>
  </si>
  <si>
    <t>独生子女全程教育奖学金补助人数</t>
  </si>
  <si>
    <t>446</t>
  </si>
  <si>
    <t>反映独生子女全程教育奖学金补助人数</t>
  </si>
  <si>
    <t>符合条件上报对象覆盖率</t>
  </si>
  <si>
    <t>反映符合条件上报对象覆盖率</t>
  </si>
  <si>
    <t>符合条件补助对象补贴发放率</t>
  </si>
  <si>
    <t>反映符合条件补助对象补贴发放率</t>
  </si>
  <si>
    <t>补助资金发放及时性</t>
  </si>
  <si>
    <t>按季度结算补助</t>
  </si>
  <si>
    <t>反映补助资金发放及时性</t>
  </si>
  <si>
    <t>二孩、三孩一次性生育补贴发放标准2000元、3000元</t>
  </si>
  <si>
    <t>反映二孩、三孩一次性生育补贴发放标准</t>
  </si>
  <si>
    <t>生育支持政策体系</t>
  </si>
  <si>
    <t>初步建立</t>
  </si>
  <si>
    <t>反映生育支持政策体系</t>
  </si>
  <si>
    <t>享受补助资金对象满意度</t>
  </si>
  <si>
    <t>反映享受补助资金对象满意度</t>
  </si>
  <si>
    <t>该项目经费用于制作基本公卫健康教育品10种类、印刷台账表卡册1万份，聘请开展基本公卫服务工作人员5人，下乡督导工作次数至少4次，通过发放宣传材料的形式在各类健康教育宣传日对辖区内居民进行宣传，免费向城乡居民提供基本公共卫生服务，促进基本公共卫生服务逐步均等化，提高群众知晓率，让群众从被动接受服务转变为主动接受，切实提高了群众的满意度。</t>
  </si>
  <si>
    <t>制作健康教育品品种数量</t>
  </si>
  <si>
    <t>10</t>
  </si>
  <si>
    <t>种</t>
  </si>
  <si>
    <t>反映制作健康教育品品种</t>
  </si>
  <si>
    <t>台账表卡册印刷份数</t>
  </si>
  <si>
    <t>10000</t>
  </si>
  <si>
    <t>份</t>
  </si>
  <si>
    <t>反映台账表卡册印刷</t>
  </si>
  <si>
    <t>基卫办临聘人员人数</t>
  </si>
  <si>
    <t>反映基卫办临聘人员</t>
  </si>
  <si>
    <t>下乡督导工作次数</t>
  </si>
  <si>
    <t>反映下乡督导工作次数</t>
  </si>
  <si>
    <t>健康教育品验收合格率</t>
  </si>
  <si>
    <t>反映健康教育品验收合格率</t>
  </si>
  <si>
    <t>下乡督导工作完成率</t>
  </si>
  <si>
    <t>反映下乡督导工作完成率</t>
  </si>
  <si>
    <t>临聘人员补助兑付率</t>
  </si>
  <si>
    <t>反映临聘人员补助兑付率</t>
  </si>
  <si>
    <t>基本公共卫生服务项目补助资金兑付情况</t>
  </si>
  <si>
    <t>按季度及时结算</t>
  </si>
  <si>
    <t>季度</t>
  </si>
  <si>
    <t>反映基本公共卫生服务项目补助资金兑付情况</t>
  </si>
  <si>
    <t>制作健康教育品人均补助标准1.8，台账表卡册人均补助标准0.5，公卫办临聘人员补助标准4400。</t>
  </si>
  <si>
    <t>反映制作健康教育品人均补助标准</t>
  </si>
  <si>
    <t>城乡居民公共卫生差距</t>
  </si>
  <si>
    <t>不断缩小</t>
  </si>
  <si>
    <t>项</t>
  </si>
  <si>
    <t>反映城乡居民公共卫生差距</t>
  </si>
  <si>
    <t>反映服务对象满意度</t>
  </si>
  <si>
    <t>HIV感染者和病人发现率达90%以上、治疗率达90%以上、治疗有效率达90%及以上，保持无经输血传播，母婴传播率控制在2%以下</t>
  </si>
  <si>
    <t>艾滋病检测人数</t>
  </si>
  <si>
    <t>292076</t>
  </si>
  <si>
    <t>反映艾滋病检测人数</t>
  </si>
  <si>
    <t>艾滋病患者管理人数</t>
  </si>
  <si>
    <t>1873</t>
  </si>
  <si>
    <t>反映艾滋病患者管理人数</t>
  </si>
  <si>
    <t>艾滋病检测率</t>
  </si>
  <si>
    <t>反映艾滋病检测率</t>
  </si>
  <si>
    <t>艾滋病患者管理率</t>
  </si>
  <si>
    <t>反映艾滋病患者管理率</t>
  </si>
  <si>
    <t>艾滋病感染率降低</t>
  </si>
  <si>
    <t>反映艾滋病感染率降低</t>
  </si>
  <si>
    <t>艾滋病死亡率降低</t>
  </si>
  <si>
    <t>反映艾滋病死亡率降低</t>
  </si>
  <si>
    <t>传染病患者满意度</t>
  </si>
  <si>
    <t>反映传染病患者满意度</t>
  </si>
  <si>
    <t>该项目经费用于委托第三方开展鼠、蚊、蝇、蟑螂的密度控制工作，达到国家病媒生物密度控制水平标准C级要求。</t>
  </si>
  <si>
    <t>投放毒饵，定期更换毒饵次数</t>
  </si>
  <si>
    <t>24</t>
  </si>
  <si>
    <t>反映投放毒饵，定期更换毒饵次数</t>
  </si>
  <si>
    <t>开展内外环境、环卫设施病媒生物防制次数</t>
  </si>
  <si>
    <t>反映开展内外环境、环卫设施病媒生物防制次数</t>
  </si>
  <si>
    <t>健康县城创建达省级标准</t>
  </si>
  <si>
    <t>达标</t>
  </si>
  <si>
    <t>反映健康县城创建达省级标准</t>
  </si>
  <si>
    <t>建成区鼠、蚊、蝇、蟑螂的密度</t>
  </si>
  <si>
    <t>达到国家病媒生物密度控制水平标准C级要求</t>
  </si>
  <si>
    <t>反映建成区鼠、蚊、蝇、蟑螂的密度</t>
  </si>
  <si>
    <t>建成区鼠、蚊、蝇、蟑螂防制</t>
  </si>
  <si>
    <t>1月/次</t>
  </si>
  <si>
    <t>反映建成区鼠、蚊、蝇、蟑螂防制</t>
  </si>
  <si>
    <t>社会成本指标</t>
  </si>
  <si>
    <t>耿马县建成区、贺派乡、勐简乡，鼠、蚊、蝇、蟑螂的密度控制成本</t>
  </si>
  <si>
    <t>反映耿马县建成区、贺派乡、勐简乡，鼠、蚊、蝇、蟑螂的密度控制成本23万元/年</t>
  </si>
  <si>
    <t>创建国家卫生县成果</t>
  </si>
  <si>
    <t>持续巩固</t>
  </si>
  <si>
    <t>反映创建国家卫生县成果</t>
  </si>
  <si>
    <t>群众对创建国家卫生县、健康县城建设满意度</t>
  </si>
  <si>
    <t>反映群众对创建国家卫生县、健康县城建设满意度</t>
  </si>
  <si>
    <t>创建健康县城67项考核指标达标，国家卫生乡镇创建至少达标1个，深入开展健康县城建设2.0版，巩固深化拓展爱国卫生“7个专项行动”成果，影响居民健康的主要因素得到有效控制，社会健康综合治理能力全面提高，健康临沧建设深入推进。</t>
  </si>
  <si>
    <t>持续巩固创建国家卫生县城个数</t>
  </si>
  <si>
    <t>个</t>
  </si>
  <si>
    <t>反映持续巩固创建国家卫生县城个数</t>
  </si>
  <si>
    <t>持续巩固创建国家卫生乡镇个数</t>
  </si>
  <si>
    <t>反映持续巩固创建国家卫生乡镇个数</t>
  </si>
  <si>
    <t>聘请创卫办工作人员人数</t>
  </si>
  <si>
    <t>反映聘请创卫办工作人员人数</t>
  </si>
  <si>
    <t>制作创建国家卫生县宣传栏、健康教育宣传栏期数</t>
  </si>
  <si>
    <t>期</t>
  </si>
  <si>
    <t>反映制作创建国家卫生县宣传栏、健康教育宣传栏期数</t>
  </si>
  <si>
    <t>全县公共场所创建国家卫生县、健康教育宣传栏覆盖率</t>
  </si>
  <si>
    <t>反映全县公共场所创建国家卫生县、健康教育宣传栏覆盖率</t>
  </si>
  <si>
    <t>居民健康素养水平</t>
  </si>
  <si>
    <t>23</t>
  </si>
  <si>
    <t>反映居民健康素养水平</t>
  </si>
  <si>
    <t>宣传栏更新时效</t>
  </si>
  <si>
    <t>2个月/次</t>
  </si>
  <si>
    <t>反映宣传栏更新时效</t>
  </si>
  <si>
    <t>创建国家卫生县、健康教育宣传栏内容更新价格</t>
  </si>
  <si>
    <t>反创建国家卫生县、健康教育宣传栏内容更新价格200元/期/场所</t>
  </si>
  <si>
    <t>临聘人员补助</t>
  </si>
  <si>
    <t>反映开临聘人员补助4400元/月</t>
  </si>
  <si>
    <t>普及健康教育知识，人民群众健康教育意识，居民健康素养水平、居民心理健康素养水平持续提升。</t>
  </si>
  <si>
    <t>反映普及健康教育知识，人民群众健康教育意识，居民健康素养水平、居民心理健康素养水平持续提升。</t>
  </si>
  <si>
    <t>群众对创建健康县城建设满意度</t>
  </si>
  <si>
    <t>反映群众对创建健康县城建设满意度</t>
  </si>
  <si>
    <t>通过完成创建省级慢性病综合示范区建设63项指标，逐步形成“政府主导、部门协作、社区行动、全民参与”的慢性病综合防控策略，以综合干预人群不良健康生活方式为重点，以国家基本公共卫生工作为切入点，以控制高血压、糖尿病为突破口，建立有效、可行和规范的综合干预模式，提高慢性病患者的生活质量，促进慢性病防控工作的开展。</t>
  </si>
  <si>
    <t>完成创慢考核指标项数</t>
  </si>
  <si>
    <t>63</t>
  </si>
  <si>
    <t>反映完成创慢考核指标项数</t>
  </si>
  <si>
    <t>创建慢性病综合防控示范区达省级标准</t>
  </si>
  <si>
    <t>反映创建慢性病综合防控示范区达省级标准</t>
  </si>
  <si>
    <t>达省级标准，巩固创建成效复审时间</t>
  </si>
  <si>
    <t>年</t>
  </si>
  <si>
    <t>反映达省级标准，巩固创建成效复审时间</t>
  </si>
  <si>
    <t>委托第三方开展健康单位、公园、学校、餐馆等文化墙、宣传品设计制作成本60</t>
  </si>
  <si>
    <t>万元</t>
  </si>
  <si>
    <t>反映委托第三方开展健康单位、公园、学校、餐馆等文化墙、宣传品设计制作成本</t>
  </si>
  <si>
    <t>逐步完善“政府主导、部门协作、社区行动、全民参与”的慢性病综合防控策略，建立有效、可行和规范的综合干预模式，提高慢性病患者的生活质量，促进慢性病防控工作的开展。</t>
  </si>
  <si>
    <t>反映逐步完善“政府主导、部门协作、社区行动、全民参与”的慢性病综合防控策略，建立有效、可行和规范的综合干预模式，提高慢性病患者的生活质量，促进慢性病防控工作的开展。</t>
  </si>
  <si>
    <t>群众对创建慢病综合防控示范区满意度</t>
  </si>
  <si>
    <t>反映群众对创建慢病综合防控示范区满意度</t>
  </si>
  <si>
    <t>支</t>
  </si>
  <si>
    <t>购买医用防护口罩盒数</t>
  </si>
  <si>
    <t>2440351</t>
  </si>
  <si>
    <t>反映购买医用防护口罩盒数</t>
  </si>
  <si>
    <t>购买医用隔离面罩个数</t>
  </si>
  <si>
    <t>156856</t>
  </si>
  <si>
    <t>反映购买医用隔离面罩个数</t>
  </si>
  <si>
    <t>购买医用帽子个数</t>
  </si>
  <si>
    <t>128585</t>
  </si>
  <si>
    <t>反映购买医用帽子个数</t>
  </si>
  <si>
    <t>购买医用隔离鞋套副数</t>
  </si>
  <si>
    <t>135860</t>
  </si>
  <si>
    <t>反映购买医用隔离鞋套副数</t>
  </si>
  <si>
    <t>购买75%医用酒精瓶数</t>
  </si>
  <si>
    <t>11486</t>
  </si>
  <si>
    <t>瓶</t>
  </si>
  <si>
    <t>反映购买75%医用酒精瓶数</t>
  </si>
  <si>
    <t>完成创建健康县城考核指标项数</t>
  </si>
  <si>
    <t>67</t>
  </si>
  <si>
    <t>反映完成创建健康县城考核指标项数</t>
  </si>
  <si>
    <t>聘请负责创建健康县城工作人员</t>
  </si>
  <si>
    <t>反映聘请负责创建健康县城工作人员</t>
  </si>
  <si>
    <t>国家卫生乡镇达标个数</t>
  </si>
  <si>
    <t>反映国家卫生乡镇达标个数</t>
  </si>
  <si>
    <t>深入开展健康县城建设2.0版</t>
  </si>
  <si>
    <t>2025年完成</t>
  </si>
  <si>
    <t>反映深入开展健康县城建设2.0版</t>
  </si>
  <si>
    <t>临聘人员补助4400元/月</t>
  </si>
  <si>
    <t>反映临聘人员补助4400元/月</t>
  </si>
  <si>
    <t>开展居民心理健康素养水平调查</t>
  </si>
  <si>
    <t>反映开展居民心理健康素养水平调查</t>
  </si>
  <si>
    <t>巩固深化拓展爱国卫生“7个专项行动”成果，影响居民健康的主要因素得到有效控制，社会健康综合治理能力全面提高，健康临沧建设深入推进。</t>
  </si>
  <si>
    <t>反映巩固深化拓展爱国卫生“7个专项行动”成果，影响居民健康的主要因素得到有效控制，社会健康综合治理能力全面提高，健康临沧建设深入推进。</t>
  </si>
  <si>
    <t>预算06表</t>
  </si>
  <si>
    <t>政府性基金预算支出预算表</t>
  </si>
  <si>
    <t>单位名称：临沧市发展和改革委员会</t>
  </si>
  <si>
    <t>本年政府性基金预算支出</t>
  </si>
  <si>
    <t>注：因本单位没有政府性基金预算支出，故本表无数据。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</si>
  <si>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</si>
  <si>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</si>
  <si>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</si>
  <si>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</si>
  <si>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</si>
  <si>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</si>
  <si>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</si>
  <si>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</si>
  <si>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</si>
  <si>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</si>
  <si>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局机关公车油料费</t>
  </si>
  <si>
    <t>车辆加油、添加燃料服务</t>
  </si>
  <si>
    <t>局机关公车修理费</t>
  </si>
  <si>
    <t>车辆维修和保养服务</t>
  </si>
  <si>
    <t>局机关公车保险服务</t>
  </si>
  <si>
    <t>机动车保险服务</t>
  </si>
  <si>
    <t>预算08表</t>
  </si>
  <si>
    <t>政府购买服务项目</t>
  </si>
  <si>
    <t>政府购买服务目录</t>
  </si>
  <si>
    <t>注：因本单位没有政府购买服务预算，故本表无数据。</t>
  </si>
  <si>
    <t>预算09-1表</t>
  </si>
  <si>
    <t>单位名称（项目）</t>
  </si>
  <si>
    <t>地区</t>
  </si>
  <si>
    <t>政府性基金</t>
  </si>
  <si>
    <t>勐永</t>
  </si>
  <si>
    <t>勐撒</t>
  </si>
  <si>
    <t>大兴</t>
  </si>
  <si>
    <t>芒洪</t>
  </si>
  <si>
    <t>四排山</t>
  </si>
  <si>
    <t>耿马镇</t>
  </si>
  <si>
    <t>贺派</t>
  </si>
  <si>
    <t>勐简</t>
  </si>
  <si>
    <t>孟定</t>
  </si>
  <si>
    <t>注：因本单位没有县对下转移支付，故本表无数据。</t>
  </si>
  <si>
    <t>预算09-2表</t>
  </si>
  <si>
    <t>预算10表</t>
  </si>
  <si>
    <t>资产类别</t>
  </si>
  <si>
    <t>资产分类代码.名称</t>
  </si>
  <si>
    <t>资产名称</t>
  </si>
  <si>
    <t>计量单位</t>
  </si>
  <si>
    <t>财政部门批复数（元）</t>
  </si>
  <si>
    <t>单价</t>
  </si>
  <si>
    <t>金额</t>
  </si>
  <si>
    <t>注：因本单位无新增资产配置，故本表无数据。</t>
  </si>
  <si>
    <t>预算11表</t>
  </si>
  <si>
    <t>上级补助</t>
  </si>
  <si>
    <t>注：因本单位无转移支付补助项目，故本表无数据。</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</si>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</sst>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color rgb="FF000000"/>
      <name val="Microsoft YaHei UI"/>
      <charset val="134"/>
    </font>
    <font>
      <sz val="10"/>
      <color rgb="FF000000"/>
      <name val="宋体"/>
      <charset val="134"/>
      <scheme val="minor"/>
    </font>
    <font>
      <sz val="22"/>
      <name val="方正小标宋简体"/>
      <charset val="134"/>
    </font>
    <font>
      <sz val="10"/>
      <color rgb="FFFFFFFF"/>
      <name val="宋体"/>
      <charset val="134"/>
    </font>
    <font>
      <b/>
      <sz val="21"/>
      <color rgb="FF000000"/>
      <name val="宋体"/>
      <charset val="134"/>
    </font>
    <font>
      <sz val="10"/>
      <name val="宋体"/>
      <charset val="134"/>
    </font>
    <font>
      <b/>
      <sz val="23"/>
      <name val="宋体"/>
      <charset val="134"/>
    </font>
    <font>
      <sz val="11"/>
      <name val="宋体"/>
      <charset val="134"/>
    </font>
    <font>
      <sz val="12"/>
      <color rgb="FF000000"/>
      <name val="宋体"/>
      <charset val="134"/>
    </font>
    <font>
      <sz val="9"/>
      <color theme="1"/>
      <name val="宋体"/>
      <charset val="134"/>
    </font>
    <font>
      <sz val="21"/>
      <color rgb="FF000000"/>
      <name val="宋体"/>
      <charset val="134"/>
    </font>
    <font>
      <sz val="21"/>
      <name val="宋体"/>
      <charset val="134"/>
    </font>
    <font>
      <sz val="20"/>
      <color rgb="FF000000"/>
      <name val="宋体"/>
      <charset val="134"/>
    </font>
    <font>
      <b/>
      <sz val="10"/>
      <color rgb="FF000000"/>
      <name val="宋体"/>
      <charset val="134"/>
    </font>
    <font>
      <b/>
      <sz val="9"/>
      <name val="宋体"/>
      <charset val="134"/>
    </font>
    <font>
      <sz val="10"/>
      <color rgb="FF000000"/>
      <name val="Arial"/>
      <charset val="134"/>
    </font>
    <font>
      <sz val="28"/>
      <color rgb="FF000000"/>
      <name val="宋体"/>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5"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6" applyNumberFormat="0" applyFill="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7" fillId="0" borderId="0" applyNumberFormat="0" applyFill="0" applyBorder="0" applyAlignment="0" applyProtection="0">
      <alignment vertical="center"/>
    </xf>
    <xf numFmtId="0" fontId="38" fillId="4" borderId="18" applyNumberFormat="0" applyAlignment="0" applyProtection="0">
      <alignment vertical="center"/>
    </xf>
    <xf numFmtId="0" fontId="39" fillId="5" borderId="19" applyNumberFormat="0" applyAlignment="0" applyProtection="0">
      <alignment vertical="center"/>
    </xf>
    <xf numFmtId="0" fontId="40" fillId="5" borderId="18" applyNumberFormat="0" applyAlignment="0" applyProtection="0">
      <alignment vertical="center"/>
    </xf>
    <xf numFmtId="0" fontId="41" fillId="6" borderId="20" applyNumberFormat="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30">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2" fillId="0" borderId="0" xfId="0" applyFont="1">
      <alignment vertical="top"/>
      <protection locked="0"/>
    </xf>
    <xf numFmtId="0" fontId="8"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9" fillId="0" borderId="0" xfId="0" applyFont="1">
      <alignment vertical="top"/>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0" fontId="6" fillId="0" borderId="12" xfId="0" applyFont="1" applyBorder="1" applyAlignment="1" applyProtection="1">
      <alignment horizontal="center" vertical="center" wrapText="1"/>
    </xf>
    <xf numFmtId="0" fontId="6" fillId="0" borderId="12"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12" xfId="0" applyFont="1" applyBorder="1" applyAlignment="1">
      <alignment horizontal="left" vertical="center" wrapText="1"/>
      <protection locked="0"/>
    </xf>
    <xf numFmtId="0" fontId="5" fillId="0" borderId="13" xfId="0" applyFont="1" applyBorder="1" applyAlignment="1" applyProtection="1">
      <alignment horizontal="center" vertical="center"/>
    </xf>
    <xf numFmtId="0" fontId="5" fillId="0" borderId="14" xfId="0" applyFont="1" applyBorder="1" applyAlignment="1" applyProtection="1">
      <alignment horizontal="left" vertical="center"/>
    </xf>
    <xf numFmtId="0" fontId="5" fillId="0" borderId="14"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3" xfId="0" applyFont="1" applyBorder="1" applyAlignment="1">
      <alignment horizontal="center" vertical="center"/>
      <protection locked="0"/>
    </xf>
    <xf numFmtId="0" fontId="6" fillId="0" borderId="14" xfId="0" applyFont="1" applyBorder="1" applyAlignment="1" applyProtection="1">
      <alignment horizontal="center" vertical="center" wrapText="1"/>
    </xf>
    <xf numFmtId="0" fontId="6" fillId="0" borderId="14" xfId="0" applyFont="1" applyBorder="1" applyAlignment="1">
      <alignment horizontal="center" vertical="center"/>
      <protection locked="0"/>
    </xf>
    <xf numFmtId="0" fontId="6" fillId="0" borderId="14"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2" xfId="0" applyFont="1" applyBorder="1" applyAlignment="1" applyProtection="1">
      <alignment horizontal="center" vertical="center"/>
    </xf>
    <xf numFmtId="0" fontId="6" fillId="0" borderId="12" xfId="0" applyFont="1" applyBorder="1" applyAlignment="1">
      <alignment horizontal="center" vertical="center"/>
      <protection locked="0"/>
    </xf>
    <xf numFmtId="0" fontId="5" fillId="0" borderId="12" xfId="0" applyFont="1" applyBorder="1" applyAlignment="1" applyProtection="1">
      <alignment horizontal="right" vertical="center"/>
    </xf>
    <xf numFmtId="3" fontId="5" fillId="0" borderId="12"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0" xfId="0" applyNumberFormat="1" applyFont="1" applyBorder="1" applyAlignment="1">
      <alignment horizontal="center" vertical="center" wrapText="1"/>
      <protection locked="0"/>
    </xf>
    <xf numFmtId="0" fontId="6" fillId="0" borderId="10"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2" xfId="0" applyNumberFormat="1" applyFont="1" applyBorder="1" applyAlignment="1">
      <alignment horizontal="center" vertical="center" wrapText="1"/>
      <protection locked="0"/>
    </xf>
    <xf numFmtId="49" fontId="6" fillId="0" borderId="12"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0" fontId="2" fillId="0" borderId="0" xfId="0" applyFont="1" applyAlignment="1">
      <alignment horizontal="left"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1" fillId="0" borderId="0" xfId="0" applyFont="1">
      <alignment vertical="top"/>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13" fillId="0" borderId="7" xfId="0" applyFont="1" applyFill="1" applyBorder="1" applyAlignment="1" applyProtection="1">
      <alignment vertical="center"/>
    </xf>
    <xf numFmtId="49" fontId="7" fillId="0" borderId="7" xfId="50" applyNumberFormat="1" applyFont="1" applyFill="1" applyBorder="1" applyProtection="1">
      <alignment horizontal="left" vertical="center" wrapText="1"/>
      <protection locked="0"/>
    </xf>
    <xf numFmtId="0" fontId="13" fillId="0" borderId="0" xfId="0" applyFont="1" applyAlignment="1" applyProtection="1">
      <alignment vertical="center"/>
    </xf>
    <xf numFmtId="0" fontId="14" fillId="0" borderId="0" xfId="0" applyFont="1" applyAlignment="1" applyProtection="1">
      <alignment horizontal="center" vertical="center"/>
    </xf>
    <xf numFmtId="0" fontId="15" fillId="0" borderId="0" xfId="0" applyFont="1" applyAlignment="1" applyProtection="1">
      <alignment vertical="center"/>
    </xf>
    <xf numFmtId="0" fontId="15" fillId="0" borderId="1"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15" fillId="0" borderId="13" xfId="0" applyFont="1" applyBorder="1" applyAlignment="1">
      <alignment horizontal="center" vertical="center" wrapText="1"/>
      <protection locked="0"/>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wrapText="1"/>
    </xf>
    <xf numFmtId="3" fontId="13" fillId="0" borderId="7" xfId="0" applyNumberFormat="1" applyFont="1" applyBorder="1" applyAlignment="1" applyProtection="1">
      <alignment horizontal="center" vertical="center"/>
    </xf>
    <xf numFmtId="176" fontId="7" fillId="0" borderId="7" xfId="0" applyNumberFormat="1" applyFont="1" applyFill="1" applyBorder="1" applyAlignment="1">
      <alignment horizontal="right" vertical="center"/>
      <protection locked="0"/>
    </xf>
    <xf numFmtId="0" fontId="6" fillId="0" borderId="5" xfId="0" applyFont="1" applyBorder="1" applyAlignment="1">
      <alignment horizontal="center" vertical="center"/>
      <protection locked="0"/>
    </xf>
    <xf numFmtId="49" fontId="2" fillId="0" borderId="0" xfId="0" applyNumberFormat="1" applyFont="1" applyAlignment="1">
      <protection locked="0"/>
    </xf>
    <xf numFmtId="0" fontId="13" fillId="0" borderId="0" xfId="0" applyFont="1" applyAlignment="1">
      <protection locked="0"/>
    </xf>
    <xf numFmtId="0" fontId="3" fillId="0" borderId="0" xfId="0" applyFont="1" applyAlignment="1">
      <alignment horizontal="center" vertical="center"/>
      <protection locked="0"/>
    </xf>
    <xf numFmtId="0" fontId="14" fillId="0" borderId="0" xfId="0" applyFont="1" applyAlignment="1">
      <alignment horizontal="center" vertical="center"/>
      <protection locked="0"/>
    </xf>
    <xf numFmtId="0" fontId="6" fillId="0" borderId="0" xfId="0" applyFont="1" applyAlignment="1">
      <alignment horizontal="left" vertical="center"/>
      <protection locked="0"/>
    </xf>
    <xf numFmtId="0" fontId="15" fillId="0" borderId="0" xfId="0" applyFont="1" applyAlignment="1">
      <protection locked="0"/>
    </xf>
    <xf numFmtId="0" fontId="15" fillId="0" borderId="2" xfId="0" applyFont="1" applyBorder="1" applyAlignment="1">
      <alignment horizontal="center" vertical="center"/>
      <protection locked="0"/>
    </xf>
    <xf numFmtId="0" fontId="15" fillId="0" borderId="1" xfId="0" applyFont="1" applyBorder="1" applyAlignment="1">
      <alignment horizontal="center" vertical="center"/>
      <protection locked="0"/>
    </xf>
    <xf numFmtId="0" fontId="15" fillId="0" borderId="6"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3" fontId="13"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2" xfId="0" applyFont="1" applyBorder="1" applyAlignment="1">
      <alignment horizontal="center"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2" fillId="0" borderId="0" xfId="0" applyFont="1" applyAlignment="1" applyProtection="1">
      <alignment horizontal="center" wrapText="1"/>
    </xf>
    <xf numFmtId="0" fontId="16"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0" fontId="2" fillId="0" borderId="0" xfId="0" applyFont="1" applyProtection="1">
      <alignment vertical="top"/>
    </xf>
    <xf numFmtId="0" fontId="13" fillId="0" borderId="0" xfId="0" applyFont="1" applyAlignment="1" applyProtection="1">
      <alignment horizontal="right"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13" fillId="0" borderId="0" xfId="0" applyFont="1" applyAlignment="1" applyProtection="1">
      <alignment horizontal="right"/>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0" fontId="15" fillId="0" borderId="4" xfId="0" applyFont="1" applyBorder="1" applyAlignment="1" applyProtection="1">
      <alignment horizontal="center" vertical="center"/>
    </xf>
    <xf numFmtId="49" fontId="6" fillId="0" borderId="7" xfId="0" applyNumberFormat="1" applyFont="1" applyBorder="1" applyAlignment="1" applyProtection="1">
      <alignment horizontal="center" vertical="center"/>
    </xf>
    <xf numFmtId="0" fontId="15" fillId="0" borderId="7" xfId="0"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49" fontId="15"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2" xfId="0" applyFont="1" applyBorder="1" applyAlignment="1">
      <alignment horizontal="left" vertical="center"/>
      <protection locked="0"/>
    </xf>
    <xf numFmtId="0" fontId="7" fillId="0" borderId="6" xfId="0" applyFont="1" applyBorder="1" applyAlignment="1">
      <alignment horizontal="left" vertical="center"/>
      <protection locked="0"/>
    </xf>
    <xf numFmtId="0" fontId="13"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 fillId="0" borderId="7" xfId="0" applyFont="1" applyBorder="1" applyAlignment="1">
      <alignment horizontal="left" vertical="center" wrapText="1"/>
      <protection locked="0"/>
    </xf>
    <xf numFmtId="0" fontId="2" fillId="0" borderId="7" xfId="0" applyFont="1" applyBorder="1" applyAlignment="1" applyProtection="1">
      <alignment horizontal="left" vertical="center" wrapText="1"/>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8"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0"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1"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2"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2"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2" xfId="0" applyFont="1" applyBorder="1" applyAlignment="1" applyProtection="1">
      <alignment vertical="center"/>
    </xf>
    <xf numFmtId="0" fontId="23"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4" xfId="0" applyFont="1" applyBorder="1" applyAlignment="1" applyProtection="1">
      <alignment horizontal="center" vertical="center"/>
    </xf>
    <xf numFmtId="0" fontId="5" fillId="0" borderId="12"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5"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topLeftCell="C1" workbookViewId="0">
      <selection activeCell="B37" sqref="B3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23"/>
      <c r="C2" s="223"/>
      <c r="D2" s="223"/>
    </row>
    <row r="3" ht="18.75" customHeight="1" spans="1:4">
      <c r="A3" s="42" t="str">
        <f>"单位名称："&amp;"耿马傣族佤族自治县卫生健康局"</f>
        <v>单位名称：耿马傣族佤族自治县卫生健康局</v>
      </c>
      <c r="B3" s="224"/>
      <c r="C3" s="224"/>
      <c r="D3" s="40"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51" t="s">
        <v>6</v>
      </c>
      <c r="B7" s="23">
        <v>9916250.65</v>
      </c>
      <c r="C7" s="151" t="s">
        <v>7</v>
      </c>
      <c r="D7" s="23"/>
    </row>
    <row r="8" ht="18.75" customHeight="1" spans="1:4">
      <c r="A8" s="151" t="s">
        <v>8</v>
      </c>
      <c r="B8" s="23"/>
      <c r="C8" s="151" t="s">
        <v>9</v>
      </c>
      <c r="D8" s="23"/>
    </row>
    <row r="9" ht="18.75" customHeight="1" spans="1:4">
      <c r="A9" s="151" t="s">
        <v>10</v>
      </c>
      <c r="B9" s="23"/>
      <c r="C9" s="151" t="s">
        <v>11</v>
      </c>
      <c r="D9" s="23"/>
    </row>
    <row r="10" ht="18.75" customHeight="1" spans="1:4">
      <c r="A10" s="151" t="s">
        <v>12</v>
      </c>
      <c r="B10" s="23"/>
      <c r="C10" s="151" t="s">
        <v>13</v>
      </c>
      <c r="D10" s="23"/>
    </row>
    <row r="11" ht="18.75" customHeight="1" spans="1:4">
      <c r="A11" s="225" t="s">
        <v>14</v>
      </c>
      <c r="B11" s="23">
        <v>1200000</v>
      </c>
      <c r="C11" s="184" t="s">
        <v>15</v>
      </c>
      <c r="D11" s="23"/>
    </row>
    <row r="12" ht="18.75" customHeight="1" spans="1:4">
      <c r="A12" s="187" t="s">
        <v>16</v>
      </c>
      <c r="B12" s="23"/>
      <c r="C12" s="186" t="s">
        <v>17</v>
      </c>
      <c r="D12" s="23"/>
    </row>
    <row r="13" ht="18.75" customHeight="1" spans="1:4">
      <c r="A13" s="187" t="s">
        <v>18</v>
      </c>
      <c r="B13" s="23"/>
      <c r="C13" s="186" t="s">
        <v>19</v>
      </c>
      <c r="D13" s="23"/>
    </row>
    <row r="14" ht="18.75" customHeight="1" spans="1:4">
      <c r="A14" s="187" t="s">
        <v>20</v>
      </c>
      <c r="B14" s="23"/>
      <c r="C14" s="186" t="s">
        <v>21</v>
      </c>
      <c r="D14" s="23">
        <v>1166561</v>
      </c>
    </row>
    <row r="15" ht="18.75" customHeight="1" spans="1:4">
      <c r="A15" s="187" t="s">
        <v>22</v>
      </c>
      <c r="B15" s="23"/>
      <c r="C15" s="186" t="s">
        <v>23</v>
      </c>
      <c r="D15" s="23">
        <v>9556807.25</v>
      </c>
    </row>
    <row r="16" ht="18.75" customHeight="1" spans="1:4">
      <c r="A16" s="187" t="s">
        <v>24</v>
      </c>
      <c r="B16" s="23">
        <v>1200000</v>
      </c>
      <c r="C16" s="187" t="s">
        <v>25</v>
      </c>
      <c r="D16" s="23"/>
    </row>
    <row r="17" ht="18.75" customHeight="1" spans="1:4">
      <c r="A17" s="187" t="s">
        <v>26</v>
      </c>
      <c r="B17" s="23"/>
      <c r="C17" s="187" t="s">
        <v>27</v>
      </c>
      <c r="D17" s="23"/>
    </row>
    <row r="18" ht="18.75" customHeight="1" spans="1:4">
      <c r="A18" s="188" t="s">
        <v>26</v>
      </c>
      <c r="B18" s="23"/>
      <c r="C18" s="186" t="s">
        <v>28</v>
      </c>
      <c r="D18" s="23"/>
    </row>
    <row r="19" ht="18.75" customHeight="1" spans="1:4">
      <c r="A19" s="188" t="s">
        <v>26</v>
      </c>
      <c r="B19" s="23"/>
      <c r="C19" s="186" t="s">
        <v>29</v>
      </c>
      <c r="D19" s="23"/>
    </row>
    <row r="20" ht="18.75" customHeight="1" spans="1:4">
      <c r="A20" s="188" t="s">
        <v>26</v>
      </c>
      <c r="B20" s="23"/>
      <c r="C20" s="186" t="s">
        <v>30</v>
      </c>
      <c r="D20" s="23"/>
    </row>
    <row r="21" ht="18.75" customHeight="1" spans="1:4">
      <c r="A21" s="188" t="s">
        <v>26</v>
      </c>
      <c r="B21" s="23"/>
      <c r="C21" s="186" t="s">
        <v>31</v>
      </c>
      <c r="D21" s="23"/>
    </row>
    <row r="22" ht="18.75" customHeight="1" spans="1:4">
      <c r="A22" s="188" t="s">
        <v>26</v>
      </c>
      <c r="B22" s="23"/>
      <c r="C22" s="186" t="s">
        <v>32</v>
      </c>
      <c r="D22" s="23"/>
    </row>
    <row r="23" ht="18.75" customHeight="1" spans="1:4">
      <c r="A23" s="188" t="s">
        <v>26</v>
      </c>
      <c r="B23" s="23"/>
      <c r="C23" s="186" t="s">
        <v>33</v>
      </c>
      <c r="D23" s="23"/>
    </row>
    <row r="24" ht="18.75" customHeight="1" spans="1:4">
      <c r="A24" s="188" t="s">
        <v>26</v>
      </c>
      <c r="B24" s="23"/>
      <c r="C24" s="186" t="s">
        <v>34</v>
      </c>
      <c r="D24" s="23"/>
    </row>
    <row r="25" ht="18.75" customHeight="1" spans="1:4">
      <c r="A25" s="188" t="s">
        <v>26</v>
      </c>
      <c r="B25" s="23"/>
      <c r="C25" s="186" t="s">
        <v>35</v>
      </c>
      <c r="D25" s="23">
        <v>392882.4</v>
      </c>
    </row>
    <row r="26" ht="18.75" customHeight="1" spans="1:4">
      <c r="A26" s="188" t="s">
        <v>26</v>
      </c>
      <c r="B26" s="23"/>
      <c r="C26" s="186" t="s">
        <v>36</v>
      </c>
      <c r="D26" s="23"/>
    </row>
    <row r="27" ht="18.75" customHeight="1" spans="1:4">
      <c r="A27" s="188" t="s">
        <v>26</v>
      </c>
      <c r="B27" s="23"/>
      <c r="C27" s="186" t="s">
        <v>37</v>
      </c>
      <c r="D27" s="23"/>
    </row>
    <row r="28" ht="18.75" customHeight="1" spans="1:4">
      <c r="A28" s="188" t="s">
        <v>26</v>
      </c>
      <c r="B28" s="23"/>
      <c r="C28" s="186" t="s">
        <v>38</v>
      </c>
      <c r="D28" s="23"/>
    </row>
    <row r="29" ht="18.75" customHeight="1" spans="1:4">
      <c r="A29" s="188" t="s">
        <v>26</v>
      </c>
      <c r="B29" s="23"/>
      <c r="C29" s="186" t="s">
        <v>39</v>
      </c>
      <c r="D29" s="23"/>
    </row>
    <row r="30" ht="18.75" customHeight="1" spans="1:4">
      <c r="A30" s="189" t="s">
        <v>26</v>
      </c>
      <c r="B30" s="23"/>
      <c r="C30" s="187" t="s">
        <v>40</v>
      </c>
      <c r="D30" s="23"/>
    </row>
    <row r="31" ht="18.75" customHeight="1" spans="1:4">
      <c r="A31" s="189" t="s">
        <v>26</v>
      </c>
      <c r="B31" s="23"/>
      <c r="C31" s="187" t="s">
        <v>41</v>
      </c>
      <c r="D31" s="23"/>
    </row>
    <row r="32" ht="18.75" customHeight="1" spans="1:4">
      <c r="A32" s="189" t="s">
        <v>26</v>
      </c>
      <c r="B32" s="23"/>
      <c r="C32" s="187" t="s">
        <v>42</v>
      </c>
      <c r="D32" s="23"/>
    </row>
    <row r="33" ht="18.75" customHeight="1" spans="1:4">
      <c r="A33" s="226" t="s">
        <v>43</v>
      </c>
      <c r="B33" s="190">
        <f>SUM(B7:B11)</f>
        <v>11116250.65</v>
      </c>
      <c r="C33" s="227" t="s">
        <v>44</v>
      </c>
      <c r="D33" s="190">
        <v>11116250.65</v>
      </c>
    </row>
    <row r="34" ht="18.75" customHeight="1" spans="1:4">
      <c r="A34" s="228" t="s">
        <v>45</v>
      </c>
      <c r="B34" s="23"/>
      <c r="C34" s="151" t="s">
        <v>46</v>
      </c>
      <c r="D34" s="23"/>
    </row>
    <row r="35" ht="18.75" customHeight="1" spans="1:4">
      <c r="A35" s="228" t="s">
        <v>47</v>
      </c>
      <c r="B35" s="23"/>
      <c r="C35" s="151" t="s">
        <v>47</v>
      </c>
      <c r="D35" s="23"/>
    </row>
    <row r="36" ht="18.75" customHeight="1" spans="1:4">
      <c r="A36" s="228" t="s">
        <v>48</v>
      </c>
      <c r="B36" s="23"/>
      <c r="C36" s="151" t="s">
        <v>49</v>
      </c>
      <c r="D36" s="23"/>
    </row>
    <row r="37" ht="18.75" customHeight="1" spans="1:4">
      <c r="A37" s="229" t="s">
        <v>50</v>
      </c>
      <c r="B37" s="190">
        <f t="shared" ref="B37:D37" si="0">B33+B34</f>
        <v>11116250.65</v>
      </c>
      <c r="C37" s="227" t="s">
        <v>51</v>
      </c>
      <c r="D37" s="190">
        <f t="shared" si="0"/>
        <v>11116250.65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4" sqref="A14"/>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1">
        <v>1</v>
      </c>
      <c r="B1" s="102">
        <v>0</v>
      </c>
      <c r="C1" s="101">
        <v>1</v>
      </c>
      <c r="D1" s="103"/>
      <c r="E1" s="103"/>
      <c r="F1" s="40" t="s">
        <v>668</v>
      </c>
    </row>
    <row r="2" ht="32.25" customHeight="1" spans="1:6">
      <c r="A2" s="104" t="str">
        <f>"2025"&amp;"年部门政府性基金预算支出预算表"</f>
        <v>2025年部门政府性基金预算支出预算表</v>
      </c>
      <c r="B2" s="105" t="s">
        <v>669</v>
      </c>
      <c r="C2" s="106"/>
      <c r="D2" s="107"/>
      <c r="E2" s="107"/>
      <c r="F2" s="107"/>
    </row>
    <row r="3" ht="18.75" customHeight="1" spans="1:6">
      <c r="A3" s="7" t="str">
        <f>"单位名称："&amp;"耿马傣族佤族自治县卫生健康局"</f>
        <v>单位名称：耿马傣族佤族自治县卫生健康局</v>
      </c>
      <c r="B3" s="7" t="s">
        <v>670</v>
      </c>
      <c r="C3" s="101"/>
      <c r="D3" s="103"/>
      <c r="E3" s="103"/>
      <c r="F3" s="40" t="s">
        <v>1</v>
      </c>
    </row>
    <row r="4" ht="18.75" customHeight="1" spans="1:6">
      <c r="A4" s="108" t="s">
        <v>195</v>
      </c>
      <c r="B4" s="109" t="s">
        <v>72</v>
      </c>
      <c r="C4" s="110" t="s">
        <v>73</v>
      </c>
      <c r="D4" s="13" t="s">
        <v>671</v>
      </c>
      <c r="E4" s="13"/>
      <c r="F4" s="14"/>
    </row>
    <row r="5" ht="18.75" customHeight="1" spans="1:6">
      <c r="A5" s="111"/>
      <c r="B5" s="112"/>
      <c r="C5" s="98"/>
      <c r="D5" s="97" t="s">
        <v>55</v>
      </c>
      <c r="E5" s="97" t="s">
        <v>74</v>
      </c>
      <c r="F5" s="97" t="s">
        <v>75</v>
      </c>
    </row>
    <row r="6" ht="18.75" customHeight="1" spans="1:6">
      <c r="A6" s="111">
        <v>1</v>
      </c>
      <c r="B6" s="113" t="s">
        <v>157</v>
      </c>
      <c r="C6" s="98">
        <v>3</v>
      </c>
      <c r="D6" s="97">
        <v>4</v>
      </c>
      <c r="E6" s="97">
        <v>5</v>
      </c>
      <c r="F6" s="97">
        <v>6</v>
      </c>
    </row>
    <row r="7" ht="18.75" customHeight="1" spans="1:6">
      <c r="A7" s="114"/>
      <c r="B7" s="84"/>
      <c r="C7" s="84"/>
      <c r="D7" s="23"/>
      <c r="E7" s="23"/>
      <c r="F7" s="23"/>
    </row>
    <row r="8" ht="18.75" customHeight="1" spans="1:6">
      <c r="A8" s="114"/>
      <c r="B8" s="84"/>
      <c r="C8" s="84"/>
      <c r="D8" s="23"/>
      <c r="E8" s="23"/>
      <c r="F8" s="23"/>
    </row>
    <row r="9" ht="18.75" customHeight="1" spans="1:6">
      <c r="A9" s="115" t="s">
        <v>115</v>
      </c>
      <c r="B9" s="116" t="s">
        <v>115</v>
      </c>
      <c r="C9" s="117" t="s">
        <v>115</v>
      </c>
      <c r="D9" s="23"/>
      <c r="E9" s="23"/>
      <c r="F9" s="23"/>
    </row>
    <row r="10" ht="18" customHeight="1" spans="1:3">
      <c r="A10" s="118" t="s">
        <v>672</v>
      </c>
      <c r="B10" s="118"/>
      <c r="C10" s="101"/>
    </row>
  </sheetData>
  <mergeCells count="8">
    <mergeCell ref="A2:F2"/>
    <mergeCell ref="A3:C3"/>
    <mergeCell ref="D4:F4"/>
    <mergeCell ref="A9:C9"/>
    <mergeCell ref="A10:C10"/>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9"/>
      <c r="P1" s="39"/>
      <c r="Q1" s="40" t="s">
        <v>673</v>
      </c>
    </row>
    <row r="2" ht="35.25" customHeight="1" spans="1:17">
      <c r="A2" s="60" t="str">
        <f>"2025"&amp;"年部门政府采购预算表"</f>
        <v>2025年部门政府采购预算表</v>
      </c>
      <c r="B2" s="6"/>
      <c r="C2" s="6"/>
      <c r="D2" s="6"/>
      <c r="E2" s="6"/>
      <c r="F2" s="6"/>
      <c r="G2" s="6"/>
      <c r="H2" s="6"/>
      <c r="I2" s="6"/>
      <c r="J2" s="6"/>
      <c r="K2" s="53"/>
      <c r="L2" s="6"/>
      <c r="M2" s="6"/>
      <c r="N2" s="6"/>
      <c r="O2" s="53"/>
      <c r="P2" s="53"/>
      <c r="Q2" s="6"/>
    </row>
    <row r="3" ht="18.75" customHeight="1" spans="1:17">
      <c r="A3" s="42" t="str">
        <f>"单位名称："&amp;"耿马傣族佤族自治县卫生健康局"</f>
        <v>单位名称：耿马傣族佤族自治县卫生健康局</v>
      </c>
      <c r="B3" s="96"/>
      <c r="C3" s="96"/>
      <c r="D3" s="96"/>
      <c r="E3" s="96"/>
      <c r="F3" s="96"/>
      <c r="G3" s="96"/>
      <c r="H3" s="96"/>
      <c r="I3" s="96"/>
      <c r="J3" s="96"/>
      <c r="O3" s="65"/>
      <c r="P3" s="65"/>
      <c r="Q3" s="40" t="s">
        <v>187</v>
      </c>
    </row>
    <row r="4" ht="18.75" customHeight="1" spans="1:17">
      <c r="A4" s="11" t="s">
        <v>674</v>
      </c>
      <c r="B4" s="74" t="s">
        <v>675</v>
      </c>
      <c r="C4" s="74" t="s">
        <v>676</v>
      </c>
      <c r="D4" s="74" t="s">
        <v>677</v>
      </c>
      <c r="E4" s="74" t="s">
        <v>678</v>
      </c>
      <c r="F4" s="74" t="s">
        <v>679</v>
      </c>
      <c r="G4" s="45" t="s">
        <v>202</v>
      </c>
      <c r="H4" s="45"/>
      <c r="I4" s="45"/>
      <c r="J4" s="45"/>
      <c r="K4" s="76"/>
      <c r="L4" s="45"/>
      <c r="M4" s="45"/>
      <c r="N4" s="45"/>
      <c r="O4" s="91"/>
      <c r="P4" s="76"/>
      <c r="Q4" s="46"/>
    </row>
    <row r="5" ht="18.75" customHeight="1" spans="1:17">
      <c r="A5" s="16"/>
      <c r="B5" s="77"/>
      <c r="C5" s="77"/>
      <c r="D5" s="77"/>
      <c r="E5" s="77"/>
      <c r="F5" s="77"/>
      <c r="G5" s="77" t="s">
        <v>55</v>
      </c>
      <c r="H5" s="77" t="s">
        <v>58</v>
      </c>
      <c r="I5" s="77" t="s">
        <v>680</v>
      </c>
      <c r="J5" s="77" t="s">
        <v>681</v>
      </c>
      <c r="K5" s="78" t="s">
        <v>682</v>
      </c>
      <c r="L5" s="92" t="s">
        <v>77</v>
      </c>
      <c r="M5" s="92"/>
      <c r="N5" s="92"/>
      <c r="O5" s="93"/>
      <c r="P5" s="94"/>
      <c r="Q5" s="79"/>
    </row>
    <row r="6" ht="30" customHeight="1" spans="1:17">
      <c r="A6" s="18"/>
      <c r="B6" s="79"/>
      <c r="C6" s="79"/>
      <c r="D6" s="79"/>
      <c r="E6" s="79"/>
      <c r="F6" s="79"/>
      <c r="G6" s="79"/>
      <c r="H6" s="79" t="s">
        <v>57</v>
      </c>
      <c r="I6" s="79"/>
      <c r="J6" s="79"/>
      <c r="K6" s="80"/>
      <c r="L6" s="79" t="s">
        <v>57</v>
      </c>
      <c r="M6" s="79" t="s">
        <v>64</v>
      </c>
      <c r="N6" s="79" t="s">
        <v>210</v>
      </c>
      <c r="O6" s="95" t="s">
        <v>66</v>
      </c>
      <c r="P6" s="80" t="s">
        <v>67</v>
      </c>
      <c r="Q6" s="79" t="s">
        <v>68</v>
      </c>
    </row>
    <row r="7" ht="18.75" customHeight="1" spans="1:17">
      <c r="A7" s="32">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18.75" customHeight="1" spans="1:17">
      <c r="A8" s="82" t="s">
        <v>70</v>
      </c>
      <c r="B8" s="83"/>
      <c r="C8" s="83"/>
      <c r="D8" s="83"/>
      <c r="E8" s="99"/>
      <c r="F8" s="23"/>
      <c r="G8" s="23">
        <v>35000</v>
      </c>
      <c r="H8" s="23">
        <v>35000</v>
      </c>
      <c r="I8" s="23"/>
      <c r="J8" s="23"/>
      <c r="K8" s="23"/>
      <c r="L8" s="23"/>
      <c r="M8" s="23"/>
      <c r="N8" s="23"/>
      <c r="O8" s="23"/>
      <c r="P8" s="23"/>
      <c r="Q8" s="23"/>
    </row>
    <row r="9" ht="18.75" customHeight="1" spans="1:17">
      <c r="A9" s="82" t="str">
        <f>"    "&amp;"公务用车运行维护费"</f>
        <v>    公务用车运行维护费</v>
      </c>
      <c r="B9" s="83" t="s">
        <v>683</v>
      </c>
      <c r="C9" s="83" t="s">
        <v>684</v>
      </c>
      <c r="D9" s="83" t="s">
        <v>486</v>
      </c>
      <c r="E9" s="100">
        <v>1</v>
      </c>
      <c r="F9" s="23"/>
      <c r="G9" s="23">
        <v>5400</v>
      </c>
      <c r="H9" s="23">
        <v>5400</v>
      </c>
      <c r="I9" s="23"/>
      <c r="J9" s="23"/>
      <c r="K9" s="23"/>
      <c r="L9" s="23"/>
      <c r="M9" s="23"/>
      <c r="N9" s="23"/>
      <c r="O9" s="23"/>
      <c r="P9" s="23"/>
      <c r="Q9" s="23"/>
    </row>
    <row r="10" ht="18.75" customHeight="1" spans="1:17">
      <c r="A10" s="82" t="str">
        <f>"    "&amp;"公务用车运行维护费"</f>
        <v>    公务用车运行维护费</v>
      </c>
      <c r="B10" s="83" t="s">
        <v>685</v>
      </c>
      <c r="C10" s="83" t="s">
        <v>686</v>
      </c>
      <c r="D10" s="83" t="s">
        <v>486</v>
      </c>
      <c r="E10" s="100">
        <v>1</v>
      </c>
      <c r="F10" s="23"/>
      <c r="G10" s="23">
        <v>20000</v>
      </c>
      <c r="H10" s="23">
        <v>20000</v>
      </c>
      <c r="I10" s="23"/>
      <c r="J10" s="23"/>
      <c r="K10" s="23"/>
      <c r="L10" s="23"/>
      <c r="M10" s="23"/>
      <c r="N10" s="23"/>
      <c r="O10" s="23"/>
      <c r="P10" s="23"/>
      <c r="Q10" s="23"/>
    </row>
    <row r="11" ht="18.75" customHeight="1" spans="1:17">
      <c r="A11" s="82" t="str">
        <f>"    "&amp;"公务用车运行维护费"</f>
        <v>    公务用车运行维护费</v>
      </c>
      <c r="B11" s="83" t="s">
        <v>687</v>
      </c>
      <c r="C11" s="83" t="s">
        <v>688</v>
      </c>
      <c r="D11" s="83" t="s">
        <v>486</v>
      </c>
      <c r="E11" s="100">
        <v>1</v>
      </c>
      <c r="F11" s="23"/>
      <c r="G11" s="23">
        <v>9600</v>
      </c>
      <c r="H11" s="23">
        <v>9600</v>
      </c>
      <c r="I11" s="23"/>
      <c r="J11" s="23"/>
      <c r="K11" s="23"/>
      <c r="L11" s="23"/>
      <c r="M11" s="23"/>
      <c r="N11" s="23"/>
      <c r="O11" s="23"/>
      <c r="P11" s="23"/>
      <c r="Q11" s="23"/>
    </row>
    <row r="12" ht="18.75" customHeight="1" spans="1:17">
      <c r="A12" s="85" t="s">
        <v>115</v>
      </c>
      <c r="B12" s="86"/>
      <c r="C12" s="86"/>
      <c r="D12" s="86"/>
      <c r="E12" s="99"/>
      <c r="F12" s="23"/>
      <c r="G12" s="23">
        <v>35000</v>
      </c>
      <c r="H12" s="23">
        <v>35000</v>
      </c>
      <c r="I12" s="23"/>
      <c r="J12" s="23"/>
      <c r="K12" s="23"/>
      <c r="L12" s="23"/>
      <c r="M12" s="23"/>
      <c r="N12" s="23"/>
      <c r="O12" s="23"/>
      <c r="P12" s="23"/>
      <c r="Q12" s="23"/>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4"/>
      <c r="B1" s="64"/>
      <c r="C1" s="69"/>
      <c r="D1" s="64"/>
      <c r="E1" s="64"/>
      <c r="F1" s="64"/>
      <c r="G1" s="64"/>
      <c r="H1" s="70"/>
      <c r="I1" s="64"/>
      <c r="J1" s="64"/>
      <c r="K1" s="64"/>
      <c r="L1" s="39"/>
      <c r="M1" s="88"/>
      <c r="N1" s="89" t="s">
        <v>689</v>
      </c>
    </row>
    <row r="2" ht="34.5" customHeight="1" spans="1:14">
      <c r="A2" s="41" t="str">
        <f>"2025"&amp;"年部门政府购买服务预算表"</f>
        <v>2025年部门政府购买服务预算表</v>
      </c>
      <c r="B2" s="71"/>
      <c r="C2" s="53"/>
      <c r="D2" s="71"/>
      <c r="E2" s="71"/>
      <c r="F2" s="71"/>
      <c r="G2" s="71"/>
      <c r="H2" s="72"/>
      <c r="I2" s="71"/>
      <c r="J2" s="71"/>
      <c r="K2" s="71"/>
      <c r="L2" s="53"/>
      <c r="M2" s="72"/>
      <c r="N2" s="71"/>
    </row>
    <row r="3" ht="18.75" customHeight="1" spans="1:14">
      <c r="A3" s="61" t="str">
        <f>"单位名称："&amp;"耿马傣族佤族自治县卫生健康局"</f>
        <v>单位名称：耿马傣族佤族自治县卫生健康局</v>
      </c>
      <c r="B3" s="62"/>
      <c r="C3" s="73"/>
      <c r="D3" s="62"/>
      <c r="E3" s="62"/>
      <c r="F3" s="62"/>
      <c r="G3" s="62"/>
      <c r="H3" s="70"/>
      <c r="I3" s="64"/>
      <c r="J3" s="64"/>
      <c r="K3" s="64"/>
      <c r="L3" s="65"/>
      <c r="M3" s="90"/>
      <c r="N3" s="89" t="s">
        <v>187</v>
      </c>
    </row>
    <row r="4" ht="18.75" customHeight="1" spans="1:14">
      <c r="A4" s="11" t="s">
        <v>674</v>
      </c>
      <c r="B4" s="74" t="s">
        <v>690</v>
      </c>
      <c r="C4" s="75" t="s">
        <v>691</v>
      </c>
      <c r="D4" s="45" t="s">
        <v>202</v>
      </c>
      <c r="E4" s="45"/>
      <c r="F4" s="45"/>
      <c r="G4" s="45"/>
      <c r="H4" s="76"/>
      <c r="I4" s="45"/>
      <c r="J4" s="45"/>
      <c r="K4" s="45"/>
      <c r="L4" s="91"/>
      <c r="M4" s="76"/>
      <c r="N4" s="46"/>
    </row>
    <row r="5" ht="18.75" customHeight="1" spans="1:14">
      <c r="A5" s="16"/>
      <c r="B5" s="77"/>
      <c r="C5" s="78"/>
      <c r="D5" s="77" t="s">
        <v>55</v>
      </c>
      <c r="E5" s="77" t="s">
        <v>58</v>
      </c>
      <c r="F5" s="77" t="s">
        <v>680</v>
      </c>
      <c r="G5" s="77" t="s">
        <v>681</v>
      </c>
      <c r="H5" s="78" t="s">
        <v>682</v>
      </c>
      <c r="I5" s="92" t="s">
        <v>77</v>
      </c>
      <c r="J5" s="92"/>
      <c r="K5" s="92"/>
      <c r="L5" s="93"/>
      <c r="M5" s="94"/>
      <c r="N5" s="79"/>
    </row>
    <row r="6" ht="26.25" customHeight="1" spans="1:14">
      <c r="A6" s="18"/>
      <c r="B6" s="79"/>
      <c r="C6" s="80"/>
      <c r="D6" s="79"/>
      <c r="E6" s="79"/>
      <c r="F6" s="79"/>
      <c r="G6" s="79"/>
      <c r="H6" s="80"/>
      <c r="I6" s="79" t="s">
        <v>57</v>
      </c>
      <c r="J6" s="79" t="s">
        <v>64</v>
      </c>
      <c r="K6" s="79" t="s">
        <v>210</v>
      </c>
      <c r="L6" s="95" t="s">
        <v>66</v>
      </c>
      <c r="M6" s="80" t="s">
        <v>67</v>
      </c>
      <c r="N6" s="79" t="s">
        <v>68</v>
      </c>
    </row>
    <row r="7" ht="18.75" customHeight="1" spans="1:14">
      <c r="A7" s="81">
        <v>1</v>
      </c>
      <c r="B7" s="81">
        <v>2</v>
      </c>
      <c r="C7" s="81">
        <v>3</v>
      </c>
      <c r="D7" s="81">
        <v>4</v>
      </c>
      <c r="E7" s="81">
        <v>5</v>
      </c>
      <c r="F7" s="81">
        <v>6</v>
      </c>
      <c r="G7" s="81">
        <v>7</v>
      </c>
      <c r="H7" s="81">
        <v>8</v>
      </c>
      <c r="I7" s="81">
        <v>9</v>
      </c>
      <c r="J7" s="81">
        <v>10</v>
      </c>
      <c r="K7" s="81">
        <v>11</v>
      </c>
      <c r="L7" s="81">
        <v>12</v>
      </c>
      <c r="M7" s="81">
        <v>13</v>
      </c>
      <c r="N7" s="81">
        <v>14</v>
      </c>
    </row>
    <row r="8" ht="18.75" customHeight="1" spans="1:14">
      <c r="A8" s="82"/>
      <c r="B8" s="83"/>
      <c r="C8" s="84"/>
      <c r="D8" s="23"/>
      <c r="E8" s="23"/>
      <c r="F8" s="23"/>
      <c r="G8" s="23"/>
      <c r="H8" s="23"/>
      <c r="I8" s="23"/>
      <c r="J8" s="23"/>
      <c r="K8" s="23"/>
      <c r="L8" s="23"/>
      <c r="M8" s="23"/>
      <c r="N8" s="23"/>
    </row>
    <row r="9" ht="18.75" customHeight="1" spans="1:14">
      <c r="A9" s="82"/>
      <c r="B9" s="83"/>
      <c r="C9" s="84"/>
      <c r="D9" s="23"/>
      <c r="E9" s="23"/>
      <c r="F9" s="23"/>
      <c r="G9" s="23"/>
      <c r="H9" s="23"/>
      <c r="I9" s="23"/>
      <c r="J9" s="23"/>
      <c r="K9" s="23"/>
      <c r="L9" s="23"/>
      <c r="M9" s="23"/>
      <c r="N9" s="23"/>
    </row>
    <row r="10" ht="18.75" customHeight="1" spans="1:14">
      <c r="A10" s="85" t="s">
        <v>115</v>
      </c>
      <c r="B10" s="86"/>
      <c r="C10" s="87"/>
      <c r="D10" s="23"/>
      <c r="E10" s="23"/>
      <c r="F10" s="23"/>
      <c r="G10" s="23"/>
      <c r="H10" s="23"/>
      <c r="I10" s="23"/>
      <c r="J10" s="23"/>
      <c r="K10" s="23"/>
      <c r="L10" s="23"/>
      <c r="M10" s="23"/>
      <c r="N10" s="23"/>
    </row>
    <row r="11" ht="21" customHeight="1" spans="1:2">
      <c r="A11" s="52" t="s">
        <v>692</v>
      </c>
      <c r="B11" s="52"/>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9"/>
  <sheetViews>
    <sheetView showZeros="0" workbookViewId="0">
      <selection activeCell="A17" sqref="A16:A17"/>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9"/>
      <c r="G1" s="39"/>
      <c r="H1" s="39"/>
      <c r="I1" s="39" t="s">
        <v>693</v>
      </c>
    </row>
    <row r="2" ht="27.75" customHeight="1" spans="1:9">
      <c r="A2" s="60" t="str">
        <f>"2025"&amp;"年县对下转移支付预算表"</f>
        <v>2025年县对下转移支付预算表</v>
      </c>
      <c r="B2" s="6"/>
      <c r="C2" s="6"/>
      <c r="D2" s="6"/>
      <c r="E2" s="6"/>
      <c r="F2" s="6"/>
      <c r="G2" s="53"/>
      <c r="H2" s="53"/>
      <c r="I2" s="6"/>
    </row>
    <row r="3" ht="18.75" customHeight="1" spans="1:13">
      <c r="A3" s="61" t="str">
        <f>"单位名称："&amp;"耿马傣族佤族自治县卫生健康局"</f>
        <v>单位名称：耿马傣族佤族自治县卫生健康局</v>
      </c>
      <c r="B3" s="62"/>
      <c r="C3" s="62"/>
      <c r="D3" s="63"/>
      <c r="E3" s="64"/>
      <c r="G3" s="65"/>
      <c r="H3" s="65"/>
      <c r="I3" s="39"/>
      <c r="M3" s="39" t="s">
        <v>187</v>
      </c>
    </row>
    <row r="4" ht="18.75" customHeight="1" spans="1:13">
      <c r="A4" s="30" t="s">
        <v>694</v>
      </c>
      <c r="B4" s="12" t="s">
        <v>202</v>
      </c>
      <c r="C4" s="13"/>
      <c r="D4" s="13"/>
      <c r="E4" s="66" t="s">
        <v>695</v>
      </c>
      <c r="F4" s="66"/>
      <c r="G4" s="66"/>
      <c r="H4" s="66"/>
      <c r="I4" s="66"/>
      <c r="J4" s="66"/>
      <c r="K4" s="66"/>
      <c r="L4" s="66"/>
      <c r="M4" s="66"/>
    </row>
    <row r="5" ht="18.75" customHeight="1" spans="1:13">
      <c r="A5" s="32"/>
      <c r="B5" s="31" t="s">
        <v>55</v>
      </c>
      <c r="C5" s="11" t="s">
        <v>58</v>
      </c>
      <c r="D5" s="67" t="s">
        <v>696</v>
      </c>
      <c r="E5" s="32" t="s">
        <v>697</v>
      </c>
      <c r="F5" s="32" t="s">
        <v>698</v>
      </c>
      <c r="G5" s="32" t="s">
        <v>699</v>
      </c>
      <c r="H5" s="32" t="s">
        <v>700</v>
      </c>
      <c r="I5" s="32" t="s">
        <v>701</v>
      </c>
      <c r="J5" s="32" t="s">
        <v>702</v>
      </c>
      <c r="K5" s="32" t="s">
        <v>703</v>
      </c>
      <c r="L5" s="32" t="s">
        <v>704</v>
      </c>
      <c r="M5" s="32" t="s">
        <v>705</v>
      </c>
    </row>
    <row r="6" ht="18.75" customHeight="1" spans="1:13">
      <c r="A6" s="68">
        <v>1</v>
      </c>
      <c r="B6" s="68">
        <v>2</v>
      </c>
      <c r="C6" s="68">
        <v>3</v>
      </c>
      <c r="D6" s="68">
        <v>4</v>
      </c>
      <c r="E6" s="68">
        <v>5</v>
      </c>
      <c r="F6" s="68">
        <v>6</v>
      </c>
      <c r="G6" s="68">
        <v>7</v>
      </c>
      <c r="H6" s="68">
        <v>8</v>
      </c>
      <c r="I6" s="68">
        <v>9</v>
      </c>
      <c r="J6" s="68">
        <v>10</v>
      </c>
      <c r="K6" s="68">
        <v>11</v>
      </c>
      <c r="L6" s="68">
        <v>12</v>
      </c>
      <c r="M6" s="68">
        <v>13</v>
      </c>
    </row>
    <row r="7" ht="18.75" customHeight="1" spans="1:13">
      <c r="A7" s="33"/>
      <c r="B7" s="23"/>
      <c r="C7" s="23"/>
      <c r="D7" s="23"/>
      <c r="E7" s="23"/>
      <c r="F7" s="23"/>
      <c r="G7" s="23"/>
      <c r="H7" s="23"/>
      <c r="I7" s="23"/>
      <c r="J7" s="23"/>
      <c r="K7" s="23"/>
      <c r="L7" s="23"/>
      <c r="M7" s="23"/>
    </row>
    <row r="8" ht="18.75" customHeight="1" spans="1:13">
      <c r="A8" s="33"/>
      <c r="B8" s="23"/>
      <c r="C8" s="23"/>
      <c r="D8" s="23"/>
      <c r="E8" s="23"/>
      <c r="F8" s="23"/>
      <c r="G8" s="23"/>
      <c r="H8" s="23"/>
      <c r="I8" s="23"/>
      <c r="J8" s="23"/>
      <c r="K8" s="23"/>
      <c r="L8" s="23"/>
      <c r="M8" s="23"/>
    </row>
    <row r="9" ht="19" customHeight="1" spans="1:1">
      <c r="A9" s="52" t="s">
        <v>706</v>
      </c>
    </row>
  </sheetData>
  <mergeCells count="5">
    <mergeCell ref="A2:I2"/>
    <mergeCell ref="A3:E3"/>
    <mergeCell ref="B4:D4"/>
    <mergeCell ref="E4:M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11" sqref="A11"/>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707</v>
      </c>
    </row>
    <row r="2" ht="36" customHeight="1" spans="1:10">
      <c r="A2" s="5" t="str">
        <f>"2025"&amp;"年县对下转移支付绩效目标表"</f>
        <v>2025年县对下转移支付绩效目标表</v>
      </c>
      <c r="B2" s="6"/>
      <c r="C2" s="6"/>
      <c r="D2" s="6"/>
      <c r="E2" s="6"/>
      <c r="F2" s="53"/>
      <c r="G2" s="6"/>
      <c r="H2" s="53"/>
      <c r="I2" s="53"/>
      <c r="J2" s="6"/>
    </row>
    <row r="3" ht="18.75" customHeight="1" spans="1:8">
      <c r="A3" s="7" t="str">
        <f>"单位名称："&amp;"耿马傣族佤族自治县卫生健康局"</f>
        <v>单位名称：耿马傣族佤族自治县卫生健康局</v>
      </c>
      <c r="B3" s="3"/>
      <c r="C3" s="3"/>
      <c r="D3" s="3"/>
      <c r="E3" s="3"/>
      <c r="F3" s="54"/>
      <c r="G3" s="3"/>
      <c r="H3" s="54"/>
    </row>
    <row r="4" ht="18.75" customHeight="1" spans="1:10">
      <c r="A4" s="47" t="s">
        <v>344</v>
      </c>
      <c r="B4" s="47" t="s">
        <v>345</v>
      </c>
      <c r="C4" s="47" t="s">
        <v>346</v>
      </c>
      <c r="D4" s="47" t="s">
        <v>347</v>
      </c>
      <c r="E4" s="47" t="s">
        <v>348</v>
      </c>
      <c r="F4" s="55" t="s">
        <v>349</v>
      </c>
      <c r="G4" s="47" t="s">
        <v>350</v>
      </c>
      <c r="H4" s="55" t="s">
        <v>351</v>
      </c>
      <c r="I4" s="55" t="s">
        <v>352</v>
      </c>
      <c r="J4" s="47" t="s">
        <v>353</v>
      </c>
    </row>
    <row r="5" ht="18.75" customHeight="1" spans="1:10">
      <c r="A5" s="47">
        <v>1</v>
      </c>
      <c r="B5" s="47">
        <v>2</v>
      </c>
      <c r="C5" s="47">
        <v>3</v>
      </c>
      <c r="D5" s="47">
        <v>4</v>
      </c>
      <c r="E5" s="47">
        <v>5</v>
      </c>
      <c r="F5" s="55">
        <v>6</v>
      </c>
      <c r="G5" s="47">
        <v>7</v>
      </c>
      <c r="H5" s="55">
        <v>8</v>
      </c>
      <c r="I5" s="55">
        <v>9</v>
      </c>
      <c r="J5" s="47">
        <v>10</v>
      </c>
    </row>
    <row r="6" ht="18.75" customHeight="1" spans="1:10">
      <c r="A6" s="21"/>
      <c r="B6" s="48"/>
      <c r="C6" s="48"/>
      <c r="D6" s="48"/>
      <c r="E6" s="56"/>
      <c r="F6" s="57"/>
      <c r="G6" s="56"/>
      <c r="H6" s="57"/>
      <c r="I6" s="57"/>
      <c r="J6" s="56"/>
    </row>
    <row r="7" ht="18.75" customHeight="1" spans="1:10">
      <c r="A7" s="21"/>
      <c r="B7" s="21"/>
      <c r="C7" s="21"/>
      <c r="D7" s="21"/>
      <c r="E7" s="21"/>
      <c r="F7" s="58"/>
      <c r="G7" s="21"/>
      <c r="H7" s="21"/>
      <c r="I7" s="21"/>
      <c r="J7" s="21"/>
    </row>
    <row r="8" ht="18" customHeight="1" spans="1:1">
      <c r="A8" s="52" t="s">
        <v>706</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2" sqref="A2:H2"/>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708</v>
      </c>
    </row>
    <row r="2" ht="34.5" customHeight="1" spans="1:8">
      <c r="A2" s="41" t="str">
        <f>"2025"&amp;"年新增资产配置表"</f>
        <v>2025年新增资产配置表</v>
      </c>
      <c r="B2" s="6"/>
      <c r="C2" s="6"/>
      <c r="D2" s="6"/>
      <c r="E2" s="6"/>
      <c r="F2" s="6"/>
      <c r="G2" s="6"/>
      <c r="H2" s="6"/>
    </row>
    <row r="3" ht="18.75" customHeight="1" spans="1:8">
      <c r="A3" s="42" t="str">
        <f>"单位名称："&amp;"耿马傣族佤族自治县卫生健康局"</f>
        <v>单位名称：耿马傣族佤族自治县卫生健康局</v>
      </c>
      <c r="B3" s="8"/>
      <c r="C3" s="3"/>
      <c r="H3" s="43" t="s">
        <v>187</v>
      </c>
    </row>
    <row r="4" ht="18.75" customHeight="1" spans="1:8">
      <c r="A4" s="11" t="s">
        <v>195</v>
      </c>
      <c r="B4" s="11" t="s">
        <v>709</v>
      </c>
      <c r="C4" s="11" t="s">
        <v>710</v>
      </c>
      <c r="D4" s="11" t="s">
        <v>711</v>
      </c>
      <c r="E4" s="11" t="s">
        <v>712</v>
      </c>
      <c r="F4" s="44" t="s">
        <v>713</v>
      </c>
      <c r="G4" s="45"/>
      <c r="H4" s="46"/>
    </row>
    <row r="5" ht="18.75" customHeight="1" spans="1:8">
      <c r="A5" s="18"/>
      <c r="B5" s="18"/>
      <c r="C5" s="18"/>
      <c r="D5" s="18"/>
      <c r="E5" s="18"/>
      <c r="F5" s="47" t="s">
        <v>678</v>
      </c>
      <c r="G5" s="47" t="s">
        <v>714</v>
      </c>
      <c r="H5" s="47" t="s">
        <v>715</v>
      </c>
    </row>
    <row r="6" ht="18.75" customHeight="1" spans="1:8">
      <c r="A6" s="47">
        <v>1</v>
      </c>
      <c r="B6" s="47">
        <v>2</v>
      </c>
      <c r="C6" s="47">
        <v>3</v>
      </c>
      <c r="D6" s="47">
        <v>4</v>
      </c>
      <c r="E6" s="47">
        <v>5</v>
      </c>
      <c r="F6" s="47">
        <v>6</v>
      </c>
      <c r="G6" s="47">
        <v>7</v>
      </c>
      <c r="H6" s="47">
        <v>8</v>
      </c>
    </row>
    <row r="7" ht="18.75" customHeight="1" spans="1:8">
      <c r="A7" s="48"/>
      <c r="B7" s="48"/>
      <c r="C7" s="33"/>
      <c r="D7" s="33"/>
      <c r="E7" s="33"/>
      <c r="F7" s="49"/>
      <c r="G7" s="23"/>
      <c r="H7" s="23"/>
    </row>
    <row r="8" ht="18.75" customHeight="1" spans="1:8">
      <c r="A8" s="25" t="s">
        <v>55</v>
      </c>
      <c r="B8" s="50"/>
      <c r="C8" s="50"/>
      <c r="D8" s="50"/>
      <c r="E8" s="51"/>
      <c r="F8" s="49"/>
      <c r="G8" s="23"/>
      <c r="H8" s="23"/>
    </row>
    <row r="9" ht="15" customHeight="1" spans="1:1">
      <c r="A9" s="52" t="s">
        <v>716</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9" t="s">
        <v>717</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"单位名称："&amp;"耿马傣族佤族自治县卫生健康局"</f>
        <v>单位名称：耿马傣族佤族自治县卫生健康局</v>
      </c>
      <c r="B3" s="8"/>
      <c r="C3" s="8"/>
      <c r="D3" s="8"/>
      <c r="E3" s="8"/>
      <c r="F3" s="8"/>
      <c r="G3" s="8"/>
      <c r="H3" s="9"/>
      <c r="I3" s="9"/>
      <c r="J3" s="9"/>
      <c r="K3" s="4" t="s">
        <v>187</v>
      </c>
    </row>
    <row r="4" ht="18.75" customHeight="1" spans="1:11">
      <c r="A4" s="10" t="s">
        <v>294</v>
      </c>
      <c r="B4" s="10" t="s">
        <v>197</v>
      </c>
      <c r="C4" s="10" t="s">
        <v>295</v>
      </c>
      <c r="D4" s="11" t="s">
        <v>198</v>
      </c>
      <c r="E4" s="11" t="s">
        <v>199</v>
      </c>
      <c r="F4" s="11" t="s">
        <v>296</v>
      </c>
      <c r="G4" s="11" t="s">
        <v>297</v>
      </c>
      <c r="H4" s="30" t="s">
        <v>55</v>
      </c>
      <c r="I4" s="12" t="s">
        <v>718</v>
      </c>
      <c r="J4" s="13"/>
      <c r="K4" s="14"/>
    </row>
    <row r="5" ht="18.75" customHeight="1" spans="1:11">
      <c r="A5" s="15"/>
      <c r="B5" s="15"/>
      <c r="C5" s="15"/>
      <c r="D5" s="16"/>
      <c r="E5" s="16"/>
      <c r="F5" s="16"/>
      <c r="G5" s="16"/>
      <c r="H5" s="31"/>
      <c r="I5" s="11" t="s">
        <v>58</v>
      </c>
      <c r="J5" s="11" t="s">
        <v>59</v>
      </c>
      <c r="K5" s="11" t="s">
        <v>60</v>
      </c>
    </row>
    <row r="6" ht="18.75" customHeight="1" spans="1:11">
      <c r="A6" s="17"/>
      <c r="B6" s="17"/>
      <c r="C6" s="17"/>
      <c r="D6" s="18"/>
      <c r="E6" s="18"/>
      <c r="F6" s="18"/>
      <c r="G6" s="18"/>
      <c r="H6" s="32"/>
      <c r="I6" s="18" t="s">
        <v>57</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115</v>
      </c>
      <c r="B10" s="35"/>
      <c r="C10" s="35"/>
      <c r="D10" s="35"/>
      <c r="E10" s="35"/>
      <c r="F10" s="35"/>
      <c r="G10" s="36"/>
      <c r="H10" s="23"/>
      <c r="I10" s="23"/>
      <c r="J10" s="23"/>
      <c r="K10" s="23"/>
    </row>
    <row r="11" customHeight="1" spans="1:2">
      <c r="A11" s="37" t="s">
        <v>719</v>
      </c>
      <c r="B11" s="38"/>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1"/>
  <sheetViews>
    <sheetView showZeros="0" workbookViewId="0">
      <selection activeCell="G28" sqref="G2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720</v>
      </c>
    </row>
    <row r="2" ht="36.75" customHeight="1" spans="1:7">
      <c r="A2" s="5" t="str">
        <f>"2025"&amp;"年部门项目中期规划预算表"</f>
        <v>2025年部门项目中期规划预算表</v>
      </c>
      <c r="B2" s="6"/>
      <c r="C2" s="6"/>
      <c r="D2" s="6"/>
      <c r="E2" s="6"/>
      <c r="F2" s="6"/>
      <c r="G2" s="6"/>
    </row>
    <row r="3" ht="18.75" customHeight="1" spans="1:7">
      <c r="A3" s="7" t="str">
        <f>"单位名称："&amp;"耿马傣族佤族自治县卫生健康局"</f>
        <v>单位名称：耿马傣族佤族自治县卫生健康局</v>
      </c>
      <c r="B3" s="8"/>
      <c r="C3" s="8"/>
      <c r="D3" s="8"/>
      <c r="E3" s="9"/>
      <c r="F3" s="9"/>
      <c r="G3" s="4" t="s">
        <v>187</v>
      </c>
    </row>
    <row r="4" ht="18.75" customHeight="1" spans="1:7">
      <c r="A4" s="10" t="s">
        <v>295</v>
      </c>
      <c r="B4" s="10" t="s">
        <v>294</v>
      </c>
      <c r="C4" s="10" t="s">
        <v>197</v>
      </c>
      <c r="D4" s="11" t="s">
        <v>721</v>
      </c>
      <c r="E4" s="12" t="s">
        <v>58</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57</v>
      </c>
      <c r="F6" s="17"/>
      <c r="G6" s="18"/>
    </row>
    <row r="7" ht="18.75" customHeight="1" spans="1:7">
      <c r="A7" s="19">
        <v>1</v>
      </c>
      <c r="B7" s="19">
        <v>2</v>
      </c>
      <c r="C7" s="19">
        <v>3</v>
      </c>
      <c r="D7" s="19">
        <v>4</v>
      </c>
      <c r="E7" s="19">
        <v>5</v>
      </c>
      <c r="F7" s="19">
        <v>6</v>
      </c>
      <c r="G7" s="20">
        <v>7</v>
      </c>
    </row>
    <row r="8" ht="18.75" customHeight="1" spans="1:7">
      <c r="A8" s="21" t="s">
        <v>70</v>
      </c>
      <c r="B8" s="22"/>
      <c r="C8" s="22"/>
      <c r="D8" s="21"/>
      <c r="E8" s="23">
        <v>3900927.29</v>
      </c>
      <c r="F8" s="23"/>
      <c r="G8" s="23"/>
    </row>
    <row r="9" ht="18.75" customHeight="1" spans="1:7">
      <c r="A9" s="21"/>
      <c r="B9" s="21" t="s">
        <v>722</v>
      </c>
      <c r="C9" s="21" t="s">
        <v>316</v>
      </c>
      <c r="D9" s="21" t="s">
        <v>723</v>
      </c>
      <c r="E9" s="23">
        <v>594338.69</v>
      </c>
      <c r="F9" s="23"/>
      <c r="G9" s="23"/>
    </row>
    <row r="10" ht="18.75" customHeight="1" spans="1:7">
      <c r="A10" s="24"/>
      <c r="B10" s="21" t="s">
        <v>722</v>
      </c>
      <c r="C10" s="21" t="s">
        <v>320</v>
      </c>
      <c r="D10" s="21" t="s">
        <v>723</v>
      </c>
      <c r="E10" s="23">
        <v>1570000</v>
      </c>
      <c r="F10" s="23"/>
      <c r="G10" s="23"/>
    </row>
    <row r="11" ht="18.75" customHeight="1" spans="1:7">
      <c r="A11" s="24"/>
      <c r="B11" s="21" t="s">
        <v>722</v>
      </c>
      <c r="C11" s="21" t="s">
        <v>300</v>
      </c>
      <c r="D11" s="21" t="s">
        <v>723</v>
      </c>
      <c r="E11" s="23">
        <v>365088.6</v>
      </c>
      <c r="F11" s="23"/>
      <c r="G11" s="23"/>
    </row>
    <row r="12" ht="18.75" customHeight="1" spans="1:7">
      <c r="A12" s="24"/>
      <c r="B12" s="21" t="s">
        <v>724</v>
      </c>
      <c r="C12" s="21" t="s">
        <v>326</v>
      </c>
      <c r="D12" s="21" t="s">
        <v>723</v>
      </c>
      <c r="E12" s="23">
        <v>5000</v>
      </c>
      <c r="F12" s="23"/>
      <c r="G12" s="23"/>
    </row>
    <row r="13" ht="18.75" customHeight="1" spans="1:7">
      <c r="A13" s="24"/>
      <c r="B13" s="21" t="s">
        <v>724</v>
      </c>
      <c r="C13" s="21" t="s">
        <v>305</v>
      </c>
      <c r="D13" s="21" t="s">
        <v>723</v>
      </c>
      <c r="E13" s="23">
        <v>100000</v>
      </c>
      <c r="F13" s="23"/>
      <c r="G13" s="23"/>
    </row>
    <row r="14" ht="18.75" customHeight="1" spans="1:7">
      <c r="A14" s="24"/>
      <c r="B14" s="21" t="s">
        <v>724</v>
      </c>
      <c r="C14" s="21" t="s">
        <v>324</v>
      </c>
      <c r="D14" s="21" t="s">
        <v>723</v>
      </c>
      <c r="E14" s="23">
        <v>100000</v>
      </c>
      <c r="F14" s="23"/>
      <c r="G14" s="23"/>
    </row>
    <row r="15" ht="18.75" customHeight="1" spans="1:7">
      <c r="A15" s="24"/>
      <c r="B15" s="21" t="s">
        <v>724</v>
      </c>
      <c r="C15" s="21" t="s">
        <v>308</v>
      </c>
      <c r="D15" s="21" t="s">
        <v>723</v>
      </c>
      <c r="E15" s="23">
        <v>100000</v>
      </c>
      <c r="F15" s="23"/>
      <c r="G15" s="23"/>
    </row>
    <row r="16" ht="18.75" customHeight="1" spans="1:7">
      <c r="A16" s="24"/>
      <c r="B16" s="21" t="s">
        <v>724</v>
      </c>
      <c r="C16" s="21" t="s">
        <v>339</v>
      </c>
      <c r="D16" s="21" t="s">
        <v>723</v>
      </c>
      <c r="E16" s="23">
        <v>690000</v>
      </c>
      <c r="F16" s="23"/>
      <c r="G16" s="23"/>
    </row>
    <row r="17" ht="18.75" customHeight="1" spans="1:7">
      <c r="A17" s="24"/>
      <c r="B17" s="21" t="s">
        <v>724</v>
      </c>
      <c r="C17" s="21" t="s">
        <v>314</v>
      </c>
      <c r="D17" s="21" t="s">
        <v>723</v>
      </c>
      <c r="E17" s="23">
        <v>30000</v>
      </c>
      <c r="F17" s="23"/>
      <c r="G17" s="23"/>
    </row>
    <row r="18" ht="18.75" customHeight="1" spans="1:7">
      <c r="A18" s="24"/>
      <c r="B18" s="21" t="s">
        <v>724</v>
      </c>
      <c r="C18" s="21" t="s">
        <v>328</v>
      </c>
      <c r="D18" s="21" t="s">
        <v>723</v>
      </c>
      <c r="E18" s="23">
        <v>100000</v>
      </c>
      <c r="F18" s="23"/>
      <c r="G18" s="23"/>
    </row>
    <row r="19" ht="18.75" customHeight="1" spans="1:7">
      <c r="A19" s="24"/>
      <c r="B19" s="21" t="s">
        <v>724</v>
      </c>
      <c r="C19" s="21" t="s">
        <v>312</v>
      </c>
      <c r="D19" s="21" t="s">
        <v>723</v>
      </c>
      <c r="E19" s="23">
        <v>6500</v>
      </c>
      <c r="F19" s="23"/>
      <c r="G19" s="23"/>
    </row>
    <row r="20" ht="18.75" customHeight="1" spans="1:7">
      <c r="A20" s="24"/>
      <c r="B20" s="21" t="s">
        <v>724</v>
      </c>
      <c r="C20" s="21" t="s">
        <v>335</v>
      </c>
      <c r="D20" s="21" t="s">
        <v>723</v>
      </c>
      <c r="E20" s="23">
        <v>240000</v>
      </c>
      <c r="F20" s="23"/>
      <c r="G20" s="23"/>
    </row>
    <row r="21" ht="18.75" customHeight="1" spans="1:7">
      <c r="A21" s="25" t="s">
        <v>55</v>
      </c>
      <c r="B21" s="26" t="s">
        <v>725</v>
      </c>
      <c r="C21" s="26"/>
      <c r="D21" s="27"/>
      <c r="E21" s="23">
        <v>3900927.29</v>
      </c>
      <c r="F21" s="23"/>
      <c r="G21" s="23"/>
    </row>
  </sheetData>
  <mergeCells count="11">
    <mergeCell ref="A2:G2"/>
    <mergeCell ref="A3:D3"/>
    <mergeCell ref="E4:G4"/>
    <mergeCell ref="A21:D2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abSelected="1"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16"/>
      <c r="O1" s="69"/>
      <c r="P1" s="69"/>
      <c r="Q1" s="69"/>
      <c r="R1" s="69"/>
      <c r="S1" s="39" t="s">
        <v>52</v>
      </c>
    </row>
    <row r="2" ht="57.75" customHeight="1" spans="1:19">
      <c r="A2" s="142" t="str">
        <f>"2025"&amp;"年部门收入预算表"</f>
        <v>2025年部门收入预算表</v>
      </c>
      <c r="B2" s="201"/>
      <c r="C2" s="201"/>
      <c r="D2" s="201"/>
      <c r="E2" s="201"/>
      <c r="F2" s="201"/>
      <c r="G2" s="201"/>
      <c r="H2" s="201"/>
      <c r="I2" s="201"/>
      <c r="J2" s="201"/>
      <c r="K2" s="201"/>
      <c r="L2" s="201"/>
      <c r="M2" s="201"/>
      <c r="N2" s="201"/>
      <c r="O2" s="217"/>
      <c r="P2" s="217"/>
      <c r="Q2" s="217"/>
      <c r="R2" s="217"/>
      <c r="S2" s="217"/>
    </row>
    <row r="3" ht="18.75" customHeight="1" spans="1:19">
      <c r="A3" s="42" t="str">
        <f>"单位名称："&amp;"耿马傣族佤族自治县卫生健康局"</f>
        <v>单位名称：耿马傣族佤族自治县卫生健康局</v>
      </c>
      <c r="B3" s="96"/>
      <c r="C3" s="96"/>
      <c r="D3" s="96"/>
      <c r="E3" s="96"/>
      <c r="F3" s="96"/>
      <c r="G3" s="96"/>
      <c r="H3" s="96"/>
      <c r="I3" s="96"/>
      <c r="J3" s="73"/>
      <c r="K3" s="96"/>
      <c r="L3" s="96"/>
      <c r="M3" s="96"/>
      <c r="N3" s="96"/>
      <c r="O3" s="73"/>
      <c r="P3" s="73"/>
      <c r="Q3" s="73"/>
      <c r="R3" s="73"/>
      <c r="S3" s="39" t="s">
        <v>1</v>
      </c>
    </row>
    <row r="4" ht="18.75" customHeight="1" spans="1:19">
      <c r="A4" s="202" t="s">
        <v>53</v>
      </c>
      <c r="B4" s="203" t="s">
        <v>54</v>
      </c>
      <c r="C4" s="203" t="s">
        <v>55</v>
      </c>
      <c r="D4" s="204" t="s">
        <v>56</v>
      </c>
      <c r="E4" s="205"/>
      <c r="F4" s="205"/>
      <c r="G4" s="205"/>
      <c r="H4" s="205"/>
      <c r="I4" s="205"/>
      <c r="J4" s="218"/>
      <c r="K4" s="205"/>
      <c r="L4" s="205"/>
      <c r="M4" s="205"/>
      <c r="N4" s="219"/>
      <c r="O4" s="204" t="s">
        <v>45</v>
      </c>
      <c r="P4" s="204"/>
      <c r="Q4" s="204"/>
      <c r="R4" s="204"/>
      <c r="S4" s="222"/>
    </row>
    <row r="5" ht="18.75" customHeight="1" spans="1:19">
      <c r="A5" s="206"/>
      <c r="B5" s="207"/>
      <c r="C5" s="207"/>
      <c r="D5" s="208" t="s">
        <v>57</v>
      </c>
      <c r="E5" s="208" t="s">
        <v>58</v>
      </c>
      <c r="F5" s="208" t="s">
        <v>59</v>
      </c>
      <c r="G5" s="208" t="s">
        <v>60</v>
      </c>
      <c r="H5" s="208" t="s">
        <v>61</v>
      </c>
      <c r="I5" s="220" t="s">
        <v>62</v>
      </c>
      <c r="J5" s="220"/>
      <c r="K5" s="220"/>
      <c r="L5" s="220"/>
      <c r="M5" s="220"/>
      <c r="N5" s="211"/>
      <c r="O5" s="208" t="s">
        <v>57</v>
      </c>
      <c r="P5" s="208" t="s">
        <v>58</v>
      </c>
      <c r="Q5" s="208" t="s">
        <v>59</v>
      </c>
      <c r="R5" s="208" t="s">
        <v>60</v>
      </c>
      <c r="S5" s="208" t="s">
        <v>63</v>
      </c>
    </row>
    <row r="6" ht="18.75" customHeight="1" spans="1:19">
      <c r="A6" s="209"/>
      <c r="B6" s="210"/>
      <c r="C6" s="210"/>
      <c r="D6" s="211"/>
      <c r="E6" s="211"/>
      <c r="F6" s="211"/>
      <c r="G6" s="211"/>
      <c r="H6" s="211"/>
      <c r="I6" s="210" t="s">
        <v>57</v>
      </c>
      <c r="J6" s="210" t="s">
        <v>64</v>
      </c>
      <c r="K6" s="210" t="s">
        <v>65</v>
      </c>
      <c r="L6" s="210" t="s">
        <v>66</v>
      </c>
      <c r="M6" s="210" t="s">
        <v>67</v>
      </c>
      <c r="N6" s="210" t="s">
        <v>68</v>
      </c>
      <c r="O6" s="221"/>
      <c r="P6" s="221"/>
      <c r="Q6" s="221"/>
      <c r="R6" s="221"/>
      <c r="S6" s="211"/>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12" t="s">
        <v>69</v>
      </c>
      <c r="B8" s="213" t="s">
        <v>70</v>
      </c>
      <c r="C8" s="23">
        <v>11116250.65</v>
      </c>
      <c r="D8" s="23">
        <v>11116250.65</v>
      </c>
      <c r="E8" s="23">
        <v>9916250.65</v>
      </c>
      <c r="F8" s="23"/>
      <c r="G8" s="23"/>
      <c r="H8" s="23"/>
      <c r="I8" s="23">
        <v>1200000</v>
      </c>
      <c r="J8" s="23"/>
      <c r="K8" s="23"/>
      <c r="L8" s="23"/>
      <c r="M8" s="23"/>
      <c r="N8" s="23">
        <v>1200000</v>
      </c>
      <c r="O8" s="23"/>
      <c r="P8" s="23"/>
      <c r="Q8" s="23"/>
      <c r="R8" s="23"/>
      <c r="S8" s="23"/>
    </row>
    <row r="9" ht="18.75" customHeight="1" spans="1:19">
      <c r="A9" s="214" t="s">
        <v>55</v>
      </c>
      <c r="B9" s="215"/>
      <c r="C9" s="23">
        <v>11116250.65</v>
      </c>
      <c r="D9" s="23">
        <v>11116250.65</v>
      </c>
      <c r="E9" s="23">
        <v>9916250.65</v>
      </c>
      <c r="F9" s="23"/>
      <c r="G9" s="23"/>
      <c r="H9" s="23"/>
      <c r="I9" s="23">
        <v>1200000</v>
      </c>
      <c r="J9" s="23"/>
      <c r="K9" s="23"/>
      <c r="L9" s="23"/>
      <c r="M9" s="23"/>
      <c r="N9" s="23">
        <v>1200000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6"/>
  <sheetViews>
    <sheetView showZeros="0" workbookViewId="0">
      <selection activeCell="C15" sqref="C15"/>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92"/>
      <c r="E1" s="1"/>
      <c r="F1" s="1"/>
      <c r="G1" s="1"/>
      <c r="H1" s="192"/>
      <c r="I1" s="1"/>
      <c r="J1" s="192"/>
      <c r="K1" s="1"/>
      <c r="L1" s="1"/>
      <c r="M1" s="1"/>
      <c r="N1" s="1"/>
      <c r="O1" s="40" t="s">
        <v>71</v>
      </c>
    </row>
    <row r="2" ht="42" customHeight="1" spans="1:15">
      <c r="A2" s="5" t="str">
        <f>"2025"&amp;"年部门支出预算表"</f>
        <v>2025年部门支出预算表</v>
      </c>
      <c r="B2" s="193"/>
      <c r="C2" s="193"/>
      <c r="D2" s="193"/>
      <c r="E2" s="193"/>
      <c r="F2" s="193"/>
      <c r="G2" s="193"/>
      <c r="H2" s="193"/>
      <c r="I2" s="193"/>
      <c r="J2" s="193"/>
      <c r="K2" s="193"/>
      <c r="L2" s="193"/>
      <c r="M2" s="193"/>
      <c r="N2" s="193"/>
      <c r="O2" s="193"/>
    </row>
    <row r="3" ht="18.75" customHeight="1" spans="1:15">
      <c r="A3" s="194" t="str">
        <f>"单位名称："&amp;"耿马傣族佤族自治县卫生健康局"</f>
        <v>单位名称：耿马傣族佤族自治县卫生健康局</v>
      </c>
      <c r="B3" s="195"/>
      <c r="C3" s="64"/>
      <c r="D3" s="29"/>
      <c r="E3" s="64"/>
      <c r="F3" s="64"/>
      <c r="G3" s="64"/>
      <c r="H3" s="29"/>
      <c r="I3" s="64"/>
      <c r="J3" s="29"/>
      <c r="K3" s="64"/>
      <c r="L3" s="64"/>
      <c r="M3" s="200"/>
      <c r="N3" s="200"/>
      <c r="O3" s="40" t="s">
        <v>1</v>
      </c>
    </row>
    <row r="4" ht="18.75" customHeight="1" spans="1:15">
      <c r="A4" s="10" t="s">
        <v>72</v>
      </c>
      <c r="B4" s="10" t="s">
        <v>73</v>
      </c>
      <c r="C4" s="10" t="s">
        <v>55</v>
      </c>
      <c r="D4" s="12" t="s">
        <v>58</v>
      </c>
      <c r="E4" s="76" t="s">
        <v>74</v>
      </c>
      <c r="F4" s="157" t="s">
        <v>75</v>
      </c>
      <c r="G4" s="10" t="s">
        <v>59</v>
      </c>
      <c r="H4" s="10" t="s">
        <v>60</v>
      </c>
      <c r="I4" s="10" t="s">
        <v>76</v>
      </c>
      <c r="J4" s="12" t="s">
        <v>77</v>
      </c>
      <c r="K4" s="13"/>
      <c r="L4" s="13"/>
      <c r="M4" s="13"/>
      <c r="N4" s="13"/>
      <c r="O4" s="14"/>
    </row>
    <row r="5" ht="30" customHeight="1" spans="1:15">
      <c r="A5" s="18"/>
      <c r="B5" s="18"/>
      <c r="C5" s="18"/>
      <c r="D5" s="68" t="s">
        <v>57</v>
      </c>
      <c r="E5" s="95" t="s">
        <v>74</v>
      </c>
      <c r="F5" s="95" t="s">
        <v>75</v>
      </c>
      <c r="G5" s="18"/>
      <c r="H5" s="18"/>
      <c r="I5" s="18"/>
      <c r="J5" s="68" t="s">
        <v>57</v>
      </c>
      <c r="K5" s="47" t="s">
        <v>78</v>
      </c>
      <c r="L5" s="47" t="s">
        <v>79</v>
      </c>
      <c r="M5" s="47" t="s">
        <v>80</v>
      </c>
      <c r="N5" s="47" t="s">
        <v>81</v>
      </c>
      <c r="O5" s="47" t="s">
        <v>82</v>
      </c>
    </row>
    <row r="6" ht="18.75" customHeight="1" spans="1:15">
      <c r="A6" s="119">
        <v>1</v>
      </c>
      <c r="B6" s="119">
        <v>2</v>
      </c>
      <c r="C6" s="68">
        <v>3</v>
      </c>
      <c r="D6" s="68">
        <v>4</v>
      </c>
      <c r="E6" s="68">
        <v>5</v>
      </c>
      <c r="F6" s="68">
        <v>6</v>
      </c>
      <c r="G6" s="68">
        <v>7</v>
      </c>
      <c r="H6" s="68">
        <v>8</v>
      </c>
      <c r="I6" s="68">
        <v>9</v>
      </c>
      <c r="J6" s="68">
        <v>10</v>
      </c>
      <c r="K6" s="68">
        <v>11</v>
      </c>
      <c r="L6" s="68">
        <v>12</v>
      </c>
      <c r="M6" s="68">
        <v>13</v>
      </c>
      <c r="N6" s="68">
        <v>14</v>
      </c>
      <c r="O6" s="68">
        <v>15</v>
      </c>
    </row>
    <row r="7" ht="18.75" customHeight="1" spans="1:15">
      <c r="A7" s="151" t="s">
        <v>83</v>
      </c>
      <c r="B7" s="181" t="s">
        <v>84</v>
      </c>
      <c r="C7" s="23">
        <v>1166561</v>
      </c>
      <c r="D7" s="23">
        <v>1166561</v>
      </c>
      <c r="E7" s="23">
        <v>1161561</v>
      </c>
      <c r="F7" s="23">
        <v>5000</v>
      </c>
      <c r="G7" s="23"/>
      <c r="H7" s="23"/>
      <c r="I7" s="23"/>
      <c r="J7" s="23"/>
      <c r="K7" s="23"/>
      <c r="L7" s="23"/>
      <c r="M7" s="23"/>
      <c r="N7" s="23"/>
      <c r="O7" s="23"/>
    </row>
    <row r="8" ht="18.75" customHeight="1" spans="1:15">
      <c r="A8" s="196" t="s">
        <v>85</v>
      </c>
      <c r="B8" s="197" t="str">
        <f>"  "&amp;"民政管理事务"</f>
        <v>  民政管理事务</v>
      </c>
      <c r="C8" s="23">
        <v>5000</v>
      </c>
      <c r="D8" s="23">
        <v>5000</v>
      </c>
      <c r="E8" s="23"/>
      <c r="F8" s="23">
        <v>5000</v>
      </c>
      <c r="G8" s="23"/>
      <c r="H8" s="23"/>
      <c r="I8" s="23"/>
      <c r="J8" s="23"/>
      <c r="K8" s="23"/>
      <c r="L8" s="23"/>
      <c r="M8" s="23"/>
      <c r="N8" s="23"/>
      <c r="O8" s="23"/>
    </row>
    <row r="9" ht="18.75" customHeight="1" spans="1:15">
      <c r="A9" s="196" t="s">
        <v>86</v>
      </c>
      <c r="B9" s="197" t="str">
        <f>"    "&amp;"老龄事务"</f>
        <v>    老龄事务</v>
      </c>
      <c r="C9" s="23">
        <v>5000</v>
      </c>
      <c r="D9" s="23">
        <v>5000</v>
      </c>
      <c r="E9" s="23"/>
      <c r="F9" s="23">
        <v>5000</v>
      </c>
      <c r="G9" s="23"/>
      <c r="H9" s="23"/>
      <c r="I9" s="23"/>
      <c r="J9" s="23"/>
      <c r="K9" s="23"/>
      <c r="L9" s="23"/>
      <c r="M9" s="23"/>
      <c r="N9" s="23"/>
      <c r="O9" s="23"/>
    </row>
    <row r="10" ht="18.75" customHeight="1" spans="1:15">
      <c r="A10" s="196" t="s">
        <v>87</v>
      </c>
      <c r="B10" s="197" t="str">
        <f>"  "&amp;"行政事业单位养老支出"</f>
        <v>  行政事业单位养老支出</v>
      </c>
      <c r="C10" s="23">
        <v>1151627.4</v>
      </c>
      <c r="D10" s="23">
        <v>1151627.4</v>
      </c>
      <c r="E10" s="23">
        <v>1151627.4</v>
      </c>
      <c r="F10" s="23"/>
      <c r="G10" s="23"/>
      <c r="H10" s="23"/>
      <c r="I10" s="23"/>
      <c r="J10" s="23"/>
      <c r="K10" s="23"/>
      <c r="L10" s="23"/>
      <c r="M10" s="23"/>
      <c r="N10" s="23"/>
      <c r="O10" s="23"/>
    </row>
    <row r="11" ht="18.75" customHeight="1" spans="1:15">
      <c r="A11" s="196" t="s">
        <v>88</v>
      </c>
      <c r="B11" s="197" t="str">
        <f>"    "&amp;"行政单位离退休"</f>
        <v>    行政单位离退休</v>
      </c>
      <c r="C11" s="23">
        <v>627784.2</v>
      </c>
      <c r="D11" s="23">
        <v>627784.2</v>
      </c>
      <c r="E11" s="23">
        <v>627784.2</v>
      </c>
      <c r="F11" s="23"/>
      <c r="G11" s="23"/>
      <c r="H11" s="23"/>
      <c r="I11" s="23"/>
      <c r="J11" s="23"/>
      <c r="K11" s="23"/>
      <c r="L11" s="23"/>
      <c r="M11" s="23"/>
      <c r="N11" s="23"/>
      <c r="O11" s="23"/>
    </row>
    <row r="12" ht="18.75" customHeight="1" spans="1:15">
      <c r="A12" s="196" t="s">
        <v>89</v>
      </c>
      <c r="B12" s="197" t="str">
        <f>"    "&amp;"机关事业单位基本养老保险缴费支出"</f>
        <v>    机关事业单位基本养老保险缴费支出</v>
      </c>
      <c r="C12" s="23">
        <v>523843.2</v>
      </c>
      <c r="D12" s="23">
        <v>523843.2</v>
      </c>
      <c r="E12" s="23">
        <v>523843.2</v>
      </c>
      <c r="F12" s="23"/>
      <c r="G12" s="23"/>
      <c r="H12" s="23"/>
      <c r="I12" s="23"/>
      <c r="J12" s="23"/>
      <c r="K12" s="23"/>
      <c r="L12" s="23"/>
      <c r="M12" s="23"/>
      <c r="N12" s="23"/>
      <c r="O12" s="23"/>
    </row>
    <row r="13" ht="18.75" customHeight="1" spans="1:15">
      <c r="A13" s="196" t="s">
        <v>90</v>
      </c>
      <c r="B13" s="197" t="str">
        <f>"  "&amp;"抚恤"</f>
        <v>  抚恤</v>
      </c>
      <c r="C13" s="23">
        <v>9933.6</v>
      </c>
      <c r="D13" s="23">
        <v>9933.6</v>
      </c>
      <c r="E13" s="23">
        <v>9933.6</v>
      </c>
      <c r="F13" s="23"/>
      <c r="G13" s="23"/>
      <c r="H13" s="23"/>
      <c r="I13" s="23"/>
      <c r="J13" s="23"/>
      <c r="K13" s="23"/>
      <c r="L13" s="23"/>
      <c r="M13" s="23"/>
      <c r="N13" s="23"/>
      <c r="O13" s="23"/>
    </row>
    <row r="14" ht="18.75" customHeight="1" spans="1:15">
      <c r="A14" s="196" t="s">
        <v>91</v>
      </c>
      <c r="B14" s="197" t="str">
        <f>"    "&amp;"死亡抚恤"</f>
        <v>    死亡抚恤</v>
      </c>
      <c r="C14" s="23">
        <v>9933.6</v>
      </c>
      <c r="D14" s="23">
        <v>9933.6</v>
      </c>
      <c r="E14" s="23">
        <v>9933.6</v>
      </c>
      <c r="F14" s="23"/>
      <c r="G14" s="23"/>
      <c r="H14" s="23"/>
      <c r="I14" s="23"/>
      <c r="J14" s="23"/>
      <c r="K14" s="23"/>
      <c r="L14" s="23"/>
      <c r="M14" s="23"/>
      <c r="N14" s="23"/>
      <c r="O14" s="23"/>
    </row>
    <row r="15" ht="18.75" customHeight="1" spans="1:15">
      <c r="A15" s="151" t="s">
        <v>92</v>
      </c>
      <c r="B15" s="181" t="s">
        <v>93</v>
      </c>
      <c r="C15" s="23">
        <v>9556807.25</v>
      </c>
      <c r="D15" s="23">
        <v>8356807.25</v>
      </c>
      <c r="E15" s="23">
        <v>4460879.96</v>
      </c>
      <c r="F15" s="23">
        <v>3895927.29</v>
      </c>
      <c r="G15" s="23"/>
      <c r="H15" s="23"/>
      <c r="I15" s="23"/>
      <c r="J15" s="23">
        <v>1200000</v>
      </c>
      <c r="K15" s="23"/>
      <c r="L15" s="23"/>
      <c r="M15" s="23"/>
      <c r="N15" s="23"/>
      <c r="O15" s="23">
        <v>1200000</v>
      </c>
    </row>
    <row r="16" ht="18.75" customHeight="1" spans="1:15">
      <c r="A16" s="196" t="s">
        <v>94</v>
      </c>
      <c r="B16" s="197" t="str">
        <f>"  "&amp;"卫生健康管理事务"</f>
        <v>  卫生健康管理事务</v>
      </c>
      <c r="C16" s="23">
        <v>3605411.71</v>
      </c>
      <c r="D16" s="23">
        <v>3605411.71</v>
      </c>
      <c r="E16" s="23">
        <v>3298911.71</v>
      </c>
      <c r="F16" s="23">
        <v>306500</v>
      </c>
      <c r="G16" s="23"/>
      <c r="H16" s="23"/>
      <c r="I16" s="23"/>
      <c r="J16" s="23"/>
      <c r="K16" s="23"/>
      <c r="L16" s="23"/>
      <c r="M16" s="23"/>
      <c r="N16" s="23"/>
      <c r="O16" s="23"/>
    </row>
    <row r="17" ht="18.75" customHeight="1" spans="1:15">
      <c r="A17" s="196" t="s">
        <v>95</v>
      </c>
      <c r="B17" s="197" t="str">
        <f>"    "&amp;"行政运行"</f>
        <v>    行政运行</v>
      </c>
      <c r="C17" s="23">
        <v>3298911.71</v>
      </c>
      <c r="D17" s="23">
        <v>3298911.71</v>
      </c>
      <c r="E17" s="23">
        <v>3298911.71</v>
      </c>
      <c r="F17" s="23"/>
      <c r="G17" s="23"/>
      <c r="H17" s="23"/>
      <c r="I17" s="23"/>
      <c r="J17" s="23"/>
      <c r="K17" s="23"/>
      <c r="L17" s="23"/>
      <c r="M17" s="23"/>
      <c r="N17" s="23"/>
      <c r="O17" s="23"/>
    </row>
    <row r="18" ht="18.75" customHeight="1" spans="1:15">
      <c r="A18" s="196" t="s">
        <v>96</v>
      </c>
      <c r="B18" s="197" t="str">
        <f>"    "&amp;"其他卫生健康管理事务支出"</f>
        <v>    其他卫生健康管理事务支出</v>
      </c>
      <c r="C18" s="23">
        <v>306500</v>
      </c>
      <c r="D18" s="23">
        <v>306500</v>
      </c>
      <c r="E18" s="23"/>
      <c r="F18" s="23">
        <v>306500</v>
      </c>
      <c r="G18" s="23"/>
      <c r="H18" s="23"/>
      <c r="I18" s="23"/>
      <c r="J18" s="23"/>
      <c r="K18" s="23"/>
      <c r="L18" s="23"/>
      <c r="M18" s="23"/>
      <c r="N18" s="23"/>
      <c r="O18" s="23"/>
    </row>
    <row r="19" ht="18.75" customHeight="1" spans="1:15">
      <c r="A19" s="196" t="s">
        <v>97</v>
      </c>
      <c r="B19" s="197" t="str">
        <f>"  "&amp;"公共卫生"</f>
        <v>  公共卫生</v>
      </c>
      <c r="C19" s="23">
        <v>2928484.08</v>
      </c>
      <c r="D19" s="23">
        <v>2928484.08</v>
      </c>
      <c r="E19" s="23">
        <v>909056.79</v>
      </c>
      <c r="F19" s="23">
        <v>2019427.29</v>
      </c>
      <c r="G19" s="23"/>
      <c r="H19" s="23"/>
      <c r="I19" s="23"/>
      <c r="J19" s="23"/>
      <c r="K19" s="23"/>
      <c r="L19" s="23"/>
      <c r="M19" s="23"/>
      <c r="N19" s="23"/>
      <c r="O19" s="23"/>
    </row>
    <row r="20" ht="18.75" customHeight="1" spans="1:15">
      <c r="A20" s="196" t="s">
        <v>98</v>
      </c>
      <c r="B20" s="197" t="str">
        <f>"    "&amp;"卫生监督机构"</f>
        <v>    卫生监督机构</v>
      </c>
      <c r="C20" s="23">
        <v>909056.79</v>
      </c>
      <c r="D20" s="23">
        <v>909056.79</v>
      </c>
      <c r="E20" s="23">
        <v>909056.79</v>
      </c>
      <c r="F20" s="23"/>
      <c r="G20" s="23"/>
      <c r="H20" s="23"/>
      <c r="I20" s="23"/>
      <c r="J20" s="23"/>
      <c r="K20" s="23"/>
      <c r="L20" s="23"/>
      <c r="M20" s="23"/>
      <c r="N20" s="23"/>
      <c r="O20" s="23"/>
    </row>
    <row r="21" ht="18.75" customHeight="1" spans="1:15">
      <c r="A21" s="196" t="s">
        <v>99</v>
      </c>
      <c r="B21" s="197" t="str">
        <f>"    "&amp;"基本公共卫生服务"</f>
        <v>    基本公共卫生服务</v>
      </c>
      <c r="C21" s="23">
        <v>594338.69</v>
      </c>
      <c r="D21" s="23">
        <v>594338.69</v>
      </c>
      <c r="E21" s="23"/>
      <c r="F21" s="23">
        <v>594338.69</v>
      </c>
      <c r="G21" s="23"/>
      <c r="H21" s="23"/>
      <c r="I21" s="23"/>
      <c r="J21" s="23"/>
      <c r="K21" s="23"/>
      <c r="L21" s="23"/>
      <c r="M21" s="23"/>
      <c r="N21" s="23"/>
      <c r="O21" s="23"/>
    </row>
    <row r="22" ht="18.75" customHeight="1" spans="1:15">
      <c r="A22" s="196" t="s">
        <v>100</v>
      </c>
      <c r="B22" s="197" t="str">
        <f>"    "&amp;"重大公共卫生服务"</f>
        <v>    重大公共卫生服务</v>
      </c>
      <c r="C22" s="23">
        <v>395088.6</v>
      </c>
      <c r="D22" s="23">
        <v>395088.6</v>
      </c>
      <c r="E22" s="23"/>
      <c r="F22" s="23">
        <v>395088.6</v>
      </c>
      <c r="G22" s="23"/>
      <c r="H22" s="23"/>
      <c r="I22" s="23"/>
      <c r="J22" s="23"/>
      <c r="K22" s="23"/>
      <c r="L22" s="23"/>
      <c r="M22" s="23"/>
      <c r="N22" s="23"/>
      <c r="O22" s="23"/>
    </row>
    <row r="23" ht="18.75" customHeight="1" spans="1:15">
      <c r="A23" s="196" t="s">
        <v>101</v>
      </c>
      <c r="B23" s="197" t="str">
        <f>"    "&amp;"突发公共卫生事件应急处置"</f>
        <v>    突发公共卫生事件应急处置</v>
      </c>
      <c r="C23" s="23">
        <v>930000</v>
      </c>
      <c r="D23" s="23">
        <v>930000</v>
      </c>
      <c r="E23" s="23"/>
      <c r="F23" s="23">
        <v>930000</v>
      </c>
      <c r="G23" s="23"/>
      <c r="H23" s="23"/>
      <c r="I23" s="23"/>
      <c r="J23" s="23"/>
      <c r="K23" s="23"/>
      <c r="L23" s="23"/>
      <c r="M23" s="23"/>
      <c r="N23" s="23"/>
      <c r="O23" s="23"/>
    </row>
    <row r="24" ht="18.75" customHeight="1" spans="1:15">
      <c r="A24" s="196" t="s">
        <v>102</v>
      </c>
      <c r="B24" s="197" t="str">
        <f>"    "&amp;"其他公共卫生支出"</f>
        <v>    其他公共卫生支出</v>
      </c>
      <c r="C24" s="23">
        <v>100000</v>
      </c>
      <c r="D24" s="23">
        <v>100000</v>
      </c>
      <c r="E24" s="23"/>
      <c r="F24" s="23">
        <v>100000</v>
      </c>
      <c r="G24" s="23"/>
      <c r="H24" s="23"/>
      <c r="I24" s="23"/>
      <c r="J24" s="23"/>
      <c r="K24" s="23"/>
      <c r="L24" s="23"/>
      <c r="M24" s="23"/>
      <c r="N24" s="23"/>
      <c r="O24" s="23"/>
    </row>
    <row r="25" ht="18.75" customHeight="1" spans="1:15">
      <c r="A25" s="196" t="s">
        <v>103</v>
      </c>
      <c r="B25" s="197" t="str">
        <f>"  "&amp;"计划生育事务"</f>
        <v>  计划生育事务</v>
      </c>
      <c r="C25" s="23">
        <v>1570000</v>
      </c>
      <c r="D25" s="23">
        <v>1570000</v>
      </c>
      <c r="E25" s="23"/>
      <c r="F25" s="23">
        <v>1570000</v>
      </c>
      <c r="G25" s="23"/>
      <c r="H25" s="23"/>
      <c r="I25" s="23"/>
      <c r="J25" s="23"/>
      <c r="K25" s="23"/>
      <c r="L25" s="23"/>
      <c r="M25" s="23"/>
      <c r="N25" s="23"/>
      <c r="O25" s="23"/>
    </row>
    <row r="26" ht="18.75" customHeight="1" spans="1:15">
      <c r="A26" s="196" t="s">
        <v>104</v>
      </c>
      <c r="B26" s="197" t="str">
        <f>"    "&amp;"其他计划生育事务支出"</f>
        <v>    其他计划生育事务支出</v>
      </c>
      <c r="C26" s="23">
        <v>1570000</v>
      </c>
      <c r="D26" s="23">
        <v>1570000</v>
      </c>
      <c r="E26" s="23"/>
      <c r="F26" s="23">
        <v>1570000</v>
      </c>
      <c r="G26" s="23"/>
      <c r="H26" s="23"/>
      <c r="I26" s="23"/>
      <c r="J26" s="23"/>
      <c r="K26" s="23"/>
      <c r="L26" s="23"/>
      <c r="M26" s="23"/>
      <c r="N26" s="23"/>
      <c r="O26" s="23"/>
    </row>
    <row r="27" ht="18.75" customHeight="1" spans="1:15">
      <c r="A27" s="196" t="s">
        <v>105</v>
      </c>
      <c r="B27" s="197" t="str">
        <f>"  "&amp;"行政事业单位医疗"</f>
        <v>  行政事业单位医疗</v>
      </c>
      <c r="C27" s="23">
        <v>252911.46</v>
      </c>
      <c r="D27" s="23">
        <v>252911.46</v>
      </c>
      <c r="E27" s="23">
        <v>252911.46</v>
      </c>
      <c r="F27" s="23"/>
      <c r="G27" s="23"/>
      <c r="H27" s="23"/>
      <c r="I27" s="23"/>
      <c r="J27" s="23"/>
      <c r="K27" s="23"/>
      <c r="L27" s="23"/>
      <c r="M27" s="23"/>
      <c r="N27" s="23"/>
      <c r="O27" s="23"/>
    </row>
    <row r="28" ht="18.75" customHeight="1" spans="1:15">
      <c r="A28" s="196" t="s">
        <v>106</v>
      </c>
      <c r="B28" s="197" t="str">
        <f>"    "&amp;"行政单位医疗"</f>
        <v>    行政单位医疗</v>
      </c>
      <c r="C28" s="23">
        <v>203626.3</v>
      </c>
      <c r="D28" s="23">
        <v>203626.3</v>
      </c>
      <c r="E28" s="23">
        <v>203626.3</v>
      </c>
      <c r="F28" s="23"/>
      <c r="G28" s="23"/>
      <c r="H28" s="23"/>
      <c r="I28" s="23"/>
      <c r="J28" s="23"/>
      <c r="K28" s="23"/>
      <c r="L28" s="23"/>
      <c r="M28" s="23"/>
      <c r="N28" s="23"/>
      <c r="O28" s="23"/>
    </row>
    <row r="29" ht="18.75" customHeight="1" spans="1:15">
      <c r="A29" s="196" t="s">
        <v>107</v>
      </c>
      <c r="B29" s="197" t="str">
        <f>"    "&amp;"事业单位医疗"</f>
        <v>    事业单位医疗</v>
      </c>
      <c r="C29" s="23">
        <v>28829.12</v>
      </c>
      <c r="D29" s="23">
        <v>28829.12</v>
      </c>
      <c r="E29" s="23">
        <v>28829.12</v>
      </c>
      <c r="F29" s="23"/>
      <c r="G29" s="23"/>
      <c r="H29" s="23"/>
      <c r="I29" s="23"/>
      <c r="J29" s="23"/>
      <c r="K29" s="23"/>
      <c r="L29" s="23"/>
      <c r="M29" s="23"/>
      <c r="N29" s="23"/>
      <c r="O29" s="23"/>
    </row>
    <row r="30" ht="18.75" customHeight="1" spans="1:15">
      <c r="A30" s="196" t="s">
        <v>108</v>
      </c>
      <c r="B30" s="197" t="str">
        <f>"    "&amp;"其他行政事业单位医疗支出"</f>
        <v>    其他行政事业单位医疗支出</v>
      </c>
      <c r="C30" s="23">
        <v>20456.04</v>
      </c>
      <c r="D30" s="23">
        <v>20456.04</v>
      </c>
      <c r="E30" s="23">
        <v>20456.04</v>
      </c>
      <c r="F30" s="23"/>
      <c r="G30" s="23"/>
      <c r="H30" s="23"/>
      <c r="I30" s="23"/>
      <c r="J30" s="23"/>
      <c r="K30" s="23"/>
      <c r="L30" s="23"/>
      <c r="M30" s="23"/>
      <c r="N30" s="23"/>
      <c r="O30" s="23"/>
    </row>
    <row r="31" ht="18.75" customHeight="1" spans="1:15">
      <c r="A31" s="196" t="s">
        <v>109</v>
      </c>
      <c r="B31" s="197" t="str">
        <f>"  "&amp;"其他卫生健康支出"</f>
        <v>  其他卫生健康支出</v>
      </c>
      <c r="C31" s="23">
        <v>1200000</v>
      </c>
      <c r="D31" s="23"/>
      <c r="E31" s="23"/>
      <c r="F31" s="23"/>
      <c r="G31" s="23"/>
      <c r="H31" s="23"/>
      <c r="I31" s="23"/>
      <c r="J31" s="23">
        <v>1200000</v>
      </c>
      <c r="K31" s="23"/>
      <c r="L31" s="23"/>
      <c r="M31" s="23"/>
      <c r="N31" s="23"/>
      <c r="O31" s="23">
        <v>1200000</v>
      </c>
    </row>
    <row r="32" ht="18.75" customHeight="1" spans="1:15">
      <c r="A32" s="196" t="s">
        <v>110</v>
      </c>
      <c r="B32" s="197" t="str">
        <f>"    "&amp;"其他卫生健康支出"</f>
        <v>    其他卫生健康支出</v>
      </c>
      <c r="C32" s="23">
        <v>1200000</v>
      </c>
      <c r="D32" s="23"/>
      <c r="E32" s="23"/>
      <c r="F32" s="23"/>
      <c r="G32" s="23"/>
      <c r="H32" s="23"/>
      <c r="I32" s="23"/>
      <c r="J32" s="23">
        <v>1200000</v>
      </c>
      <c r="K32" s="23"/>
      <c r="L32" s="23"/>
      <c r="M32" s="23"/>
      <c r="N32" s="23"/>
      <c r="O32" s="23">
        <v>1200000</v>
      </c>
    </row>
    <row r="33" ht="18.75" customHeight="1" spans="1:15">
      <c r="A33" s="151" t="s">
        <v>111</v>
      </c>
      <c r="B33" s="181" t="s">
        <v>112</v>
      </c>
      <c r="C33" s="23">
        <v>392882.4</v>
      </c>
      <c r="D33" s="23">
        <v>392882.4</v>
      </c>
      <c r="E33" s="23">
        <v>392882.4</v>
      </c>
      <c r="F33" s="23"/>
      <c r="G33" s="23"/>
      <c r="H33" s="23"/>
      <c r="I33" s="23"/>
      <c r="J33" s="23"/>
      <c r="K33" s="23"/>
      <c r="L33" s="23"/>
      <c r="M33" s="23"/>
      <c r="N33" s="23"/>
      <c r="O33" s="23"/>
    </row>
    <row r="34" ht="18.75" customHeight="1" spans="1:15">
      <c r="A34" s="196" t="s">
        <v>113</v>
      </c>
      <c r="B34" s="197" t="str">
        <f>"  "&amp;"住房改革支出"</f>
        <v>  住房改革支出</v>
      </c>
      <c r="C34" s="23">
        <v>392882.4</v>
      </c>
      <c r="D34" s="23">
        <v>392882.4</v>
      </c>
      <c r="E34" s="23">
        <v>392882.4</v>
      </c>
      <c r="F34" s="23"/>
      <c r="G34" s="23"/>
      <c r="H34" s="23"/>
      <c r="I34" s="23"/>
      <c r="J34" s="23"/>
      <c r="K34" s="23"/>
      <c r="L34" s="23"/>
      <c r="M34" s="23"/>
      <c r="N34" s="23"/>
      <c r="O34" s="23"/>
    </row>
    <row r="35" ht="18.75" customHeight="1" spans="1:15">
      <c r="A35" s="196" t="s">
        <v>114</v>
      </c>
      <c r="B35" s="197" t="str">
        <f>"    "&amp;"住房公积金"</f>
        <v>    住房公积金</v>
      </c>
      <c r="C35" s="23">
        <v>392882.4</v>
      </c>
      <c r="D35" s="23">
        <v>392882.4</v>
      </c>
      <c r="E35" s="23">
        <v>392882.4</v>
      </c>
      <c r="F35" s="23"/>
      <c r="G35" s="23"/>
      <c r="H35" s="23"/>
      <c r="I35" s="23"/>
      <c r="J35" s="23"/>
      <c r="K35" s="23"/>
      <c r="L35" s="23"/>
      <c r="M35" s="23"/>
      <c r="N35" s="23"/>
      <c r="O35" s="23"/>
    </row>
    <row r="36" ht="18.75" customHeight="1" spans="1:15">
      <c r="A36" s="198" t="s">
        <v>115</v>
      </c>
      <c r="B36" s="199" t="s">
        <v>115</v>
      </c>
      <c r="C36" s="23">
        <v>11116250.65</v>
      </c>
      <c r="D36" s="23">
        <v>9916250.65</v>
      </c>
      <c r="E36" s="23">
        <v>6015323.36</v>
      </c>
      <c r="F36" s="23">
        <v>3900927.29</v>
      </c>
      <c r="G36" s="23"/>
      <c r="H36" s="23"/>
      <c r="I36" s="23"/>
      <c r="J36" s="23">
        <v>1200000</v>
      </c>
      <c r="K36" s="23"/>
      <c r="L36" s="23"/>
      <c r="M36" s="23"/>
      <c r="N36" s="23"/>
      <c r="O36" s="23">
        <v>1200000</v>
      </c>
    </row>
  </sheetData>
  <mergeCells count="11">
    <mergeCell ref="A2:O2"/>
    <mergeCell ref="A3:L3"/>
    <mergeCell ref="D4:F4"/>
    <mergeCell ref="J4:O4"/>
    <mergeCell ref="A36:B3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Zeros="0" topLeftCell="A7" workbookViewId="0">
      <selection activeCell="B8" sqref="B8"/>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116</v>
      </c>
    </row>
    <row r="2" ht="36" customHeight="1" spans="1:4">
      <c r="A2" s="5" t="str">
        <f>"2025"&amp;"年部门财政拨款收支预算总表"</f>
        <v>2025年部门财政拨款收支预算总表</v>
      </c>
      <c r="B2" s="179"/>
      <c r="C2" s="179"/>
      <c r="D2" s="179"/>
    </row>
    <row r="3" ht="18.75" customHeight="1" spans="1:4">
      <c r="A3" s="7" t="str">
        <f>"单位名称："&amp;"耿马傣族佤族自治县卫生健康局"</f>
        <v>单位名称：耿马傣族佤族自治县卫生健康局</v>
      </c>
      <c r="B3" s="180"/>
      <c r="C3" s="180"/>
      <c r="D3" s="40" t="s">
        <v>1</v>
      </c>
    </row>
    <row r="4" ht="18.75" customHeight="1" spans="1:4">
      <c r="A4" s="12" t="s">
        <v>2</v>
      </c>
      <c r="B4" s="14"/>
      <c r="C4" s="12" t="s">
        <v>3</v>
      </c>
      <c r="D4" s="14"/>
    </row>
    <row r="5" ht="18.75" customHeight="1" spans="1:4">
      <c r="A5" s="30" t="s">
        <v>4</v>
      </c>
      <c r="B5" s="108" t="str">
        <f>"2025"&amp;"年预算数"</f>
        <v>2025年预算数</v>
      </c>
      <c r="C5" s="30" t="s">
        <v>117</v>
      </c>
      <c r="D5" s="108" t="str">
        <f>"2025"&amp;"年预算数"</f>
        <v>2025年预算数</v>
      </c>
    </row>
    <row r="6" ht="18.75" customHeight="1" spans="1:4">
      <c r="A6" s="32"/>
      <c r="B6" s="18"/>
      <c r="C6" s="32"/>
      <c r="D6" s="18"/>
    </row>
    <row r="7" ht="18.75" customHeight="1" spans="1:4">
      <c r="A7" s="181" t="s">
        <v>118</v>
      </c>
      <c r="B7" s="23">
        <v>9916250.65</v>
      </c>
      <c r="C7" s="22" t="s">
        <v>119</v>
      </c>
      <c r="D7" s="23">
        <v>9916250.65</v>
      </c>
    </row>
    <row r="8" ht="18.75" customHeight="1" spans="1:4">
      <c r="A8" s="182" t="s">
        <v>120</v>
      </c>
      <c r="B8" s="23">
        <v>9916250.65</v>
      </c>
      <c r="C8" s="22" t="s">
        <v>121</v>
      </c>
      <c r="D8" s="23"/>
    </row>
    <row r="9" ht="18.75" customHeight="1" spans="1:4">
      <c r="A9" s="182" t="s">
        <v>122</v>
      </c>
      <c r="B9" s="23"/>
      <c r="C9" s="22" t="s">
        <v>123</v>
      </c>
      <c r="D9" s="23"/>
    </row>
    <row r="10" ht="18.75" customHeight="1" spans="1:4">
      <c r="A10" s="182" t="s">
        <v>124</v>
      </c>
      <c r="B10" s="23"/>
      <c r="C10" s="22" t="s">
        <v>125</v>
      </c>
      <c r="D10" s="23"/>
    </row>
    <row r="11" ht="18.75" customHeight="1" spans="1:4">
      <c r="A11" s="183" t="s">
        <v>126</v>
      </c>
      <c r="B11" s="23"/>
      <c r="C11" s="184" t="s">
        <v>127</v>
      </c>
      <c r="D11" s="23"/>
    </row>
    <row r="12" ht="18.75" customHeight="1" spans="1:4">
      <c r="A12" s="185" t="s">
        <v>120</v>
      </c>
      <c r="B12" s="23"/>
      <c r="C12" s="186" t="s">
        <v>128</v>
      </c>
      <c r="D12" s="23"/>
    </row>
    <row r="13" ht="18.75" customHeight="1" spans="1:4">
      <c r="A13" s="185" t="s">
        <v>122</v>
      </c>
      <c r="B13" s="23"/>
      <c r="C13" s="186" t="s">
        <v>129</v>
      </c>
      <c r="D13" s="23"/>
    </row>
    <row r="14" ht="18.75" customHeight="1" spans="1:4">
      <c r="A14" s="185" t="s">
        <v>124</v>
      </c>
      <c r="B14" s="23"/>
      <c r="C14" s="186" t="s">
        <v>130</v>
      </c>
      <c r="D14" s="23"/>
    </row>
    <row r="15" ht="18.75" customHeight="1" spans="1:4">
      <c r="A15" s="185" t="s">
        <v>26</v>
      </c>
      <c r="B15" s="23"/>
      <c r="C15" s="186" t="s">
        <v>131</v>
      </c>
      <c r="D15" s="23">
        <v>1166561</v>
      </c>
    </row>
    <row r="16" ht="18.75" customHeight="1" spans="1:4">
      <c r="A16" s="185" t="s">
        <v>26</v>
      </c>
      <c r="B16" s="23" t="s">
        <v>26</v>
      </c>
      <c r="C16" s="186" t="s">
        <v>132</v>
      </c>
      <c r="D16" s="23">
        <v>8356807.25</v>
      </c>
    </row>
    <row r="17" ht="18.75" customHeight="1" spans="1:4">
      <c r="A17" s="187" t="s">
        <v>26</v>
      </c>
      <c r="B17" s="23" t="s">
        <v>26</v>
      </c>
      <c r="C17" s="186" t="s">
        <v>133</v>
      </c>
      <c r="D17" s="23"/>
    </row>
    <row r="18" ht="18.75" customHeight="1" spans="1:4">
      <c r="A18" s="187" t="s">
        <v>26</v>
      </c>
      <c r="B18" s="23" t="s">
        <v>26</v>
      </c>
      <c r="C18" s="186" t="s">
        <v>134</v>
      </c>
      <c r="D18" s="23"/>
    </row>
    <row r="19" ht="18.75" customHeight="1" spans="1:4">
      <c r="A19" s="188" t="s">
        <v>26</v>
      </c>
      <c r="B19" s="23" t="s">
        <v>26</v>
      </c>
      <c r="C19" s="186" t="s">
        <v>135</v>
      </c>
      <c r="D19" s="23"/>
    </row>
    <row r="20" ht="18.75" customHeight="1" spans="1:4">
      <c r="A20" s="188" t="s">
        <v>26</v>
      </c>
      <c r="B20" s="23" t="s">
        <v>26</v>
      </c>
      <c r="C20" s="186" t="s">
        <v>136</v>
      </c>
      <c r="D20" s="23"/>
    </row>
    <row r="21" ht="18.75" customHeight="1" spans="1:4">
      <c r="A21" s="188" t="s">
        <v>26</v>
      </c>
      <c r="B21" s="23" t="s">
        <v>26</v>
      </c>
      <c r="C21" s="186" t="s">
        <v>137</v>
      </c>
      <c r="D21" s="23"/>
    </row>
    <row r="22" ht="18.75" customHeight="1" spans="1:4">
      <c r="A22" s="188" t="s">
        <v>26</v>
      </c>
      <c r="B22" s="23" t="s">
        <v>26</v>
      </c>
      <c r="C22" s="186" t="s">
        <v>138</v>
      </c>
      <c r="D22" s="23"/>
    </row>
    <row r="23" ht="18.75" customHeight="1" spans="1:4">
      <c r="A23" s="188" t="s">
        <v>26</v>
      </c>
      <c r="B23" s="23" t="s">
        <v>26</v>
      </c>
      <c r="C23" s="186" t="s">
        <v>139</v>
      </c>
      <c r="D23" s="23"/>
    </row>
    <row r="24" ht="18.75" customHeight="1" spans="1:4">
      <c r="A24" s="188" t="s">
        <v>26</v>
      </c>
      <c r="B24" s="23" t="s">
        <v>26</v>
      </c>
      <c r="C24" s="186" t="s">
        <v>140</v>
      </c>
      <c r="D24" s="23"/>
    </row>
    <row r="25" ht="18.75" customHeight="1" spans="1:4">
      <c r="A25" s="188" t="s">
        <v>26</v>
      </c>
      <c r="B25" s="23" t="s">
        <v>26</v>
      </c>
      <c r="C25" s="186" t="s">
        <v>141</v>
      </c>
      <c r="D25" s="23"/>
    </row>
    <row r="26" ht="18.75" customHeight="1" spans="1:4">
      <c r="A26" s="188" t="s">
        <v>26</v>
      </c>
      <c r="B26" s="23" t="s">
        <v>26</v>
      </c>
      <c r="C26" s="186" t="s">
        <v>142</v>
      </c>
      <c r="D26" s="23">
        <v>392882.4</v>
      </c>
    </row>
    <row r="27" ht="18.75" customHeight="1" spans="1:4">
      <c r="A27" s="188" t="s">
        <v>26</v>
      </c>
      <c r="B27" s="23" t="s">
        <v>26</v>
      </c>
      <c r="C27" s="186" t="s">
        <v>143</v>
      </c>
      <c r="D27" s="23"/>
    </row>
    <row r="28" ht="18.75" customHeight="1" spans="1:4">
      <c r="A28" s="188" t="s">
        <v>26</v>
      </c>
      <c r="B28" s="23" t="s">
        <v>26</v>
      </c>
      <c r="C28" s="186" t="s">
        <v>144</v>
      </c>
      <c r="D28" s="23"/>
    </row>
    <row r="29" ht="18.75" customHeight="1" spans="1:4">
      <c r="A29" s="188" t="s">
        <v>26</v>
      </c>
      <c r="B29" s="23" t="s">
        <v>26</v>
      </c>
      <c r="C29" s="186" t="s">
        <v>145</v>
      </c>
      <c r="D29" s="23"/>
    </row>
    <row r="30" ht="18.75" customHeight="1" spans="1:4">
      <c r="A30" s="188" t="s">
        <v>26</v>
      </c>
      <c r="B30" s="23" t="s">
        <v>26</v>
      </c>
      <c r="C30" s="186" t="s">
        <v>146</v>
      </c>
      <c r="D30" s="23"/>
    </row>
    <row r="31" ht="18.75" customHeight="1" spans="1:4">
      <c r="A31" s="189" t="s">
        <v>26</v>
      </c>
      <c r="B31" s="23" t="s">
        <v>26</v>
      </c>
      <c r="C31" s="186" t="s">
        <v>147</v>
      </c>
      <c r="D31" s="23"/>
    </row>
    <row r="32" ht="18.75" customHeight="1" spans="1:4">
      <c r="A32" s="189" t="s">
        <v>26</v>
      </c>
      <c r="B32" s="23" t="s">
        <v>26</v>
      </c>
      <c r="C32" s="186" t="s">
        <v>148</v>
      </c>
      <c r="D32" s="23"/>
    </row>
    <row r="33" ht="18.75" customHeight="1" spans="1:4">
      <c r="A33" s="189" t="s">
        <v>26</v>
      </c>
      <c r="B33" s="23" t="s">
        <v>26</v>
      </c>
      <c r="C33" s="186" t="s">
        <v>149</v>
      </c>
      <c r="D33" s="23"/>
    </row>
    <row r="34" ht="18.75" customHeight="1" spans="1:4">
      <c r="A34" s="189" t="s">
        <v>26</v>
      </c>
      <c r="B34" s="23" t="s">
        <v>26</v>
      </c>
      <c r="C34" s="186" t="s">
        <v>150</v>
      </c>
      <c r="D34" s="23"/>
    </row>
    <row r="35" ht="18.75" customHeight="1" spans="1:4">
      <c r="A35" s="57" t="s">
        <v>151</v>
      </c>
      <c r="B35" s="190">
        <v>9916250.65</v>
      </c>
      <c r="C35" s="191" t="s">
        <v>51</v>
      </c>
      <c r="D35" s="190">
        <v>9916250.65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showZeros="0" workbookViewId="0">
      <selection activeCell="C34" sqref="C34"/>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5" width="24.2857142857143" customWidth="1"/>
    <col min="6" max="6" width="24.2857142857143" style="121" customWidth="1"/>
    <col min="7" max="7" width="24.2857142857143" customWidth="1"/>
  </cols>
  <sheetData>
    <row r="1" ht="15" customHeight="1" spans="4:7">
      <c r="D1" s="164"/>
      <c r="F1" s="165"/>
      <c r="G1" s="40" t="s">
        <v>152</v>
      </c>
    </row>
    <row r="2" ht="39" customHeight="1" spans="1:7">
      <c r="A2" s="5" t="str">
        <f>"2025"&amp;"年一般公共预算支出预算表（按功能科目分类）"</f>
        <v>2025年一般公共预算支出预算表（按功能科目分类）</v>
      </c>
      <c r="B2" s="166"/>
      <c r="C2" s="166"/>
      <c r="D2" s="166"/>
      <c r="E2" s="166"/>
      <c r="F2" s="167"/>
      <c r="G2" s="166"/>
    </row>
    <row r="3" ht="18" customHeight="1" spans="1:7">
      <c r="A3" s="118" t="str">
        <f>"单位名称："&amp;"耿马傣族佤族自治县卫生健康局"</f>
        <v>单位名称：耿马傣族佤族自治县卫生健康局</v>
      </c>
      <c r="B3" s="28"/>
      <c r="C3" s="29"/>
      <c r="D3" s="29"/>
      <c r="E3" s="29"/>
      <c r="F3" s="168"/>
      <c r="G3" s="40" t="s">
        <v>1</v>
      </c>
    </row>
    <row r="4" ht="20.25" customHeight="1" spans="1:7">
      <c r="A4" s="169" t="s">
        <v>153</v>
      </c>
      <c r="B4" s="170"/>
      <c r="C4" s="108" t="s">
        <v>55</v>
      </c>
      <c r="D4" s="154" t="s">
        <v>74</v>
      </c>
      <c r="E4" s="13"/>
      <c r="F4" s="171"/>
      <c r="G4" s="133" t="s">
        <v>75</v>
      </c>
    </row>
    <row r="5" ht="20.25" customHeight="1" spans="1:7">
      <c r="A5" s="172" t="s">
        <v>72</v>
      </c>
      <c r="B5" s="172" t="s">
        <v>73</v>
      </c>
      <c r="C5" s="32"/>
      <c r="D5" s="68" t="s">
        <v>57</v>
      </c>
      <c r="E5" s="68" t="s">
        <v>154</v>
      </c>
      <c r="F5" s="173" t="s">
        <v>155</v>
      </c>
      <c r="G5" s="97"/>
    </row>
    <row r="6" ht="19.5" customHeight="1" spans="1:7">
      <c r="A6" s="172" t="s">
        <v>156</v>
      </c>
      <c r="B6" s="172" t="s">
        <v>157</v>
      </c>
      <c r="C6" s="172" t="s">
        <v>158</v>
      </c>
      <c r="D6" s="68">
        <v>4</v>
      </c>
      <c r="E6" s="174" t="s">
        <v>159</v>
      </c>
      <c r="F6" s="175" t="s">
        <v>160</v>
      </c>
      <c r="G6" s="172" t="s">
        <v>161</v>
      </c>
    </row>
    <row r="7" ht="18" customHeight="1" spans="1:7">
      <c r="A7" s="33" t="s">
        <v>83</v>
      </c>
      <c r="B7" s="33" t="s">
        <v>84</v>
      </c>
      <c r="C7" s="23">
        <v>1166561</v>
      </c>
      <c r="D7" s="23">
        <v>1161561</v>
      </c>
      <c r="E7" s="23">
        <v>1161561</v>
      </c>
      <c r="F7" s="23"/>
      <c r="G7" s="23">
        <v>5000</v>
      </c>
    </row>
    <row r="8" ht="18" customHeight="1" spans="1:7">
      <c r="A8" s="120" t="s">
        <v>85</v>
      </c>
      <c r="B8" s="120" t="s">
        <v>162</v>
      </c>
      <c r="C8" s="23">
        <v>5000</v>
      </c>
      <c r="D8" s="23"/>
      <c r="E8" s="23"/>
      <c r="F8" s="23"/>
      <c r="G8" s="23">
        <v>5000</v>
      </c>
    </row>
    <row r="9" ht="18" customHeight="1" spans="1:7">
      <c r="A9" s="176" t="s">
        <v>86</v>
      </c>
      <c r="B9" s="176" t="s">
        <v>163</v>
      </c>
      <c r="C9" s="23">
        <v>5000</v>
      </c>
      <c r="D9" s="23"/>
      <c r="E9" s="23"/>
      <c r="F9" s="23"/>
      <c r="G9" s="23">
        <v>5000</v>
      </c>
    </row>
    <row r="10" ht="18" customHeight="1" spans="1:7">
      <c r="A10" s="120" t="s">
        <v>87</v>
      </c>
      <c r="B10" s="120" t="s">
        <v>164</v>
      </c>
      <c r="C10" s="23">
        <v>1151627.4</v>
      </c>
      <c r="D10" s="23">
        <v>1151627.4</v>
      </c>
      <c r="E10" s="23">
        <v>1151627.4</v>
      </c>
      <c r="F10" s="23"/>
      <c r="G10" s="23"/>
    </row>
    <row r="11" ht="18" customHeight="1" spans="1:7">
      <c r="A11" s="176" t="s">
        <v>88</v>
      </c>
      <c r="B11" s="176" t="s">
        <v>165</v>
      </c>
      <c r="C11" s="23">
        <v>627784.2</v>
      </c>
      <c r="D11" s="23">
        <v>627784.2</v>
      </c>
      <c r="E11" s="23">
        <v>627784.2</v>
      </c>
      <c r="F11" s="23"/>
      <c r="G11" s="23"/>
    </row>
    <row r="12" ht="18" customHeight="1" spans="1:7">
      <c r="A12" s="176" t="s">
        <v>89</v>
      </c>
      <c r="B12" s="176" t="s">
        <v>166</v>
      </c>
      <c r="C12" s="23">
        <v>523843.2</v>
      </c>
      <c r="D12" s="23">
        <v>523843.2</v>
      </c>
      <c r="E12" s="23">
        <v>523843.2</v>
      </c>
      <c r="F12" s="23"/>
      <c r="G12" s="23"/>
    </row>
    <row r="13" ht="18" customHeight="1" spans="1:7">
      <c r="A13" s="120" t="s">
        <v>90</v>
      </c>
      <c r="B13" s="120" t="s">
        <v>167</v>
      </c>
      <c r="C13" s="23">
        <v>9933.6</v>
      </c>
      <c r="D13" s="23">
        <v>9933.6</v>
      </c>
      <c r="E13" s="23">
        <v>9933.6</v>
      </c>
      <c r="F13" s="23"/>
      <c r="G13" s="23"/>
    </row>
    <row r="14" ht="18" customHeight="1" spans="1:7">
      <c r="A14" s="176" t="s">
        <v>91</v>
      </c>
      <c r="B14" s="176" t="s">
        <v>168</v>
      </c>
      <c r="C14" s="23">
        <v>9933.6</v>
      </c>
      <c r="D14" s="23">
        <v>9933.6</v>
      </c>
      <c r="E14" s="23">
        <v>9933.6</v>
      </c>
      <c r="F14" s="23"/>
      <c r="G14" s="23"/>
    </row>
    <row r="15" ht="18" customHeight="1" spans="1:7">
      <c r="A15" s="33" t="s">
        <v>92</v>
      </c>
      <c r="B15" s="33" t="s">
        <v>93</v>
      </c>
      <c r="C15" s="23">
        <v>8356807.25</v>
      </c>
      <c r="D15" s="23">
        <v>4460879.96</v>
      </c>
      <c r="E15" s="23">
        <v>4016719.02</v>
      </c>
      <c r="F15" s="23">
        <v>444160.94</v>
      </c>
      <c r="G15" s="23">
        <v>3895927.29</v>
      </c>
    </row>
    <row r="16" ht="18" customHeight="1" spans="1:7">
      <c r="A16" s="120" t="s">
        <v>94</v>
      </c>
      <c r="B16" s="120" t="s">
        <v>169</v>
      </c>
      <c r="C16" s="23">
        <v>3605411.71</v>
      </c>
      <c r="D16" s="23">
        <v>3298911.71</v>
      </c>
      <c r="E16" s="23">
        <v>2980988.11</v>
      </c>
      <c r="F16" s="23">
        <v>317923.6</v>
      </c>
      <c r="G16" s="23">
        <v>306500</v>
      </c>
    </row>
    <row r="17" ht="18" customHeight="1" spans="1:7">
      <c r="A17" s="176" t="s">
        <v>95</v>
      </c>
      <c r="B17" s="176" t="s">
        <v>170</v>
      </c>
      <c r="C17" s="23">
        <v>3298911.71</v>
      </c>
      <c r="D17" s="23">
        <v>3298911.71</v>
      </c>
      <c r="E17" s="23">
        <v>2980988.11</v>
      </c>
      <c r="F17" s="23">
        <v>317923.6</v>
      </c>
      <c r="G17" s="23"/>
    </row>
    <row r="18" ht="18" customHeight="1" spans="1:7">
      <c r="A18" s="176" t="s">
        <v>96</v>
      </c>
      <c r="B18" s="176" t="s">
        <v>171</v>
      </c>
      <c r="C18" s="23">
        <v>306500</v>
      </c>
      <c r="D18" s="23"/>
      <c r="E18" s="23"/>
      <c r="F18" s="23"/>
      <c r="G18" s="23">
        <v>306500</v>
      </c>
    </row>
    <row r="19" ht="18" customHeight="1" spans="1:7">
      <c r="A19" s="120" t="s">
        <v>97</v>
      </c>
      <c r="B19" s="120" t="s">
        <v>172</v>
      </c>
      <c r="C19" s="23">
        <v>2928484.08</v>
      </c>
      <c r="D19" s="23">
        <v>909056.79</v>
      </c>
      <c r="E19" s="23">
        <v>782819.45</v>
      </c>
      <c r="F19" s="23">
        <v>126237.34</v>
      </c>
      <c r="G19" s="23">
        <v>2019427.29</v>
      </c>
    </row>
    <row r="20" ht="18" customHeight="1" spans="1:7">
      <c r="A20" s="176" t="s">
        <v>98</v>
      </c>
      <c r="B20" s="176" t="s">
        <v>173</v>
      </c>
      <c r="C20" s="23">
        <v>909056.79</v>
      </c>
      <c r="D20" s="23">
        <v>909056.79</v>
      </c>
      <c r="E20" s="23">
        <v>782819.45</v>
      </c>
      <c r="F20" s="23">
        <v>126237.34</v>
      </c>
      <c r="G20" s="23"/>
    </row>
    <row r="21" ht="18" customHeight="1" spans="1:7">
      <c r="A21" s="176" t="s">
        <v>99</v>
      </c>
      <c r="B21" s="176" t="s">
        <v>174</v>
      </c>
      <c r="C21" s="23">
        <v>594338.69</v>
      </c>
      <c r="D21" s="23"/>
      <c r="E21" s="23"/>
      <c r="F21" s="23"/>
      <c r="G21" s="23">
        <v>594338.69</v>
      </c>
    </row>
    <row r="22" ht="18" customHeight="1" spans="1:7">
      <c r="A22" s="176" t="s">
        <v>100</v>
      </c>
      <c r="B22" s="176" t="s">
        <v>175</v>
      </c>
      <c r="C22" s="23">
        <v>395088.6</v>
      </c>
      <c r="D22" s="23"/>
      <c r="E22" s="23"/>
      <c r="F22" s="23"/>
      <c r="G22" s="23">
        <v>395088.6</v>
      </c>
    </row>
    <row r="23" ht="18" customHeight="1" spans="1:7">
      <c r="A23" s="176" t="s">
        <v>101</v>
      </c>
      <c r="B23" s="176" t="s">
        <v>176</v>
      </c>
      <c r="C23" s="23">
        <v>930000</v>
      </c>
      <c r="D23" s="23"/>
      <c r="E23" s="23"/>
      <c r="F23" s="23"/>
      <c r="G23" s="23">
        <v>930000</v>
      </c>
    </row>
    <row r="24" ht="18" customHeight="1" spans="1:7">
      <c r="A24" s="176" t="s">
        <v>102</v>
      </c>
      <c r="B24" s="176" t="s">
        <v>177</v>
      </c>
      <c r="C24" s="23">
        <v>100000</v>
      </c>
      <c r="D24" s="23"/>
      <c r="E24" s="23"/>
      <c r="F24" s="23"/>
      <c r="G24" s="23">
        <v>100000</v>
      </c>
    </row>
    <row r="25" ht="18" customHeight="1" spans="1:7">
      <c r="A25" s="120" t="s">
        <v>103</v>
      </c>
      <c r="B25" s="120" t="s">
        <v>178</v>
      </c>
      <c r="C25" s="23">
        <v>1570000</v>
      </c>
      <c r="D25" s="23"/>
      <c r="E25" s="23"/>
      <c r="F25" s="23"/>
      <c r="G25" s="23">
        <v>1570000</v>
      </c>
    </row>
    <row r="26" ht="18" customHeight="1" spans="1:7">
      <c r="A26" s="176" t="s">
        <v>104</v>
      </c>
      <c r="B26" s="176" t="s">
        <v>179</v>
      </c>
      <c r="C26" s="23">
        <v>1570000</v>
      </c>
      <c r="D26" s="23"/>
      <c r="E26" s="23"/>
      <c r="F26" s="23"/>
      <c r="G26" s="23">
        <v>1570000</v>
      </c>
    </row>
    <row r="27" ht="18" customHeight="1" spans="1:7">
      <c r="A27" s="120" t="s">
        <v>105</v>
      </c>
      <c r="B27" s="120" t="s">
        <v>180</v>
      </c>
      <c r="C27" s="23">
        <v>252911.46</v>
      </c>
      <c r="D27" s="23">
        <v>252911.46</v>
      </c>
      <c r="E27" s="23">
        <v>252911.46</v>
      </c>
      <c r="F27" s="23"/>
      <c r="G27" s="23"/>
    </row>
    <row r="28" ht="18" customHeight="1" spans="1:7">
      <c r="A28" s="176" t="s">
        <v>106</v>
      </c>
      <c r="B28" s="176" t="s">
        <v>181</v>
      </c>
      <c r="C28" s="23">
        <v>203626.3</v>
      </c>
      <c r="D28" s="23">
        <v>203626.3</v>
      </c>
      <c r="E28" s="23">
        <v>203626.3</v>
      </c>
      <c r="F28" s="23"/>
      <c r="G28" s="23"/>
    </row>
    <row r="29" ht="18" customHeight="1" spans="1:7">
      <c r="A29" s="176" t="s">
        <v>107</v>
      </c>
      <c r="B29" s="176" t="s">
        <v>182</v>
      </c>
      <c r="C29" s="23">
        <v>28829.12</v>
      </c>
      <c r="D29" s="23">
        <v>28829.12</v>
      </c>
      <c r="E29" s="23">
        <v>28829.12</v>
      </c>
      <c r="F29" s="23"/>
      <c r="G29" s="23"/>
    </row>
    <row r="30" ht="18" customHeight="1" spans="1:7">
      <c r="A30" s="176" t="s">
        <v>108</v>
      </c>
      <c r="B30" s="176" t="s">
        <v>183</v>
      </c>
      <c r="C30" s="23">
        <v>20456.04</v>
      </c>
      <c r="D30" s="23">
        <v>20456.04</v>
      </c>
      <c r="E30" s="23">
        <v>20456.04</v>
      </c>
      <c r="F30" s="23"/>
      <c r="G30" s="23"/>
    </row>
    <row r="31" ht="18" customHeight="1" spans="1:7">
      <c r="A31" s="33" t="s">
        <v>111</v>
      </c>
      <c r="B31" s="33" t="s">
        <v>112</v>
      </c>
      <c r="C31" s="23">
        <v>392882.4</v>
      </c>
      <c r="D31" s="23">
        <v>392882.4</v>
      </c>
      <c r="E31" s="23">
        <v>392882.4</v>
      </c>
      <c r="F31" s="23"/>
      <c r="G31" s="23"/>
    </row>
    <row r="32" ht="18" customHeight="1" spans="1:7">
      <c r="A32" s="120" t="s">
        <v>113</v>
      </c>
      <c r="B32" s="120" t="s">
        <v>184</v>
      </c>
      <c r="C32" s="23">
        <v>392882.4</v>
      </c>
      <c r="D32" s="23">
        <v>392882.4</v>
      </c>
      <c r="E32" s="23">
        <v>392882.4</v>
      </c>
      <c r="F32" s="23"/>
      <c r="G32" s="23"/>
    </row>
    <row r="33" ht="18" customHeight="1" spans="1:7">
      <c r="A33" s="176" t="s">
        <v>114</v>
      </c>
      <c r="B33" s="176" t="s">
        <v>185</v>
      </c>
      <c r="C33" s="23">
        <v>392882.4</v>
      </c>
      <c r="D33" s="23">
        <v>392882.4</v>
      </c>
      <c r="E33" s="23">
        <v>392882.4</v>
      </c>
      <c r="F33" s="23"/>
      <c r="G33" s="23"/>
    </row>
    <row r="34" ht="18" customHeight="1" spans="1:7">
      <c r="A34" s="177" t="s">
        <v>115</v>
      </c>
      <c r="B34" s="178" t="s">
        <v>115</v>
      </c>
      <c r="C34" s="23">
        <v>9916250.65</v>
      </c>
      <c r="D34" s="23">
        <v>6015323.36</v>
      </c>
      <c r="E34" s="23">
        <v>5571162.42</v>
      </c>
      <c r="F34" s="23">
        <v>444160.94</v>
      </c>
      <c r="G34" s="23">
        <v>3900927.29</v>
      </c>
    </row>
  </sheetData>
  <mergeCells count="7">
    <mergeCell ref="A2:G2"/>
    <mergeCell ref="A3:E3"/>
    <mergeCell ref="A4:B4"/>
    <mergeCell ref="D4:F4"/>
    <mergeCell ref="A34:B34"/>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A1" sqref="A1"/>
    </sheetView>
  </sheetViews>
  <sheetFormatPr defaultColWidth="9.14285714285714" defaultRowHeight="14.25" customHeight="1" outlineLevelRow="6" outlineLevelCol="5"/>
  <cols>
    <col min="1" max="1" width="23.5714285714286" customWidth="1"/>
    <col min="2" max="6" width="22.847619047619" customWidth="1"/>
  </cols>
  <sheetData>
    <row r="1" ht="15" customHeight="1" spans="1:6">
      <c r="A1" s="158"/>
      <c r="B1" s="159"/>
      <c r="C1" s="64"/>
      <c r="F1" s="89" t="s">
        <v>186</v>
      </c>
    </row>
    <row r="2" ht="39" customHeight="1" spans="1:6">
      <c r="A2" s="142" t="str">
        <f>"2025"&amp;"年一般公共预算“三公”经费支出预算表"</f>
        <v>2025年一般公共预算“三公”经费支出预算表</v>
      </c>
      <c r="B2" s="53"/>
      <c r="C2" s="53"/>
      <c r="D2" s="53"/>
      <c r="E2" s="53"/>
      <c r="F2" s="53"/>
    </row>
    <row r="3" ht="18.75" customHeight="1" spans="1:6">
      <c r="A3" s="42" t="str">
        <f>"单位名称："&amp;"耿马傣族佤族自治县卫生健康局"</f>
        <v>单位名称：耿马傣族佤族自治县卫生健康局</v>
      </c>
      <c r="B3" s="159"/>
      <c r="C3" s="64"/>
      <c r="D3" s="29"/>
      <c r="F3" s="89" t="s">
        <v>187</v>
      </c>
    </row>
    <row r="4" ht="18.75" customHeight="1" spans="1:6">
      <c r="A4" s="10" t="s">
        <v>188</v>
      </c>
      <c r="B4" s="30" t="s">
        <v>189</v>
      </c>
      <c r="C4" s="12" t="s">
        <v>190</v>
      </c>
      <c r="D4" s="13"/>
      <c r="E4" s="14"/>
      <c r="F4" s="30" t="s">
        <v>191</v>
      </c>
    </row>
    <row r="5" ht="18.75" customHeight="1" spans="1:6">
      <c r="A5" s="17"/>
      <c r="B5" s="32"/>
      <c r="C5" s="68" t="s">
        <v>57</v>
      </c>
      <c r="D5" s="68" t="s">
        <v>192</v>
      </c>
      <c r="E5" s="68" t="s">
        <v>193</v>
      </c>
      <c r="F5" s="32"/>
    </row>
    <row r="6" ht="18.75" customHeight="1" spans="1:6">
      <c r="A6" s="160">
        <v>1</v>
      </c>
      <c r="B6" s="161">
        <v>2</v>
      </c>
      <c r="C6" s="162">
        <v>3</v>
      </c>
      <c r="D6" s="162">
        <v>4</v>
      </c>
      <c r="E6" s="162">
        <v>5</v>
      </c>
      <c r="F6" s="161">
        <v>6</v>
      </c>
    </row>
    <row r="7" ht="18.75" customHeight="1" spans="1:6">
      <c r="A7" s="163">
        <v>43000</v>
      </c>
      <c r="B7" s="163"/>
      <c r="C7" s="163">
        <v>40000</v>
      </c>
      <c r="D7" s="163"/>
      <c r="E7" s="163">
        <v>40000</v>
      </c>
      <c r="F7" s="163">
        <v>3000</v>
      </c>
    </row>
  </sheetData>
  <mergeCells count="6">
    <mergeCell ref="A2:F2"/>
    <mergeCell ref="A3:C3"/>
    <mergeCell ref="C4:E4"/>
    <mergeCell ref="A4:A5"/>
    <mergeCell ref="B4:B5"/>
    <mergeCell ref="F4:F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4"/>
  <sheetViews>
    <sheetView showZeros="0" workbookViewId="0">
      <selection activeCell="H1" sqref="H$1:H$1048576"/>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8" width="19.847619047619" style="121" customWidth="1"/>
    <col min="9" max="21" width="19.847619047619" customWidth="1"/>
    <col min="22" max="23" width="20" customWidth="1"/>
  </cols>
  <sheetData>
    <row r="1" ht="15" customHeight="1" spans="2:23">
      <c r="B1" s="37"/>
      <c r="D1" s="140"/>
      <c r="E1" s="140"/>
      <c r="F1" s="140"/>
      <c r="G1" s="140"/>
      <c r="H1" s="141"/>
      <c r="I1" s="69"/>
      <c r="J1" s="69"/>
      <c r="K1" s="69"/>
      <c r="L1" s="69"/>
      <c r="M1" s="69"/>
      <c r="N1" s="29"/>
      <c r="O1" s="29"/>
      <c r="P1" s="29"/>
      <c r="Q1" s="69"/>
      <c r="U1" s="37"/>
      <c r="W1" s="39" t="s">
        <v>194</v>
      </c>
    </row>
    <row r="2" ht="39.75" customHeight="1" spans="1:23">
      <c r="A2" s="142" t="str">
        <f>"2025"&amp;"年部门基本支出预算表"</f>
        <v>2025年部门基本支出预算表</v>
      </c>
      <c r="B2" s="53"/>
      <c r="C2" s="53"/>
      <c r="D2" s="53"/>
      <c r="E2" s="53"/>
      <c r="F2" s="53"/>
      <c r="G2" s="53"/>
      <c r="H2" s="143"/>
      <c r="I2" s="53"/>
      <c r="J2" s="53"/>
      <c r="K2" s="53"/>
      <c r="L2" s="53"/>
      <c r="M2" s="53"/>
      <c r="N2" s="6"/>
      <c r="O2" s="6"/>
      <c r="P2" s="6"/>
      <c r="Q2" s="53"/>
      <c r="R2" s="53"/>
      <c r="S2" s="53"/>
      <c r="T2" s="53"/>
      <c r="U2" s="53"/>
      <c r="V2" s="53"/>
      <c r="W2" s="53"/>
    </row>
    <row r="3" ht="18.75" customHeight="1" spans="1:23">
      <c r="A3" s="7" t="str">
        <f>"单位名称："&amp;"耿马傣族佤族自治县卫生健康局"</f>
        <v>单位名称：耿马傣族佤族自治县卫生健康局</v>
      </c>
      <c r="B3" s="144"/>
      <c r="C3" s="144"/>
      <c r="D3" s="144"/>
      <c r="E3" s="144"/>
      <c r="F3" s="144"/>
      <c r="G3" s="144"/>
      <c r="H3" s="145"/>
      <c r="I3" s="73"/>
      <c r="J3" s="73"/>
      <c r="K3" s="73"/>
      <c r="L3" s="73"/>
      <c r="M3" s="73"/>
      <c r="N3" s="96"/>
      <c r="O3" s="96"/>
      <c r="P3" s="96"/>
      <c r="Q3" s="73"/>
      <c r="U3" s="37"/>
      <c r="W3" s="39" t="s">
        <v>187</v>
      </c>
    </row>
    <row r="4" ht="18" customHeight="1" spans="1:23">
      <c r="A4" s="10" t="s">
        <v>195</v>
      </c>
      <c r="B4" s="10" t="s">
        <v>196</v>
      </c>
      <c r="C4" s="10" t="s">
        <v>197</v>
      </c>
      <c r="D4" s="10" t="s">
        <v>198</v>
      </c>
      <c r="E4" s="10" t="s">
        <v>199</v>
      </c>
      <c r="F4" s="10" t="s">
        <v>200</v>
      </c>
      <c r="G4" s="10" t="s">
        <v>201</v>
      </c>
      <c r="H4" s="146" t="s">
        <v>202</v>
      </c>
      <c r="I4" s="91" t="s">
        <v>202</v>
      </c>
      <c r="J4" s="91"/>
      <c r="K4" s="91"/>
      <c r="L4" s="91"/>
      <c r="M4" s="91"/>
      <c r="N4" s="13"/>
      <c r="O4" s="13"/>
      <c r="P4" s="13"/>
      <c r="Q4" s="76" t="s">
        <v>61</v>
      </c>
      <c r="R4" s="91" t="s">
        <v>77</v>
      </c>
      <c r="S4" s="91"/>
      <c r="T4" s="91"/>
      <c r="U4" s="91"/>
      <c r="V4" s="91"/>
      <c r="W4" s="155"/>
    </row>
    <row r="5" ht="18" customHeight="1" spans="1:23">
      <c r="A5" s="15"/>
      <c r="B5" s="139"/>
      <c r="C5" s="15"/>
      <c r="D5" s="15"/>
      <c r="E5" s="15"/>
      <c r="F5" s="15"/>
      <c r="G5" s="15"/>
      <c r="H5" s="147" t="s">
        <v>203</v>
      </c>
      <c r="I5" s="154" t="s">
        <v>58</v>
      </c>
      <c r="J5" s="91"/>
      <c r="K5" s="91"/>
      <c r="L5" s="91"/>
      <c r="M5" s="155"/>
      <c r="N5" s="12" t="s">
        <v>204</v>
      </c>
      <c r="O5" s="13"/>
      <c r="P5" s="14"/>
      <c r="Q5" s="10" t="s">
        <v>61</v>
      </c>
      <c r="R5" s="154" t="s">
        <v>77</v>
      </c>
      <c r="S5" s="76" t="s">
        <v>64</v>
      </c>
      <c r="T5" s="91" t="s">
        <v>77</v>
      </c>
      <c r="U5" s="76" t="s">
        <v>66</v>
      </c>
      <c r="V5" s="76" t="s">
        <v>67</v>
      </c>
      <c r="W5" s="157" t="s">
        <v>68</v>
      </c>
    </row>
    <row r="6" ht="18.75" customHeight="1" spans="1:23">
      <c r="A6" s="31"/>
      <c r="B6" s="31"/>
      <c r="C6" s="31"/>
      <c r="D6" s="31"/>
      <c r="E6" s="31"/>
      <c r="F6" s="31"/>
      <c r="G6" s="31"/>
      <c r="H6" s="131"/>
      <c r="I6" s="156" t="s">
        <v>205</v>
      </c>
      <c r="J6" s="10" t="s">
        <v>206</v>
      </c>
      <c r="K6" s="10" t="s">
        <v>207</v>
      </c>
      <c r="L6" s="10" t="s">
        <v>208</v>
      </c>
      <c r="M6" s="10" t="s">
        <v>209</v>
      </c>
      <c r="N6" s="10" t="s">
        <v>58</v>
      </c>
      <c r="O6" s="10" t="s">
        <v>59</v>
      </c>
      <c r="P6" s="10" t="s">
        <v>60</v>
      </c>
      <c r="Q6" s="31"/>
      <c r="R6" s="10" t="s">
        <v>57</v>
      </c>
      <c r="S6" s="10" t="s">
        <v>64</v>
      </c>
      <c r="T6" s="10" t="s">
        <v>210</v>
      </c>
      <c r="U6" s="10" t="s">
        <v>66</v>
      </c>
      <c r="V6" s="10" t="s">
        <v>67</v>
      </c>
      <c r="W6" s="10" t="s">
        <v>68</v>
      </c>
    </row>
    <row r="7" ht="37.5" customHeight="1" spans="1:23">
      <c r="A7" s="111"/>
      <c r="B7" s="111"/>
      <c r="C7" s="111"/>
      <c r="D7" s="111"/>
      <c r="E7" s="111"/>
      <c r="F7" s="111"/>
      <c r="G7" s="111"/>
      <c r="H7" s="148"/>
      <c r="I7" s="95"/>
      <c r="J7" s="17" t="s">
        <v>211</v>
      </c>
      <c r="K7" s="17" t="s">
        <v>207</v>
      </c>
      <c r="L7" s="17" t="s">
        <v>208</v>
      </c>
      <c r="M7" s="17" t="s">
        <v>209</v>
      </c>
      <c r="N7" s="17" t="s">
        <v>207</v>
      </c>
      <c r="O7" s="17" t="s">
        <v>208</v>
      </c>
      <c r="P7" s="17" t="s">
        <v>209</v>
      </c>
      <c r="Q7" s="17" t="s">
        <v>61</v>
      </c>
      <c r="R7" s="17" t="s">
        <v>57</v>
      </c>
      <c r="S7" s="17" t="s">
        <v>64</v>
      </c>
      <c r="T7" s="17" t="s">
        <v>210</v>
      </c>
      <c r="U7" s="17" t="s">
        <v>66</v>
      </c>
      <c r="V7" s="17" t="s">
        <v>67</v>
      </c>
      <c r="W7" s="17" t="s">
        <v>68</v>
      </c>
    </row>
    <row r="8" ht="19.5" customHeight="1" spans="1:23">
      <c r="A8" s="149">
        <v>1</v>
      </c>
      <c r="B8" s="149">
        <v>2</v>
      </c>
      <c r="C8" s="149">
        <v>3</v>
      </c>
      <c r="D8" s="149">
        <v>4</v>
      </c>
      <c r="E8" s="149">
        <v>5</v>
      </c>
      <c r="F8" s="149">
        <v>6</v>
      </c>
      <c r="G8" s="149">
        <v>7</v>
      </c>
      <c r="H8" s="150">
        <v>8</v>
      </c>
      <c r="I8" s="149">
        <v>9</v>
      </c>
      <c r="J8" s="149">
        <v>10</v>
      </c>
      <c r="K8" s="149">
        <v>11</v>
      </c>
      <c r="L8" s="149">
        <v>12</v>
      </c>
      <c r="M8" s="149">
        <v>13</v>
      </c>
      <c r="N8" s="149">
        <v>14</v>
      </c>
      <c r="O8" s="149">
        <v>15</v>
      </c>
      <c r="P8" s="149">
        <v>16</v>
      </c>
      <c r="Q8" s="149">
        <v>17</v>
      </c>
      <c r="R8" s="149">
        <v>18</v>
      </c>
      <c r="S8" s="149">
        <v>19</v>
      </c>
      <c r="T8" s="149">
        <v>20</v>
      </c>
      <c r="U8" s="149">
        <v>21</v>
      </c>
      <c r="V8" s="149">
        <v>22</v>
      </c>
      <c r="W8" s="149">
        <v>23</v>
      </c>
    </row>
    <row r="9" ht="21" customHeight="1" spans="1:23">
      <c r="A9" s="151" t="s">
        <v>70</v>
      </c>
      <c r="B9" s="151"/>
      <c r="C9" s="151"/>
      <c r="D9" s="151"/>
      <c r="E9" s="151"/>
      <c r="F9" s="151"/>
      <c r="G9" s="151"/>
      <c r="H9" s="23">
        <v>6015323.36</v>
      </c>
      <c r="I9" s="23">
        <v>6015323.36</v>
      </c>
      <c r="J9" s="23"/>
      <c r="K9" s="23"/>
      <c r="L9" s="23">
        <v>6015323.36</v>
      </c>
      <c r="M9" s="23"/>
      <c r="N9" s="23"/>
      <c r="O9" s="23"/>
      <c r="P9" s="23"/>
      <c r="Q9" s="23"/>
      <c r="R9" s="23"/>
      <c r="S9" s="23"/>
      <c r="T9" s="23"/>
      <c r="U9" s="23"/>
      <c r="V9" s="23"/>
      <c r="W9" s="23"/>
    </row>
    <row r="10" ht="21" customHeight="1" spans="1:23">
      <c r="A10" s="151" t="s">
        <v>70</v>
      </c>
      <c r="B10" s="21" t="s">
        <v>212</v>
      </c>
      <c r="C10" s="21" t="s">
        <v>213</v>
      </c>
      <c r="D10" s="21" t="s">
        <v>95</v>
      </c>
      <c r="E10" s="21" t="s">
        <v>170</v>
      </c>
      <c r="F10" s="21" t="s">
        <v>214</v>
      </c>
      <c r="G10" s="21" t="s">
        <v>215</v>
      </c>
      <c r="H10" s="23">
        <v>851688</v>
      </c>
      <c r="I10" s="23">
        <v>851688</v>
      </c>
      <c r="J10" s="23"/>
      <c r="K10" s="23"/>
      <c r="L10" s="23">
        <v>851688</v>
      </c>
      <c r="M10" s="23"/>
      <c r="N10" s="23"/>
      <c r="O10" s="23"/>
      <c r="P10" s="23"/>
      <c r="Q10" s="23"/>
      <c r="R10" s="23"/>
      <c r="S10" s="23"/>
      <c r="T10" s="23"/>
      <c r="U10" s="23"/>
      <c r="V10" s="23"/>
      <c r="W10" s="23"/>
    </row>
    <row r="11" ht="21" customHeight="1" spans="1:23">
      <c r="A11" s="151" t="s">
        <v>70</v>
      </c>
      <c r="B11" s="21" t="s">
        <v>212</v>
      </c>
      <c r="C11" s="21" t="s">
        <v>213</v>
      </c>
      <c r="D11" s="21" t="s">
        <v>98</v>
      </c>
      <c r="E11" s="21" t="s">
        <v>173</v>
      </c>
      <c r="F11" s="21" t="s">
        <v>214</v>
      </c>
      <c r="G11" s="21" t="s">
        <v>215</v>
      </c>
      <c r="H11" s="23">
        <v>246168</v>
      </c>
      <c r="I11" s="23">
        <v>246168</v>
      </c>
      <c r="J11" s="23"/>
      <c r="K11" s="23"/>
      <c r="L11" s="23">
        <v>246168</v>
      </c>
      <c r="M11" s="23"/>
      <c r="N11" s="23"/>
      <c r="O11" s="23"/>
      <c r="P11" s="23"/>
      <c r="Q11" s="23"/>
      <c r="R11" s="23"/>
      <c r="S11" s="23"/>
      <c r="T11" s="23"/>
      <c r="U11" s="23"/>
      <c r="V11" s="23"/>
      <c r="W11" s="23"/>
    </row>
    <row r="12" ht="21" customHeight="1" spans="1:23">
      <c r="A12" s="151" t="s">
        <v>70</v>
      </c>
      <c r="B12" s="21" t="s">
        <v>216</v>
      </c>
      <c r="C12" s="21" t="s">
        <v>217</v>
      </c>
      <c r="D12" s="21" t="s">
        <v>95</v>
      </c>
      <c r="E12" s="21" t="s">
        <v>170</v>
      </c>
      <c r="F12" s="21" t="s">
        <v>214</v>
      </c>
      <c r="G12" s="21" t="s">
        <v>215</v>
      </c>
      <c r="H12" s="23">
        <v>168972</v>
      </c>
      <c r="I12" s="23">
        <v>168972</v>
      </c>
      <c r="J12" s="23"/>
      <c r="K12" s="23"/>
      <c r="L12" s="23">
        <v>168972</v>
      </c>
      <c r="M12" s="23"/>
      <c r="N12" s="23"/>
      <c r="O12" s="23"/>
      <c r="P12" s="23"/>
      <c r="Q12" s="23"/>
      <c r="R12" s="23"/>
      <c r="S12" s="23"/>
      <c r="T12" s="23"/>
      <c r="U12" s="23"/>
      <c r="V12" s="23"/>
      <c r="W12" s="23"/>
    </row>
    <row r="13" ht="21" customHeight="1" spans="1:23">
      <c r="A13" s="151" t="s">
        <v>70</v>
      </c>
      <c r="B13" s="21" t="s">
        <v>212</v>
      </c>
      <c r="C13" s="21" t="s">
        <v>213</v>
      </c>
      <c r="D13" s="21" t="s">
        <v>95</v>
      </c>
      <c r="E13" s="21" t="s">
        <v>170</v>
      </c>
      <c r="F13" s="21" t="s">
        <v>218</v>
      </c>
      <c r="G13" s="21" t="s">
        <v>219</v>
      </c>
      <c r="H13" s="23">
        <v>227100</v>
      </c>
      <c r="I13" s="23">
        <v>227100</v>
      </c>
      <c r="J13" s="23"/>
      <c r="K13" s="23"/>
      <c r="L13" s="23">
        <v>227100</v>
      </c>
      <c r="M13" s="23"/>
      <c r="N13" s="23"/>
      <c r="O13" s="23"/>
      <c r="P13" s="23"/>
      <c r="Q13" s="23"/>
      <c r="R13" s="23"/>
      <c r="S13" s="23"/>
      <c r="T13" s="23"/>
      <c r="U13" s="23"/>
      <c r="V13" s="23"/>
      <c r="W13" s="23"/>
    </row>
    <row r="14" ht="21" customHeight="1" spans="1:23">
      <c r="A14" s="151" t="s">
        <v>70</v>
      </c>
      <c r="B14" s="21" t="s">
        <v>212</v>
      </c>
      <c r="C14" s="21" t="s">
        <v>213</v>
      </c>
      <c r="D14" s="21" t="s">
        <v>98</v>
      </c>
      <c r="E14" s="21" t="s">
        <v>173</v>
      </c>
      <c r="F14" s="21" t="s">
        <v>218</v>
      </c>
      <c r="G14" s="21" t="s">
        <v>219</v>
      </c>
      <c r="H14" s="23">
        <v>72600</v>
      </c>
      <c r="I14" s="23">
        <v>72600</v>
      </c>
      <c r="J14" s="23"/>
      <c r="K14" s="23"/>
      <c r="L14" s="23">
        <v>72600</v>
      </c>
      <c r="M14" s="23"/>
      <c r="N14" s="23"/>
      <c r="O14" s="23"/>
      <c r="P14" s="23"/>
      <c r="Q14" s="23"/>
      <c r="R14" s="23"/>
      <c r="S14" s="23"/>
      <c r="T14" s="23"/>
      <c r="U14" s="23"/>
      <c r="V14" s="23"/>
      <c r="W14" s="23"/>
    </row>
    <row r="15" ht="21" customHeight="1" spans="1:23">
      <c r="A15" s="151" t="s">
        <v>70</v>
      </c>
      <c r="B15" s="21" t="s">
        <v>212</v>
      </c>
      <c r="C15" s="21" t="s">
        <v>213</v>
      </c>
      <c r="D15" s="21" t="s">
        <v>95</v>
      </c>
      <c r="E15" s="21" t="s">
        <v>170</v>
      </c>
      <c r="F15" s="21" t="s">
        <v>218</v>
      </c>
      <c r="G15" s="21" t="s">
        <v>219</v>
      </c>
      <c r="H15" s="23">
        <v>953448</v>
      </c>
      <c r="I15" s="23">
        <v>953448</v>
      </c>
      <c r="J15" s="23"/>
      <c r="K15" s="23"/>
      <c r="L15" s="23">
        <v>953448</v>
      </c>
      <c r="M15" s="23"/>
      <c r="N15" s="23"/>
      <c r="O15" s="23"/>
      <c r="P15" s="23"/>
      <c r="Q15" s="23"/>
      <c r="R15" s="23"/>
      <c r="S15" s="23"/>
      <c r="T15" s="23"/>
      <c r="U15" s="23"/>
      <c r="V15" s="23"/>
      <c r="W15" s="23"/>
    </row>
    <row r="16" ht="21" customHeight="1" spans="1:23">
      <c r="A16" s="151" t="s">
        <v>70</v>
      </c>
      <c r="B16" s="21" t="s">
        <v>212</v>
      </c>
      <c r="C16" s="21" t="s">
        <v>213</v>
      </c>
      <c r="D16" s="21" t="s">
        <v>98</v>
      </c>
      <c r="E16" s="21" t="s">
        <v>173</v>
      </c>
      <c r="F16" s="21" t="s">
        <v>218</v>
      </c>
      <c r="G16" s="21" t="s">
        <v>219</v>
      </c>
      <c r="H16" s="23">
        <v>323052</v>
      </c>
      <c r="I16" s="23">
        <v>323052</v>
      </c>
      <c r="J16" s="23"/>
      <c r="K16" s="23"/>
      <c r="L16" s="23">
        <v>323052</v>
      </c>
      <c r="M16" s="23"/>
      <c r="N16" s="23"/>
      <c r="O16" s="23"/>
      <c r="P16" s="23"/>
      <c r="Q16" s="23"/>
      <c r="R16" s="23"/>
      <c r="S16" s="23"/>
      <c r="T16" s="23"/>
      <c r="U16" s="23"/>
      <c r="V16" s="23"/>
      <c r="W16" s="23"/>
    </row>
    <row r="17" ht="21" customHeight="1" spans="1:23">
      <c r="A17" s="151" t="s">
        <v>70</v>
      </c>
      <c r="B17" s="21" t="s">
        <v>216</v>
      </c>
      <c r="C17" s="21" t="s">
        <v>217</v>
      </c>
      <c r="D17" s="21" t="s">
        <v>95</v>
      </c>
      <c r="E17" s="21" t="s">
        <v>170</v>
      </c>
      <c r="F17" s="21" t="s">
        <v>218</v>
      </c>
      <c r="G17" s="21" t="s">
        <v>219</v>
      </c>
      <c r="H17" s="23">
        <v>37896</v>
      </c>
      <c r="I17" s="23">
        <v>37896</v>
      </c>
      <c r="J17" s="23"/>
      <c r="K17" s="23"/>
      <c r="L17" s="23">
        <v>37896</v>
      </c>
      <c r="M17" s="23"/>
      <c r="N17" s="23"/>
      <c r="O17" s="23"/>
      <c r="P17" s="23"/>
      <c r="Q17" s="23"/>
      <c r="R17" s="23"/>
      <c r="S17" s="23"/>
      <c r="T17" s="23"/>
      <c r="U17" s="23"/>
      <c r="V17" s="23"/>
      <c r="W17" s="23"/>
    </row>
    <row r="18" ht="21" customHeight="1" spans="1:23">
      <c r="A18" s="151" t="s">
        <v>70</v>
      </c>
      <c r="B18" s="21" t="s">
        <v>212</v>
      </c>
      <c r="C18" s="21" t="s">
        <v>213</v>
      </c>
      <c r="D18" s="21" t="s">
        <v>95</v>
      </c>
      <c r="E18" s="21" t="s">
        <v>170</v>
      </c>
      <c r="F18" s="21" t="s">
        <v>220</v>
      </c>
      <c r="G18" s="21" t="s">
        <v>221</v>
      </c>
      <c r="H18" s="23">
        <v>70974</v>
      </c>
      <c r="I18" s="23">
        <v>70974</v>
      </c>
      <c r="J18" s="23"/>
      <c r="K18" s="23"/>
      <c r="L18" s="23">
        <v>70974</v>
      </c>
      <c r="M18" s="23"/>
      <c r="N18" s="23"/>
      <c r="O18" s="23"/>
      <c r="P18" s="23"/>
      <c r="Q18" s="23"/>
      <c r="R18" s="23"/>
      <c r="S18" s="23"/>
      <c r="T18" s="23"/>
      <c r="U18" s="23"/>
      <c r="V18" s="23"/>
      <c r="W18" s="23"/>
    </row>
    <row r="19" ht="21" customHeight="1" spans="1:23">
      <c r="A19" s="151" t="s">
        <v>70</v>
      </c>
      <c r="B19" s="21" t="s">
        <v>212</v>
      </c>
      <c r="C19" s="21" t="s">
        <v>213</v>
      </c>
      <c r="D19" s="21" t="s">
        <v>98</v>
      </c>
      <c r="E19" s="21" t="s">
        <v>173</v>
      </c>
      <c r="F19" s="21" t="s">
        <v>220</v>
      </c>
      <c r="G19" s="21" t="s">
        <v>221</v>
      </c>
      <c r="H19" s="23">
        <v>20514</v>
      </c>
      <c r="I19" s="23">
        <v>20514</v>
      </c>
      <c r="J19" s="23"/>
      <c r="K19" s="23"/>
      <c r="L19" s="23">
        <v>20514</v>
      </c>
      <c r="M19" s="23"/>
      <c r="N19" s="23"/>
      <c r="O19" s="23"/>
      <c r="P19" s="23"/>
      <c r="Q19" s="23"/>
      <c r="R19" s="23"/>
      <c r="S19" s="23"/>
      <c r="T19" s="23"/>
      <c r="U19" s="23"/>
      <c r="V19" s="23"/>
      <c r="W19" s="23"/>
    </row>
    <row r="20" ht="21" customHeight="1" spans="1:23">
      <c r="A20" s="151" t="s">
        <v>70</v>
      </c>
      <c r="B20" s="21" t="s">
        <v>222</v>
      </c>
      <c r="C20" s="21" t="s">
        <v>223</v>
      </c>
      <c r="D20" s="21" t="s">
        <v>95</v>
      </c>
      <c r="E20" s="21" t="s">
        <v>170</v>
      </c>
      <c r="F20" s="21" t="s">
        <v>220</v>
      </c>
      <c r="G20" s="21" t="s">
        <v>221</v>
      </c>
      <c r="H20" s="23">
        <v>373800</v>
      </c>
      <c r="I20" s="23">
        <v>373800</v>
      </c>
      <c r="J20" s="23"/>
      <c r="K20" s="23"/>
      <c r="L20" s="23">
        <v>373800</v>
      </c>
      <c r="M20" s="23"/>
      <c r="N20" s="23"/>
      <c r="O20" s="23"/>
      <c r="P20" s="23"/>
      <c r="Q20" s="23"/>
      <c r="R20" s="23"/>
      <c r="S20" s="23"/>
      <c r="T20" s="23"/>
      <c r="U20" s="23"/>
      <c r="V20" s="23"/>
      <c r="W20" s="23"/>
    </row>
    <row r="21" ht="21" customHeight="1" spans="1:23">
      <c r="A21" s="151" t="s">
        <v>70</v>
      </c>
      <c r="B21" s="21" t="s">
        <v>222</v>
      </c>
      <c r="C21" s="21" t="s">
        <v>223</v>
      </c>
      <c r="D21" s="21" t="s">
        <v>98</v>
      </c>
      <c r="E21" s="21" t="s">
        <v>173</v>
      </c>
      <c r="F21" s="21" t="s">
        <v>220</v>
      </c>
      <c r="G21" s="21" t="s">
        <v>221</v>
      </c>
      <c r="H21" s="23">
        <v>119820</v>
      </c>
      <c r="I21" s="23">
        <v>119820</v>
      </c>
      <c r="J21" s="23"/>
      <c r="K21" s="23"/>
      <c r="L21" s="23">
        <v>119820</v>
      </c>
      <c r="M21" s="23"/>
      <c r="N21" s="23"/>
      <c r="O21" s="23"/>
      <c r="P21" s="23"/>
      <c r="Q21" s="23"/>
      <c r="R21" s="23"/>
      <c r="S21" s="23"/>
      <c r="T21" s="23"/>
      <c r="U21" s="23"/>
      <c r="V21" s="23"/>
      <c r="W21" s="23"/>
    </row>
    <row r="22" ht="21" customHeight="1" spans="1:23">
      <c r="A22" s="151" t="s">
        <v>70</v>
      </c>
      <c r="B22" s="21" t="s">
        <v>224</v>
      </c>
      <c r="C22" s="21" t="s">
        <v>225</v>
      </c>
      <c r="D22" s="21" t="s">
        <v>95</v>
      </c>
      <c r="E22" s="21" t="s">
        <v>170</v>
      </c>
      <c r="F22" s="21" t="s">
        <v>226</v>
      </c>
      <c r="G22" s="21" t="s">
        <v>227</v>
      </c>
      <c r="H22" s="23">
        <v>136776</v>
      </c>
      <c r="I22" s="23">
        <v>136776</v>
      </c>
      <c r="J22" s="23"/>
      <c r="K22" s="23"/>
      <c r="L22" s="23">
        <v>136776</v>
      </c>
      <c r="M22" s="23"/>
      <c r="N22" s="23"/>
      <c r="O22" s="23"/>
      <c r="P22" s="23"/>
      <c r="Q22" s="23"/>
      <c r="R22" s="23"/>
      <c r="S22" s="23"/>
      <c r="T22" s="23"/>
      <c r="U22" s="23"/>
      <c r="V22" s="23"/>
      <c r="W22" s="23"/>
    </row>
    <row r="23" ht="21" customHeight="1" spans="1:23">
      <c r="A23" s="151" t="s">
        <v>70</v>
      </c>
      <c r="B23" s="21" t="s">
        <v>228</v>
      </c>
      <c r="C23" s="21" t="s">
        <v>229</v>
      </c>
      <c r="D23" s="21" t="s">
        <v>95</v>
      </c>
      <c r="E23" s="21" t="s">
        <v>170</v>
      </c>
      <c r="F23" s="21" t="s">
        <v>226</v>
      </c>
      <c r="G23" s="21" t="s">
        <v>227</v>
      </c>
      <c r="H23" s="23">
        <v>90000</v>
      </c>
      <c r="I23" s="23">
        <v>90000</v>
      </c>
      <c r="J23" s="23"/>
      <c r="K23" s="23"/>
      <c r="L23" s="23">
        <v>90000</v>
      </c>
      <c r="M23" s="23"/>
      <c r="N23" s="23"/>
      <c r="O23" s="23"/>
      <c r="P23" s="23"/>
      <c r="Q23" s="23"/>
      <c r="R23" s="23"/>
      <c r="S23" s="23"/>
      <c r="T23" s="23"/>
      <c r="U23" s="23"/>
      <c r="V23" s="23"/>
      <c r="W23" s="23"/>
    </row>
    <row r="24" ht="21" customHeight="1" spans="1:23">
      <c r="A24" s="151" t="s">
        <v>70</v>
      </c>
      <c r="B24" s="21" t="s">
        <v>230</v>
      </c>
      <c r="C24" s="21" t="s">
        <v>231</v>
      </c>
      <c r="D24" s="21" t="s">
        <v>95</v>
      </c>
      <c r="E24" s="21" t="s">
        <v>170</v>
      </c>
      <c r="F24" s="21" t="s">
        <v>226</v>
      </c>
      <c r="G24" s="21" t="s">
        <v>227</v>
      </c>
      <c r="H24" s="23">
        <v>62400</v>
      </c>
      <c r="I24" s="23">
        <v>62400</v>
      </c>
      <c r="J24" s="23"/>
      <c r="K24" s="23"/>
      <c r="L24" s="23">
        <v>62400</v>
      </c>
      <c r="M24" s="23"/>
      <c r="N24" s="23"/>
      <c r="O24" s="23"/>
      <c r="P24" s="23"/>
      <c r="Q24" s="23"/>
      <c r="R24" s="23"/>
      <c r="S24" s="23"/>
      <c r="T24" s="23"/>
      <c r="U24" s="23"/>
      <c r="V24" s="23"/>
      <c r="W24" s="23"/>
    </row>
    <row r="25" ht="21" customHeight="1" spans="1:23">
      <c r="A25" s="151" t="s">
        <v>70</v>
      </c>
      <c r="B25" s="21" t="s">
        <v>232</v>
      </c>
      <c r="C25" s="21" t="s">
        <v>233</v>
      </c>
      <c r="D25" s="21" t="s">
        <v>89</v>
      </c>
      <c r="E25" s="21" t="s">
        <v>166</v>
      </c>
      <c r="F25" s="21" t="s">
        <v>234</v>
      </c>
      <c r="G25" s="21" t="s">
        <v>235</v>
      </c>
      <c r="H25" s="23">
        <v>523843.2</v>
      </c>
      <c r="I25" s="23">
        <v>523843.2</v>
      </c>
      <c r="J25" s="23"/>
      <c r="K25" s="23"/>
      <c r="L25" s="23">
        <v>523843.2</v>
      </c>
      <c r="M25" s="23"/>
      <c r="N25" s="23"/>
      <c r="O25" s="23"/>
      <c r="P25" s="23"/>
      <c r="Q25" s="23"/>
      <c r="R25" s="23"/>
      <c r="S25" s="23"/>
      <c r="T25" s="23"/>
      <c r="U25" s="23"/>
      <c r="V25" s="23"/>
      <c r="W25" s="23"/>
    </row>
    <row r="26" ht="21" customHeight="1" spans="1:23">
      <c r="A26" s="151" t="s">
        <v>70</v>
      </c>
      <c r="B26" s="21" t="s">
        <v>232</v>
      </c>
      <c r="C26" s="21" t="s">
        <v>233</v>
      </c>
      <c r="D26" s="21" t="s">
        <v>236</v>
      </c>
      <c r="E26" s="21" t="s">
        <v>237</v>
      </c>
      <c r="F26" s="21" t="s">
        <v>238</v>
      </c>
      <c r="G26" s="21" t="s">
        <v>239</v>
      </c>
      <c r="H26" s="23"/>
      <c r="I26" s="23"/>
      <c r="J26" s="23"/>
      <c r="K26" s="23"/>
      <c r="L26" s="23"/>
      <c r="M26" s="23"/>
      <c r="N26" s="23"/>
      <c r="O26" s="23"/>
      <c r="P26" s="23"/>
      <c r="Q26" s="23"/>
      <c r="R26" s="23"/>
      <c r="S26" s="23"/>
      <c r="T26" s="23"/>
      <c r="U26" s="23"/>
      <c r="V26" s="23"/>
      <c r="W26" s="23"/>
    </row>
    <row r="27" ht="21" customHeight="1" spans="1:23">
      <c r="A27" s="151" t="s">
        <v>70</v>
      </c>
      <c r="B27" s="21" t="s">
        <v>232</v>
      </c>
      <c r="C27" s="21" t="s">
        <v>233</v>
      </c>
      <c r="D27" s="21" t="s">
        <v>106</v>
      </c>
      <c r="E27" s="21" t="s">
        <v>181</v>
      </c>
      <c r="F27" s="21" t="s">
        <v>240</v>
      </c>
      <c r="G27" s="21" t="s">
        <v>241</v>
      </c>
      <c r="H27" s="23">
        <v>203626.3</v>
      </c>
      <c r="I27" s="23">
        <v>203626.3</v>
      </c>
      <c r="J27" s="23"/>
      <c r="K27" s="23"/>
      <c r="L27" s="23">
        <v>203626.3</v>
      </c>
      <c r="M27" s="23"/>
      <c r="N27" s="23"/>
      <c r="O27" s="23"/>
      <c r="P27" s="23"/>
      <c r="Q27" s="23"/>
      <c r="R27" s="23"/>
      <c r="S27" s="23"/>
      <c r="T27" s="23"/>
      <c r="U27" s="23"/>
      <c r="V27" s="23"/>
      <c r="W27" s="23"/>
    </row>
    <row r="28" ht="21" customHeight="1" spans="1:23">
      <c r="A28" s="151" t="s">
        <v>70</v>
      </c>
      <c r="B28" s="21" t="s">
        <v>232</v>
      </c>
      <c r="C28" s="21" t="s">
        <v>233</v>
      </c>
      <c r="D28" s="21" t="s">
        <v>107</v>
      </c>
      <c r="E28" s="21" t="s">
        <v>182</v>
      </c>
      <c r="F28" s="21" t="s">
        <v>240</v>
      </c>
      <c r="G28" s="21" t="s">
        <v>241</v>
      </c>
      <c r="H28" s="23">
        <v>28829.12</v>
      </c>
      <c r="I28" s="23">
        <v>28829.12</v>
      </c>
      <c r="J28" s="23"/>
      <c r="K28" s="23"/>
      <c r="L28" s="23">
        <v>28829.12</v>
      </c>
      <c r="M28" s="23"/>
      <c r="N28" s="23"/>
      <c r="O28" s="23"/>
      <c r="P28" s="23"/>
      <c r="Q28" s="23"/>
      <c r="R28" s="23"/>
      <c r="S28" s="23"/>
      <c r="T28" s="23"/>
      <c r="U28" s="23"/>
      <c r="V28" s="23"/>
      <c r="W28" s="23"/>
    </row>
    <row r="29" ht="21" customHeight="1" spans="1:23">
      <c r="A29" s="151" t="s">
        <v>70</v>
      </c>
      <c r="B29" s="21" t="s">
        <v>232</v>
      </c>
      <c r="C29" s="21" t="s">
        <v>233</v>
      </c>
      <c r="D29" s="21" t="s">
        <v>242</v>
      </c>
      <c r="E29" s="21" t="s">
        <v>243</v>
      </c>
      <c r="F29" s="21" t="s">
        <v>244</v>
      </c>
      <c r="G29" s="21" t="s">
        <v>245</v>
      </c>
      <c r="H29" s="23"/>
      <c r="I29" s="23"/>
      <c r="J29" s="23"/>
      <c r="K29" s="23"/>
      <c r="L29" s="23"/>
      <c r="M29" s="23"/>
      <c r="N29" s="23"/>
      <c r="O29" s="23"/>
      <c r="P29" s="23"/>
      <c r="Q29" s="23"/>
      <c r="R29" s="23"/>
      <c r="S29" s="23"/>
      <c r="T29" s="23"/>
      <c r="U29" s="23"/>
      <c r="V29" s="23"/>
      <c r="W29" s="23"/>
    </row>
    <row r="30" ht="21" customHeight="1" spans="1:23">
      <c r="A30" s="151" t="s">
        <v>70</v>
      </c>
      <c r="B30" s="21" t="s">
        <v>232</v>
      </c>
      <c r="C30" s="21" t="s">
        <v>233</v>
      </c>
      <c r="D30" s="21" t="s">
        <v>95</v>
      </c>
      <c r="E30" s="21" t="s">
        <v>170</v>
      </c>
      <c r="F30" s="21" t="s">
        <v>246</v>
      </c>
      <c r="G30" s="21" t="s">
        <v>247</v>
      </c>
      <c r="H30" s="23">
        <v>5390.11</v>
      </c>
      <c r="I30" s="23">
        <v>5390.11</v>
      </c>
      <c r="J30" s="23"/>
      <c r="K30" s="23"/>
      <c r="L30" s="23">
        <v>5390.11</v>
      </c>
      <c r="M30" s="23"/>
      <c r="N30" s="23"/>
      <c r="O30" s="23"/>
      <c r="P30" s="23"/>
      <c r="Q30" s="23"/>
      <c r="R30" s="23"/>
      <c r="S30" s="23"/>
      <c r="T30" s="23"/>
      <c r="U30" s="23"/>
      <c r="V30" s="23"/>
      <c r="W30" s="23"/>
    </row>
    <row r="31" ht="21" customHeight="1" spans="1:23">
      <c r="A31" s="151" t="s">
        <v>70</v>
      </c>
      <c r="B31" s="21" t="s">
        <v>232</v>
      </c>
      <c r="C31" s="21" t="s">
        <v>233</v>
      </c>
      <c r="D31" s="21" t="s">
        <v>98</v>
      </c>
      <c r="E31" s="21" t="s">
        <v>173</v>
      </c>
      <c r="F31" s="21" t="s">
        <v>246</v>
      </c>
      <c r="G31" s="21" t="s">
        <v>247</v>
      </c>
      <c r="H31" s="23">
        <v>665.45</v>
      </c>
      <c r="I31" s="23">
        <v>665.45</v>
      </c>
      <c r="J31" s="23"/>
      <c r="K31" s="23"/>
      <c r="L31" s="23">
        <v>665.45</v>
      </c>
      <c r="M31" s="23"/>
      <c r="N31" s="23"/>
      <c r="O31" s="23"/>
      <c r="P31" s="23"/>
      <c r="Q31" s="23"/>
      <c r="R31" s="23"/>
      <c r="S31" s="23"/>
      <c r="T31" s="23"/>
      <c r="U31" s="23"/>
      <c r="V31" s="23"/>
      <c r="W31" s="23"/>
    </row>
    <row r="32" ht="21" customHeight="1" spans="1:23">
      <c r="A32" s="151" t="s">
        <v>70</v>
      </c>
      <c r="B32" s="21" t="s">
        <v>232</v>
      </c>
      <c r="C32" s="21" t="s">
        <v>233</v>
      </c>
      <c r="D32" s="21" t="s">
        <v>108</v>
      </c>
      <c r="E32" s="21" t="s">
        <v>183</v>
      </c>
      <c r="F32" s="21" t="s">
        <v>246</v>
      </c>
      <c r="G32" s="21" t="s">
        <v>247</v>
      </c>
      <c r="H32" s="23">
        <v>13908</v>
      </c>
      <c r="I32" s="23">
        <v>13908</v>
      </c>
      <c r="J32" s="23"/>
      <c r="K32" s="23"/>
      <c r="L32" s="23">
        <v>13908</v>
      </c>
      <c r="M32" s="23"/>
      <c r="N32" s="23"/>
      <c r="O32" s="23"/>
      <c r="P32" s="23"/>
      <c r="Q32" s="23"/>
      <c r="R32" s="23"/>
      <c r="S32" s="23"/>
      <c r="T32" s="23"/>
      <c r="U32" s="23"/>
      <c r="V32" s="23"/>
      <c r="W32" s="23"/>
    </row>
    <row r="33" ht="21" customHeight="1" spans="1:23">
      <c r="A33" s="151" t="s">
        <v>70</v>
      </c>
      <c r="B33" s="21" t="s">
        <v>232</v>
      </c>
      <c r="C33" s="21" t="s">
        <v>233</v>
      </c>
      <c r="D33" s="21" t="s">
        <v>108</v>
      </c>
      <c r="E33" s="21" t="s">
        <v>183</v>
      </c>
      <c r="F33" s="21" t="s">
        <v>246</v>
      </c>
      <c r="G33" s="21" t="s">
        <v>247</v>
      </c>
      <c r="H33" s="23">
        <v>6548.04</v>
      </c>
      <c r="I33" s="23">
        <v>6548.04</v>
      </c>
      <c r="J33" s="23"/>
      <c r="K33" s="23"/>
      <c r="L33" s="23">
        <v>6548.04</v>
      </c>
      <c r="M33" s="23"/>
      <c r="N33" s="23"/>
      <c r="O33" s="23"/>
      <c r="P33" s="23"/>
      <c r="Q33" s="23"/>
      <c r="R33" s="23"/>
      <c r="S33" s="23"/>
      <c r="T33" s="23"/>
      <c r="U33" s="23"/>
      <c r="V33" s="23"/>
      <c r="W33" s="23"/>
    </row>
    <row r="34" ht="21" customHeight="1" spans="1:23">
      <c r="A34" s="151" t="s">
        <v>70</v>
      </c>
      <c r="B34" s="21" t="s">
        <v>248</v>
      </c>
      <c r="C34" s="21" t="s">
        <v>185</v>
      </c>
      <c r="D34" s="21" t="s">
        <v>114</v>
      </c>
      <c r="E34" s="21" t="s">
        <v>185</v>
      </c>
      <c r="F34" s="21" t="s">
        <v>249</v>
      </c>
      <c r="G34" s="21" t="s">
        <v>185</v>
      </c>
      <c r="H34" s="23">
        <v>392882.4</v>
      </c>
      <c r="I34" s="23">
        <v>392882.4</v>
      </c>
      <c r="J34" s="23"/>
      <c r="K34" s="23"/>
      <c r="L34" s="23">
        <v>392882.4</v>
      </c>
      <c r="M34" s="23"/>
      <c r="N34" s="23"/>
      <c r="O34" s="23"/>
      <c r="P34" s="23"/>
      <c r="Q34" s="23"/>
      <c r="R34" s="23"/>
      <c r="S34" s="23"/>
      <c r="T34" s="23"/>
      <c r="U34" s="23"/>
      <c r="V34" s="23"/>
      <c r="W34" s="23"/>
    </row>
    <row r="35" ht="21" customHeight="1" spans="1:23">
      <c r="A35" s="151" t="s">
        <v>70</v>
      </c>
      <c r="B35" s="21" t="s">
        <v>250</v>
      </c>
      <c r="C35" s="21" t="s">
        <v>251</v>
      </c>
      <c r="D35" s="21" t="s">
        <v>95</v>
      </c>
      <c r="E35" s="21" t="s">
        <v>170</v>
      </c>
      <c r="F35" s="21" t="s">
        <v>252</v>
      </c>
      <c r="G35" s="21" t="s">
        <v>253</v>
      </c>
      <c r="H35" s="23">
        <v>5500</v>
      </c>
      <c r="I35" s="23">
        <v>5500</v>
      </c>
      <c r="J35" s="23"/>
      <c r="K35" s="23"/>
      <c r="L35" s="23">
        <v>5500</v>
      </c>
      <c r="M35" s="23"/>
      <c r="N35" s="23"/>
      <c r="O35" s="23"/>
      <c r="P35" s="23"/>
      <c r="Q35" s="23"/>
      <c r="R35" s="23"/>
      <c r="S35" s="23"/>
      <c r="T35" s="23"/>
      <c r="U35" s="23"/>
      <c r="V35" s="23"/>
      <c r="W35" s="23"/>
    </row>
    <row r="36" ht="21" customHeight="1" spans="1:23">
      <c r="A36" s="151" t="s">
        <v>70</v>
      </c>
      <c r="B36" s="21" t="s">
        <v>250</v>
      </c>
      <c r="C36" s="21" t="s">
        <v>251</v>
      </c>
      <c r="D36" s="21" t="s">
        <v>95</v>
      </c>
      <c r="E36" s="21" t="s">
        <v>170</v>
      </c>
      <c r="F36" s="21" t="s">
        <v>254</v>
      </c>
      <c r="G36" s="21" t="s">
        <v>255</v>
      </c>
      <c r="H36" s="23">
        <v>6500</v>
      </c>
      <c r="I36" s="23">
        <v>6500</v>
      </c>
      <c r="J36" s="23"/>
      <c r="K36" s="23"/>
      <c r="L36" s="23">
        <v>6500</v>
      </c>
      <c r="M36" s="23"/>
      <c r="N36" s="23"/>
      <c r="O36" s="23"/>
      <c r="P36" s="23"/>
      <c r="Q36" s="23"/>
      <c r="R36" s="23"/>
      <c r="S36" s="23"/>
      <c r="T36" s="23"/>
      <c r="U36" s="23"/>
      <c r="V36" s="23"/>
      <c r="W36" s="23"/>
    </row>
    <row r="37" ht="21" customHeight="1" spans="1:23">
      <c r="A37" s="151" t="s">
        <v>70</v>
      </c>
      <c r="B37" s="21" t="s">
        <v>250</v>
      </c>
      <c r="C37" s="21" t="s">
        <v>251</v>
      </c>
      <c r="D37" s="21" t="s">
        <v>95</v>
      </c>
      <c r="E37" s="21" t="s">
        <v>170</v>
      </c>
      <c r="F37" s="21" t="s">
        <v>256</v>
      </c>
      <c r="G37" s="21" t="s">
        <v>257</v>
      </c>
      <c r="H37" s="23">
        <v>35000</v>
      </c>
      <c r="I37" s="23">
        <v>35000</v>
      </c>
      <c r="J37" s="23"/>
      <c r="K37" s="23"/>
      <c r="L37" s="23">
        <v>35000</v>
      </c>
      <c r="M37" s="23"/>
      <c r="N37" s="23"/>
      <c r="O37" s="23"/>
      <c r="P37" s="23"/>
      <c r="Q37" s="23"/>
      <c r="R37" s="23"/>
      <c r="S37" s="23"/>
      <c r="T37" s="23"/>
      <c r="U37" s="23"/>
      <c r="V37" s="23"/>
      <c r="W37" s="23"/>
    </row>
    <row r="38" ht="21" customHeight="1" spans="1:23">
      <c r="A38" s="151" t="s">
        <v>70</v>
      </c>
      <c r="B38" s="21" t="s">
        <v>258</v>
      </c>
      <c r="C38" s="21" t="s">
        <v>259</v>
      </c>
      <c r="D38" s="21" t="s">
        <v>95</v>
      </c>
      <c r="E38" s="21" t="s">
        <v>170</v>
      </c>
      <c r="F38" s="21" t="s">
        <v>260</v>
      </c>
      <c r="G38" s="21" t="s">
        <v>191</v>
      </c>
      <c r="H38" s="23">
        <v>3000</v>
      </c>
      <c r="I38" s="23">
        <v>3000</v>
      </c>
      <c r="J38" s="23"/>
      <c r="K38" s="23"/>
      <c r="L38" s="23">
        <v>3000</v>
      </c>
      <c r="M38" s="23"/>
      <c r="N38" s="23"/>
      <c r="O38" s="23"/>
      <c r="P38" s="23"/>
      <c r="Q38" s="23"/>
      <c r="R38" s="23"/>
      <c r="S38" s="23"/>
      <c r="T38" s="23"/>
      <c r="U38" s="23"/>
      <c r="V38" s="23"/>
      <c r="W38" s="23"/>
    </row>
    <row r="39" ht="21" customHeight="1" spans="1:23">
      <c r="A39" s="151" t="s">
        <v>70</v>
      </c>
      <c r="B39" s="21" t="s">
        <v>250</v>
      </c>
      <c r="C39" s="21" t="s">
        <v>251</v>
      </c>
      <c r="D39" s="21" t="s">
        <v>95</v>
      </c>
      <c r="E39" s="21" t="s">
        <v>170</v>
      </c>
      <c r="F39" s="21" t="s">
        <v>261</v>
      </c>
      <c r="G39" s="21" t="s">
        <v>262</v>
      </c>
      <c r="H39" s="23">
        <v>29100</v>
      </c>
      <c r="I39" s="23">
        <v>29100</v>
      </c>
      <c r="J39" s="23"/>
      <c r="K39" s="23"/>
      <c r="L39" s="23">
        <v>29100</v>
      </c>
      <c r="M39" s="23"/>
      <c r="N39" s="23"/>
      <c r="O39" s="23"/>
      <c r="P39" s="23"/>
      <c r="Q39" s="23"/>
      <c r="R39" s="23"/>
      <c r="S39" s="23"/>
      <c r="T39" s="23"/>
      <c r="U39" s="23"/>
      <c r="V39" s="23"/>
      <c r="W39" s="23"/>
    </row>
    <row r="40" ht="21" customHeight="1" spans="1:23">
      <c r="A40" s="151" t="s">
        <v>70</v>
      </c>
      <c r="B40" s="21" t="s">
        <v>250</v>
      </c>
      <c r="C40" s="21" t="s">
        <v>251</v>
      </c>
      <c r="D40" s="21" t="s">
        <v>95</v>
      </c>
      <c r="E40" s="21" t="s">
        <v>170</v>
      </c>
      <c r="F40" s="21" t="s">
        <v>263</v>
      </c>
      <c r="G40" s="21" t="s">
        <v>264</v>
      </c>
      <c r="H40" s="23">
        <v>8400</v>
      </c>
      <c r="I40" s="23">
        <v>8400</v>
      </c>
      <c r="J40" s="23"/>
      <c r="K40" s="23"/>
      <c r="L40" s="23">
        <v>8400</v>
      </c>
      <c r="M40" s="23"/>
      <c r="N40" s="23"/>
      <c r="O40" s="23"/>
      <c r="P40" s="23"/>
      <c r="Q40" s="23"/>
      <c r="R40" s="23"/>
      <c r="S40" s="23"/>
      <c r="T40" s="23"/>
      <c r="U40" s="23"/>
      <c r="V40" s="23"/>
      <c r="W40" s="23"/>
    </row>
    <row r="41" ht="21" customHeight="1" spans="1:23">
      <c r="A41" s="151" t="s">
        <v>70</v>
      </c>
      <c r="B41" s="21" t="s">
        <v>250</v>
      </c>
      <c r="C41" s="21" t="s">
        <v>251</v>
      </c>
      <c r="D41" s="21" t="s">
        <v>98</v>
      </c>
      <c r="E41" s="21" t="s">
        <v>173</v>
      </c>
      <c r="F41" s="21" t="s">
        <v>265</v>
      </c>
      <c r="G41" s="21" t="s">
        <v>266</v>
      </c>
      <c r="H41" s="23">
        <v>20000</v>
      </c>
      <c r="I41" s="23">
        <v>20000</v>
      </c>
      <c r="J41" s="23"/>
      <c r="K41" s="23"/>
      <c r="L41" s="23">
        <v>20000</v>
      </c>
      <c r="M41" s="23"/>
      <c r="N41" s="23"/>
      <c r="O41" s="23"/>
      <c r="P41" s="23"/>
      <c r="Q41" s="23"/>
      <c r="R41" s="23"/>
      <c r="S41" s="23"/>
      <c r="T41" s="23"/>
      <c r="U41" s="23"/>
      <c r="V41" s="23"/>
      <c r="W41" s="23"/>
    </row>
    <row r="42" ht="21" customHeight="1" spans="1:23">
      <c r="A42" s="151" t="s">
        <v>70</v>
      </c>
      <c r="B42" s="21" t="s">
        <v>250</v>
      </c>
      <c r="C42" s="21" t="s">
        <v>251</v>
      </c>
      <c r="D42" s="21" t="s">
        <v>98</v>
      </c>
      <c r="E42" s="21" t="s">
        <v>173</v>
      </c>
      <c r="F42" s="21" t="s">
        <v>261</v>
      </c>
      <c r="G42" s="21" t="s">
        <v>262</v>
      </c>
      <c r="H42" s="23">
        <v>4500</v>
      </c>
      <c r="I42" s="23">
        <v>4500</v>
      </c>
      <c r="J42" s="23"/>
      <c r="K42" s="23"/>
      <c r="L42" s="23">
        <v>4500</v>
      </c>
      <c r="M42" s="23"/>
      <c r="N42" s="23"/>
      <c r="O42" s="23"/>
      <c r="P42" s="23"/>
      <c r="Q42" s="23"/>
      <c r="R42" s="23"/>
      <c r="S42" s="23"/>
      <c r="T42" s="23"/>
      <c r="U42" s="23"/>
      <c r="V42" s="23"/>
      <c r="W42" s="23"/>
    </row>
    <row r="43" ht="21" customHeight="1" spans="1:23">
      <c r="A43" s="151" t="s">
        <v>70</v>
      </c>
      <c r="B43" s="21" t="s">
        <v>267</v>
      </c>
      <c r="C43" s="21" t="s">
        <v>268</v>
      </c>
      <c r="D43" s="21" t="s">
        <v>95</v>
      </c>
      <c r="E43" s="21" t="s">
        <v>170</v>
      </c>
      <c r="F43" s="21" t="s">
        <v>269</v>
      </c>
      <c r="G43" s="21" t="s">
        <v>268</v>
      </c>
      <c r="H43" s="23">
        <v>44223.6</v>
      </c>
      <c r="I43" s="23">
        <v>44223.6</v>
      </c>
      <c r="J43" s="23"/>
      <c r="K43" s="23"/>
      <c r="L43" s="23">
        <v>44223.6</v>
      </c>
      <c r="M43" s="23"/>
      <c r="N43" s="23"/>
      <c r="O43" s="23"/>
      <c r="P43" s="23"/>
      <c r="Q43" s="23"/>
      <c r="R43" s="23"/>
      <c r="S43" s="23"/>
      <c r="T43" s="23"/>
      <c r="U43" s="23"/>
      <c r="V43" s="23"/>
      <c r="W43" s="23"/>
    </row>
    <row r="44" ht="21" customHeight="1" spans="1:23">
      <c r="A44" s="151" t="s">
        <v>70</v>
      </c>
      <c r="B44" s="21" t="s">
        <v>267</v>
      </c>
      <c r="C44" s="21" t="s">
        <v>268</v>
      </c>
      <c r="D44" s="21" t="s">
        <v>98</v>
      </c>
      <c r="E44" s="21" t="s">
        <v>173</v>
      </c>
      <c r="F44" s="21" t="s">
        <v>269</v>
      </c>
      <c r="G44" s="21" t="s">
        <v>268</v>
      </c>
      <c r="H44" s="23">
        <v>11384.4</v>
      </c>
      <c r="I44" s="23">
        <v>11384.4</v>
      </c>
      <c r="J44" s="23"/>
      <c r="K44" s="23"/>
      <c r="L44" s="23">
        <v>11384.4</v>
      </c>
      <c r="M44" s="23"/>
      <c r="N44" s="23"/>
      <c r="O44" s="23"/>
      <c r="P44" s="23"/>
      <c r="Q44" s="23"/>
      <c r="R44" s="23"/>
      <c r="S44" s="23"/>
      <c r="T44" s="23"/>
      <c r="U44" s="23"/>
      <c r="V44" s="23"/>
      <c r="W44" s="23"/>
    </row>
    <row r="45" ht="21" customHeight="1" spans="1:23">
      <c r="A45" s="151" t="s">
        <v>70</v>
      </c>
      <c r="B45" s="21" t="s">
        <v>270</v>
      </c>
      <c r="C45" s="21" t="s">
        <v>271</v>
      </c>
      <c r="D45" s="21" t="s">
        <v>95</v>
      </c>
      <c r="E45" s="21" t="s">
        <v>170</v>
      </c>
      <c r="F45" s="21" t="s">
        <v>272</v>
      </c>
      <c r="G45" s="21" t="s">
        <v>271</v>
      </c>
      <c r="H45" s="23">
        <v>20000</v>
      </c>
      <c r="I45" s="23">
        <v>20000</v>
      </c>
      <c r="J45" s="23"/>
      <c r="K45" s="23"/>
      <c r="L45" s="23">
        <v>20000</v>
      </c>
      <c r="M45" s="23"/>
      <c r="N45" s="23"/>
      <c r="O45" s="23"/>
      <c r="P45" s="23"/>
      <c r="Q45" s="23"/>
      <c r="R45" s="23"/>
      <c r="S45" s="23"/>
      <c r="T45" s="23"/>
      <c r="U45" s="23"/>
      <c r="V45" s="23"/>
      <c r="W45" s="23"/>
    </row>
    <row r="46" ht="21" customHeight="1" spans="1:23">
      <c r="A46" s="151" t="s">
        <v>70</v>
      </c>
      <c r="B46" s="21" t="s">
        <v>270</v>
      </c>
      <c r="C46" s="21" t="s">
        <v>271</v>
      </c>
      <c r="D46" s="21" t="s">
        <v>98</v>
      </c>
      <c r="E46" s="21" t="s">
        <v>173</v>
      </c>
      <c r="F46" s="21" t="s">
        <v>272</v>
      </c>
      <c r="G46" s="21" t="s">
        <v>271</v>
      </c>
      <c r="H46" s="23">
        <v>20000</v>
      </c>
      <c r="I46" s="23">
        <v>20000</v>
      </c>
      <c r="J46" s="23"/>
      <c r="K46" s="23"/>
      <c r="L46" s="23">
        <v>20000</v>
      </c>
      <c r="M46" s="23"/>
      <c r="N46" s="23"/>
      <c r="O46" s="23"/>
      <c r="P46" s="23"/>
      <c r="Q46" s="23"/>
      <c r="R46" s="23"/>
      <c r="S46" s="23"/>
      <c r="T46" s="23"/>
      <c r="U46" s="23"/>
      <c r="V46" s="23"/>
      <c r="W46" s="23"/>
    </row>
    <row r="47" ht="21" customHeight="1" spans="1:23">
      <c r="A47" s="151" t="s">
        <v>70</v>
      </c>
      <c r="B47" s="21" t="s">
        <v>273</v>
      </c>
      <c r="C47" s="21" t="s">
        <v>274</v>
      </c>
      <c r="D47" s="21" t="s">
        <v>95</v>
      </c>
      <c r="E47" s="21" t="s">
        <v>170</v>
      </c>
      <c r="F47" s="21" t="s">
        <v>275</v>
      </c>
      <c r="G47" s="21" t="s">
        <v>276</v>
      </c>
      <c r="H47" s="23">
        <v>166200</v>
      </c>
      <c r="I47" s="23">
        <v>166200</v>
      </c>
      <c r="J47" s="23"/>
      <c r="K47" s="23"/>
      <c r="L47" s="23">
        <v>166200</v>
      </c>
      <c r="M47" s="23"/>
      <c r="N47" s="23"/>
      <c r="O47" s="23"/>
      <c r="P47" s="23"/>
      <c r="Q47" s="23"/>
      <c r="R47" s="23"/>
      <c r="S47" s="23"/>
      <c r="T47" s="23"/>
      <c r="U47" s="23"/>
      <c r="V47" s="23"/>
      <c r="W47" s="23"/>
    </row>
    <row r="48" ht="21" customHeight="1" spans="1:23">
      <c r="A48" s="151" t="s">
        <v>70</v>
      </c>
      <c r="B48" s="21" t="s">
        <v>273</v>
      </c>
      <c r="C48" s="21" t="s">
        <v>274</v>
      </c>
      <c r="D48" s="21" t="s">
        <v>98</v>
      </c>
      <c r="E48" s="21" t="s">
        <v>173</v>
      </c>
      <c r="F48" s="21" t="s">
        <v>275</v>
      </c>
      <c r="G48" s="21" t="s">
        <v>276</v>
      </c>
      <c r="H48" s="23">
        <v>61800</v>
      </c>
      <c r="I48" s="23">
        <v>61800</v>
      </c>
      <c r="J48" s="23"/>
      <c r="K48" s="23"/>
      <c r="L48" s="23">
        <v>61800</v>
      </c>
      <c r="M48" s="23"/>
      <c r="N48" s="23"/>
      <c r="O48" s="23"/>
      <c r="P48" s="23"/>
      <c r="Q48" s="23"/>
      <c r="R48" s="23"/>
      <c r="S48" s="23"/>
      <c r="T48" s="23"/>
      <c r="U48" s="23"/>
      <c r="V48" s="23"/>
      <c r="W48" s="23"/>
    </row>
    <row r="49" ht="21" customHeight="1" spans="1:23">
      <c r="A49" s="151" t="s">
        <v>70</v>
      </c>
      <c r="B49" s="21" t="s">
        <v>277</v>
      </c>
      <c r="C49" s="21" t="s">
        <v>278</v>
      </c>
      <c r="D49" s="21" t="s">
        <v>98</v>
      </c>
      <c r="E49" s="21" t="s">
        <v>173</v>
      </c>
      <c r="F49" s="21" t="s">
        <v>279</v>
      </c>
      <c r="G49" s="21" t="s">
        <v>280</v>
      </c>
      <c r="H49" s="23">
        <v>8552.94</v>
      </c>
      <c r="I49" s="23">
        <v>8552.94</v>
      </c>
      <c r="J49" s="23"/>
      <c r="K49" s="23"/>
      <c r="L49" s="23">
        <v>8552.94</v>
      </c>
      <c r="M49" s="23"/>
      <c r="N49" s="23"/>
      <c r="O49" s="23"/>
      <c r="P49" s="23"/>
      <c r="Q49" s="23"/>
      <c r="R49" s="23"/>
      <c r="S49" s="23"/>
      <c r="T49" s="23"/>
      <c r="U49" s="23"/>
      <c r="V49" s="23"/>
      <c r="W49" s="23"/>
    </row>
    <row r="50" ht="21" customHeight="1" spans="1:23">
      <c r="A50" s="151" t="s">
        <v>70</v>
      </c>
      <c r="B50" s="21" t="s">
        <v>281</v>
      </c>
      <c r="C50" s="21" t="s">
        <v>282</v>
      </c>
      <c r="D50" s="21" t="s">
        <v>88</v>
      </c>
      <c r="E50" s="21" t="s">
        <v>165</v>
      </c>
      <c r="F50" s="21" t="s">
        <v>283</v>
      </c>
      <c r="G50" s="21" t="s">
        <v>284</v>
      </c>
      <c r="H50" s="23">
        <v>627784.2</v>
      </c>
      <c r="I50" s="23">
        <v>627784.2</v>
      </c>
      <c r="J50" s="23"/>
      <c r="K50" s="23"/>
      <c r="L50" s="23">
        <v>627784.2</v>
      </c>
      <c r="M50" s="23"/>
      <c r="N50" s="23"/>
      <c r="O50" s="23"/>
      <c r="P50" s="23"/>
      <c r="Q50" s="23"/>
      <c r="R50" s="23"/>
      <c r="S50" s="23"/>
      <c r="T50" s="23"/>
      <c r="U50" s="23"/>
      <c r="V50" s="23"/>
      <c r="W50" s="23"/>
    </row>
    <row r="51" ht="21" customHeight="1" spans="1:23">
      <c r="A51" s="151" t="s">
        <v>70</v>
      </c>
      <c r="B51" s="21" t="s">
        <v>285</v>
      </c>
      <c r="C51" s="21" t="s">
        <v>286</v>
      </c>
      <c r="D51" s="21" t="s">
        <v>95</v>
      </c>
      <c r="E51" s="21" t="s">
        <v>170</v>
      </c>
      <c r="F51" s="21" t="s">
        <v>287</v>
      </c>
      <c r="G51" s="21" t="s">
        <v>288</v>
      </c>
      <c r="H51" s="23">
        <v>2544</v>
      </c>
      <c r="I51" s="23">
        <v>2544</v>
      </c>
      <c r="J51" s="23"/>
      <c r="K51" s="23"/>
      <c r="L51" s="23">
        <v>2544</v>
      </c>
      <c r="M51" s="23"/>
      <c r="N51" s="23"/>
      <c r="O51" s="23"/>
      <c r="P51" s="23"/>
      <c r="Q51" s="23"/>
      <c r="R51" s="23"/>
      <c r="S51" s="23"/>
      <c r="T51" s="23"/>
      <c r="U51" s="23"/>
      <c r="V51" s="23"/>
      <c r="W51" s="23"/>
    </row>
    <row r="52" ht="21" customHeight="1" spans="1:23">
      <c r="A52" s="151" t="s">
        <v>70</v>
      </c>
      <c r="B52" s="21" t="s">
        <v>289</v>
      </c>
      <c r="C52" s="21" t="s">
        <v>290</v>
      </c>
      <c r="D52" s="21" t="s">
        <v>91</v>
      </c>
      <c r="E52" s="21" t="s">
        <v>168</v>
      </c>
      <c r="F52" s="21" t="s">
        <v>287</v>
      </c>
      <c r="G52" s="21" t="s">
        <v>288</v>
      </c>
      <c r="H52" s="23">
        <v>9933.6</v>
      </c>
      <c r="I52" s="23">
        <v>9933.6</v>
      </c>
      <c r="J52" s="23"/>
      <c r="K52" s="23"/>
      <c r="L52" s="23">
        <v>9933.6</v>
      </c>
      <c r="M52" s="23"/>
      <c r="N52" s="23"/>
      <c r="O52" s="23"/>
      <c r="P52" s="23"/>
      <c r="Q52" s="23"/>
      <c r="R52" s="23"/>
      <c r="S52" s="23"/>
      <c r="T52" s="23"/>
      <c r="U52" s="23"/>
      <c r="V52" s="23"/>
      <c r="W52" s="23"/>
    </row>
    <row r="53" ht="21" customHeight="1" spans="1:23">
      <c r="A53" s="151" t="s">
        <v>70</v>
      </c>
      <c r="B53" s="21" t="s">
        <v>232</v>
      </c>
      <c r="C53" s="21" t="s">
        <v>233</v>
      </c>
      <c r="D53" s="21" t="s">
        <v>106</v>
      </c>
      <c r="E53" s="21" t="s">
        <v>181</v>
      </c>
      <c r="F53" s="21" t="s">
        <v>291</v>
      </c>
      <c r="G53" s="21" t="s">
        <v>292</v>
      </c>
      <c r="H53" s="23"/>
      <c r="I53" s="23"/>
      <c r="J53" s="23"/>
      <c r="K53" s="23"/>
      <c r="L53" s="23"/>
      <c r="M53" s="23"/>
      <c r="N53" s="23"/>
      <c r="O53" s="23"/>
      <c r="P53" s="23"/>
      <c r="Q53" s="23"/>
      <c r="R53" s="23"/>
      <c r="S53" s="23"/>
      <c r="T53" s="23"/>
      <c r="U53" s="23"/>
      <c r="V53" s="23"/>
      <c r="W53" s="23"/>
    </row>
    <row r="54" ht="21" customHeight="1" spans="1:23">
      <c r="A54" s="34" t="s">
        <v>115</v>
      </c>
      <c r="B54" s="152"/>
      <c r="C54" s="152"/>
      <c r="D54" s="152"/>
      <c r="E54" s="152"/>
      <c r="F54" s="152"/>
      <c r="G54" s="153"/>
      <c r="H54" s="23">
        <v>6015323.36</v>
      </c>
      <c r="I54" s="23">
        <v>6015323.36</v>
      </c>
      <c r="J54" s="23"/>
      <c r="K54" s="23"/>
      <c r="L54" s="23">
        <v>6015323.36</v>
      </c>
      <c r="M54" s="23"/>
      <c r="N54" s="23"/>
      <c r="O54" s="23"/>
      <c r="P54" s="23"/>
      <c r="Q54" s="23"/>
      <c r="R54" s="23"/>
      <c r="S54" s="23"/>
      <c r="T54" s="23"/>
      <c r="U54" s="23"/>
      <c r="V54" s="23"/>
      <c r="W54" s="23"/>
    </row>
  </sheetData>
  <mergeCells count="30">
    <mergeCell ref="A2:W2"/>
    <mergeCell ref="A3:G3"/>
    <mergeCell ref="H4:W4"/>
    <mergeCell ref="I5:M5"/>
    <mergeCell ref="N5:P5"/>
    <mergeCell ref="R5:W5"/>
    <mergeCell ref="A54:G54"/>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1"/>
  <sheetViews>
    <sheetView showZeros="0" workbookViewId="0">
      <selection activeCell="A24" sqref="$A24:$XFD24"/>
    </sheetView>
  </sheetViews>
  <sheetFormatPr defaultColWidth="9.14285714285714" defaultRowHeight="14.25" customHeight="1"/>
  <cols>
    <col min="1" max="1" width="12.4190476190476" customWidth="1"/>
    <col min="2" max="2" width="30.4380952380952" customWidth="1"/>
    <col min="3" max="3" width="32.847619047619" customWidth="1"/>
    <col min="4" max="4" width="29.7142857142857" customWidth="1"/>
    <col min="5" max="5" width="11.1428571428571" customWidth="1"/>
    <col min="6" max="6" width="17.7142857142857" customWidth="1"/>
    <col min="7" max="7" width="9.84761904761905" customWidth="1"/>
    <col min="8" max="8" width="17.7142857142857" customWidth="1"/>
    <col min="9" max="10" width="19.1428571428571" style="121" customWidth="1"/>
    <col min="11" max="21" width="19.1428571428571" customWidth="1"/>
    <col min="22" max="23" width="19.2857142857143" customWidth="1"/>
  </cols>
  <sheetData>
    <row r="1" ht="15" customHeight="1" spans="1:23">
      <c r="A1" s="1"/>
      <c r="B1" s="3"/>
      <c r="C1" s="1"/>
      <c r="D1" s="1"/>
      <c r="E1" s="2"/>
      <c r="F1" s="2"/>
      <c r="G1" s="2"/>
      <c r="H1" s="2"/>
      <c r="I1" s="126"/>
      <c r="J1" s="126"/>
      <c r="K1" s="3"/>
      <c r="L1" s="3"/>
      <c r="M1" s="3"/>
      <c r="N1" s="3"/>
      <c r="O1" s="3"/>
      <c r="P1" s="3"/>
      <c r="Q1" s="3"/>
      <c r="R1" s="1"/>
      <c r="S1" s="1"/>
      <c r="T1" s="1"/>
      <c r="U1" s="3"/>
      <c r="V1" s="1"/>
      <c r="W1" s="40" t="s">
        <v>293</v>
      </c>
    </row>
    <row r="2" ht="41.25" customHeight="1" spans="1:23">
      <c r="A2" s="5" t="str">
        <f>"2025"&amp;"年部门项目支出预算表"</f>
        <v>2025年部门项目支出预算表</v>
      </c>
      <c r="B2" s="6"/>
      <c r="C2" s="6"/>
      <c r="D2" s="6"/>
      <c r="E2" s="6"/>
      <c r="F2" s="6"/>
      <c r="G2" s="6"/>
      <c r="H2" s="6"/>
      <c r="I2" s="127"/>
      <c r="J2" s="127"/>
      <c r="K2" s="6"/>
      <c r="L2" s="6"/>
      <c r="M2" s="6"/>
      <c r="N2" s="6"/>
      <c r="O2" s="6"/>
      <c r="P2" s="6"/>
      <c r="Q2" s="6"/>
      <c r="R2" s="6"/>
      <c r="S2" s="6"/>
      <c r="T2" s="6"/>
      <c r="U2" s="6"/>
      <c r="V2" s="6"/>
      <c r="W2" s="6"/>
    </row>
    <row r="3" ht="18.75" customHeight="1" spans="1:23">
      <c r="A3" s="7" t="str">
        <f>"单位名称："&amp;"耿马傣族佤族自治县卫生健康局"</f>
        <v>单位名称：耿马傣族佤族自治县卫生健康局</v>
      </c>
      <c r="B3" s="8"/>
      <c r="C3" s="8"/>
      <c r="D3" s="8"/>
      <c r="E3" s="8"/>
      <c r="F3" s="8"/>
      <c r="G3" s="8"/>
      <c r="H3" s="8"/>
      <c r="I3" s="128"/>
      <c r="J3" s="128"/>
      <c r="K3" s="9"/>
      <c r="L3" s="9"/>
      <c r="M3" s="9"/>
      <c r="N3" s="9"/>
      <c r="O3" s="9"/>
      <c r="P3" s="9"/>
      <c r="Q3" s="9"/>
      <c r="R3" s="1"/>
      <c r="S3" s="1"/>
      <c r="T3" s="1"/>
      <c r="U3" s="3"/>
      <c r="V3" s="1"/>
      <c r="W3" s="40" t="s">
        <v>187</v>
      </c>
    </row>
    <row r="4" ht="18.75" customHeight="1" spans="1:23">
      <c r="A4" s="10" t="s">
        <v>294</v>
      </c>
      <c r="B4" s="11" t="s">
        <v>196</v>
      </c>
      <c r="C4" s="10" t="s">
        <v>197</v>
      </c>
      <c r="D4" s="10" t="s">
        <v>295</v>
      </c>
      <c r="E4" s="11" t="s">
        <v>198</v>
      </c>
      <c r="F4" s="11" t="s">
        <v>199</v>
      </c>
      <c r="G4" s="11" t="s">
        <v>296</v>
      </c>
      <c r="H4" s="11" t="s">
        <v>297</v>
      </c>
      <c r="I4" s="129" t="s">
        <v>55</v>
      </c>
      <c r="J4" s="130" t="s">
        <v>298</v>
      </c>
      <c r="K4" s="13"/>
      <c r="L4" s="13"/>
      <c r="M4" s="14"/>
      <c r="N4" s="12" t="s">
        <v>204</v>
      </c>
      <c r="O4" s="13"/>
      <c r="P4" s="14"/>
      <c r="Q4" s="11" t="s">
        <v>61</v>
      </c>
      <c r="R4" s="12" t="s">
        <v>77</v>
      </c>
      <c r="S4" s="13"/>
      <c r="T4" s="13"/>
      <c r="U4" s="13"/>
      <c r="V4" s="13"/>
      <c r="W4" s="14"/>
    </row>
    <row r="5" ht="18.75" customHeight="1" spans="1:23">
      <c r="A5" s="15"/>
      <c r="B5" s="31"/>
      <c r="C5" s="15"/>
      <c r="D5" s="15"/>
      <c r="E5" s="16"/>
      <c r="F5" s="16"/>
      <c r="G5" s="16"/>
      <c r="H5" s="16"/>
      <c r="I5" s="131"/>
      <c r="J5" s="132" t="s">
        <v>58</v>
      </c>
      <c r="K5" s="133"/>
      <c r="L5" s="11" t="s">
        <v>59</v>
      </c>
      <c r="M5" s="11" t="s">
        <v>60</v>
      </c>
      <c r="N5" s="11" t="s">
        <v>58</v>
      </c>
      <c r="O5" s="11" t="s">
        <v>59</v>
      </c>
      <c r="P5" s="11" t="s">
        <v>60</v>
      </c>
      <c r="Q5" s="16"/>
      <c r="R5" s="11" t="s">
        <v>57</v>
      </c>
      <c r="S5" s="10" t="s">
        <v>64</v>
      </c>
      <c r="T5" s="10" t="s">
        <v>210</v>
      </c>
      <c r="U5" s="10" t="s">
        <v>66</v>
      </c>
      <c r="V5" s="10" t="s">
        <v>67</v>
      </c>
      <c r="W5" s="10" t="s">
        <v>68</v>
      </c>
    </row>
    <row r="6" ht="18.75" customHeight="1" spans="1:23">
      <c r="A6" s="31"/>
      <c r="B6" s="31"/>
      <c r="C6" s="31"/>
      <c r="D6" s="31"/>
      <c r="E6" s="31"/>
      <c r="F6" s="31"/>
      <c r="G6" s="31"/>
      <c r="H6" s="31"/>
      <c r="I6" s="131"/>
      <c r="J6" s="134" t="s">
        <v>57</v>
      </c>
      <c r="K6" s="97"/>
      <c r="L6" s="31"/>
      <c r="M6" s="31"/>
      <c r="N6" s="31"/>
      <c r="O6" s="31"/>
      <c r="P6" s="31"/>
      <c r="Q6" s="31"/>
      <c r="R6" s="31"/>
      <c r="S6" s="139"/>
      <c r="T6" s="139"/>
      <c r="U6" s="139"/>
      <c r="V6" s="139"/>
      <c r="W6" s="139"/>
    </row>
    <row r="7" ht="18.75" customHeight="1" spans="1:23">
      <c r="A7" s="17"/>
      <c r="B7" s="32"/>
      <c r="C7" s="17"/>
      <c r="D7" s="17"/>
      <c r="E7" s="18"/>
      <c r="F7" s="18"/>
      <c r="G7" s="18"/>
      <c r="H7" s="18"/>
      <c r="I7" s="135"/>
      <c r="J7" s="136" t="s">
        <v>57</v>
      </c>
      <c r="K7" s="47" t="s">
        <v>299</v>
      </c>
      <c r="L7" s="18"/>
      <c r="M7" s="18"/>
      <c r="N7" s="18"/>
      <c r="O7" s="18"/>
      <c r="P7" s="18"/>
      <c r="Q7" s="18"/>
      <c r="R7" s="18"/>
      <c r="S7" s="18"/>
      <c r="T7" s="18"/>
      <c r="U7" s="32"/>
      <c r="V7" s="18"/>
      <c r="W7" s="18"/>
    </row>
    <row r="8" ht="18.75" customHeight="1" spans="1:23">
      <c r="A8" s="122">
        <v>1</v>
      </c>
      <c r="B8" s="122">
        <v>2</v>
      </c>
      <c r="C8" s="122">
        <v>3</v>
      </c>
      <c r="D8" s="122">
        <v>4</v>
      </c>
      <c r="E8" s="122">
        <v>5</v>
      </c>
      <c r="F8" s="122">
        <v>6</v>
      </c>
      <c r="G8" s="122">
        <v>7</v>
      </c>
      <c r="H8" s="122">
        <v>8</v>
      </c>
      <c r="I8" s="137">
        <v>9</v>
      </c>
      <c r="J8" s="137">
        <v>10</v>
      </c>
      <c r="K8" s="122">
        <v>11</v>
      </c>
      <c r="L8" s="122">
        <v>12</v>
      </c>
      <c r="M8" s="122">
        <v>13</v>
      </c>
      <c r="N8" s="122">
        <v>14</v>
      </c>
      <c r="O8" s="122">
        <v>15</v>
      </c>
      <c r="P8" s="122">
        <v>16</v>
      </c>
      <c r="Q8" s="122">
        <v>17</v>
      </c>
      <c r="R8" s="122">
        <v>18</v>
      </c>
      <c r="S8" s="122">
        <v>19</v>
      </c>
      <c r="T8" s="122">
        <v>20</v>
      </c>
      <c r="U8" s="122">
        <v>21</v>
      </c>
      <c r="V8" s="122">
        <v>22</v>
      </c>
      <c r="W8" s="122">
        <v>23</v>
      </c>
    </row>
    <row r="9" ht="18.75" customHeight="1" spans="1:23">
      <c r="A9" s="21"/>
      <c r="B9" s="21"/>
      <c r="C9" s="21" t="s">
        <v>300</v>
      </c>
      <c r="D9" s="21"/>
      <c r="E9" s="21"/>
      <c r="F9" s="21"/>
      <c r="G9" s="21"/>
      <c r="H9" s="21"/>
      <c r="I9" s="23">
        <v>365088.6</v>
      </c>
      <c r="J9" s="23">
        <v>365088.6</v>
      </c>
      <c r="K9" s="23">
        <v>365088.6</v>
      </c>
      <c r="L9" s="23"/>
      <c r="M9" s="23"/>
      <c r="N9" s="23"/>
      <c r="O9" s="23"/>
      <c r="P9" s="23"/>
      <c r="Q9" s="23"/>
      <c r="R9" s="23"/>
      <c r="S9" s="23"/>
      <c r="T9" s="23"/>
      <c r="U9" s="23"/>
      <c r="V9" s="23"/>
      <c r="W9" s="23"/>
    </row>
    <row r="10" ht="18.75" customHeight="1" spans="1:23">
      <c r="A10" s="123" t="s">
        <v>301</v>
      </c>
      <c r="B10" s="123" t="s">
        <v>302</v>
      </c>
      <c r="C10" s="21" t="s">
        <v>300</v>
      </c>
      <c r="D10" s="123" t="s">
        <v>70</v>
      </c>
      <c r="E10" s="123" t="s">
        <v>100</v>
      </c>
      <c r="F10" s="123" t="s">
        <v>175</v>
      </c>
      <c r="G10" s="123" t="s">
        <v>261</v>
      </c>
      <c r="H10" s="124" t="s">
        <v>262</v>
      </c>
      <c r="I10" s="138">
        <v>100000</v>
      </c>
      <c r="J10" s="138">
        <v>100000</v>
      </c>
      <c r="K10" s="23">
        <v>100000</v>
      </c>
      <c r="L10" s="23"/>
      <c r="M10" s="23"/>
      <c r="N10" s="23"/>
      <c r="O10" s="23"/>
      <c r="P10" s="23"/>
      <c r="Q10" s="23"/>
      <c r="R10" s="23"/>
      <c r="S10" s="23"/>
      <c r="T10" s="23"/>
      <c r="U10" s="23"/>
      <c r="V10" s="23"/>
      <c r="W10" s="23"/>
    </row>
    <row r="11" ht="18.75" customHeight="1" spans="1:23">
      <c r="A11" s="123" t="s">
        <v>301</v>
      </c>
      <c r="B11" s="123" t="s">
        <v>302</v>
      </c>
      <c r="C11" s="21" t="s">
        <v>300</v>
      </c>
      <c r="D11" s="123" t="s">
        <v>70</v>
      </c>
      <c r="E11" s="123" t="s">
        <v>100</v>
      </c>
      <c r="F11" s="123" t="s">
        <v>175</v>
      </c>
      <c r="G11" s="123" t="s">
        <v>265</v>
      </c>
      <c r="H11" s="124" t="s">
        <v>266</v>
      </c>
      <c r="I11" s="138">
        <v>100000</v>
      </c>
      <c r="J11" s="138">
        <v>100000</v>
      </c>
      <c r="K11" s="23">
        <v>100000</v>
      </c>
      <c r="L11" s="23"/>
      <c r="M11" s="23"/>
      <c r="N11" s="23"/>
      <c r="O11" s="23"/>
      <c r="P11" s="23"/>
      <c r="Q11" s="23"/>
      <c r="R11" s="23"/>
      <c r="S11" s="23"/>
      <c r="T11" s="23"/>
      <c r="U11" s="23"/>
      <c r="V11" s="23"/>
      <c r="W11" s="23"/>
    </row>
    <row r="12" ht="18.75" customHeight="1" spans="1:23">
      <c r="A12" s="123" t="s">
        <v>301</v>
      </c>
      <c r="B12" s="123" t="s">
        <v>302</v>
      </c>
      <c r="C12" s="21" t="s">
        <v>300</v>
      </c>
      <c r="D12" s="123" t="s">
        <v>70</v>
      </c>
      <c r="E12" s="123" t="s">
        <v>100</v>
      </c>
      <c r="F12" s="123" t="s">
        <v>175</v>
      </c>
      <c r="G12" s="123" t="s">
        <v>303</v>
      </c>
      <c r="H12" s="124" t="s">
        <v>304</v>
      </c>
      <c r="I12" s="138">
        <v>65088.6</v>
      </c>
      <c r="J12" s="138">
        <v>65088.6</v>
      </c>
      <c r="K12" s="23">
        <v>65088.6</v>
      </c>
      <c r="L12" s="23"/>
      <c r="M12" s="23"/>
      <c r="N12" s="23"/>
      <c r="O12" s="23"/>
      <c r="P12" s="23"/>
      <c r="Q12" s="23"/>
      <c r="R12" s="23"/>
      <c r="S12" s="23"/>
      <c r="T12" s="23"/>
      <c r="U12" s="23"/>
      <c r="V12" s="23"/>
      <c r="W12" s="23"/>
    </row>
    <row r="13" ht="18.75" customHeight="1" spans="1:23">
      <c r="A13" s="123" t="s">
        <v>301</v>
      </c>
      <c r="B13" s="123" t="s">
        <v>302</v>
      </c>
      <c r="C13" s="21" t="s">
        <v>300</v>
      </c>
      <c r="D13" s="123" t="s">
        <v>70</v>
      </c>
      <c r="E13" s="123" t="s">
        <v>100</v>
      </c>
      <c r="F13" s="123" t="s">
        <v>175</v>
      </c>
      <c r="G13" s="123" t="s">
        <v>263</v>
      </c>
      <c r="H13" s="124" t="s">
        <v>264</v>
      </c>
      <c r="I13" s="138">
        <v>100000</v>
      </c>
      <c r="J13" s="138">
        <v>100000</v>
      </c>
      <c r="K13" s="23">
        <v>100000</v>
      </c>
      <c r="L13" s="23"/>
      <c r="M13" s="23"/>
      <c r="N13" s="23"/>
      <c r="O13" s="23"/>
      <c r="P13" s="23"/>
      <c r="Q13" s="23"/>
      <c r="R13" s="23"/>
      <c r="S13" s="23"/>
      <c r="T13" s="23"/>
      <c r="U13" s="23"/>
      <c r="V13" s="23"/>
      <c r="W13" s="23"/>
    </row>
    <row r="14" ht="18.75" customHeight="1" spans="1:23">
      <c r="A14" s="24"/>
      <c r="B14" s="24"/>
      <c r="C14" s="21" t="s">
        <v>305</v>
      </c>
      <c r="D14" s="24"/>
      <c r="E14" s="24"/>
      <c r="F14" s="24"/>
      <c r="G14" s="24"/>
      <c r="H14" s="125"/>
      <c r="I14" s="138">
        <v>100000</v>
      </c>
      <c r="J14" s="138">
        <v>100000</v>
      </c>
      <c r="K14" s="23">
        <v>100000</v>
      </c>
      <c r="L14" s="23"/>
      <c r="M14" s="23"/>
      <c r="N14" s="23"/>
      <c r="O14" s="23"/>
      <c r="P14" s="23"/>
      <c r="Q14" s="23"/>
      <c r="R14" s="23"/>
      <c r="S14" s="23"/>
      <c r="T14" s="23"/>
      <c r="U14" s="23"/>
      <c r="V14" s="23"/>
      <c r="W14" s="23"/>
    </row>
    <row r="15" ht="18.75" customHeight="1" spans="1:23">
      <c r="A15" s="123" t="s">
        <v>306</v>
      </c>
      <c r="B15" s="123" t="s">
        <v>307</v>
      </c>
      <c r="C15" s="21" t="s">
        <v>305</v>
      </c>
      <c r="D15" s="123" t="s">
        <v>70</v>
      </c>
      <c r="E15" s="123" t="s">
        <v>96</v>
      </c>
      <c r="F15" s="123" t="s">
        <v>171</v>
      </c>
      <c r="G15" s="123" t="s">
        <v>261</v>
      </c>
      <c r="H15" s="124" t="s">
        <v>262</v>
      </c>
      <c r="I15" s="138">
        <v>48400</v>
      </c>
      <c r="J15" s="138">
        <v>48400</v>
      </c>
      <c r="K15" s="23">
        <v>48400</v>
      </c>
      <c r="L15" s="23"/>
      <c r="M15" s="23"/>
      <c r="N15" s="23"/>
      <c r="O15" s="23"/>
      <c r="P15" s="23"/>
      <c r="Q15" s="23"/>
      <c r="R15" s="23"/>
      <c r="S15" s="23"/>
      <c r="T15" s="23"/>
      <c r="U15" s="23"/>
      <c r="V15" s="23"/>
      <c r="W15" s="23"/>
    </row>
    <row r="16" ht="18.75" customHeight="1" spans="1:23">
      <c r="A16" s="123" t="s">
        <v>306</v>
      </c>
      <c r="B16" s="123" t="s">
        <v>307</v>
      </c>
      <c r="C16" s="21" t="s">
        <v>305</v>
      </c>
      <c r="D16" s="123" t="s">
        <v>70</v>
      </c>
      <c r="E16" s="123" t="s">
        <v>96</v>
      </c>
      <c r="F16" s="123" t="s">
        <v>171</v>
      </c>
      <c r="G16" s="123" t="s">
        <v>263</v>
      </c>
      <c r="H16" s="124" t="s">
        <v>264</v>
      </c>
      <c r="I16" s="138">
        <v>51600</v>
      </c>
      <c r="J16" s="138">
        <v>51600</v>
      </c>
      <c r="K16" s="23">
        <v>51600</v>
      </c>
      <c r="L16" s="23"/>
      <c r="M16" s="23"/>
      <c r="N16" s="23"/>
      <c r="O16" s="23"/>
      <c r="P16" s="23"/>
      <c r="Q16" s="23"/>
      <c r="R16" s="23"/>
      <c r="S16" s="23"/>
      <c r="T16" s="23"/>
      <c r="U16" s="23"/>
      <c r="V16" s="23"/>
      <c r="W16" s="23"/>
    </row>
    <row r="17" ht="18.75" customHeight="1" spans="1:23">
      <c r="A17" s="24"/>
      <c r="B17" s="24"/>
      <c r="C17" s="21" t="s">
        <v>308</v>
      </c>
      <c r="D17" s="24"/>
      <c r="E17" s="24"/>
      <c r="F17" s="24"/>
      <c r="G17" s="24"/>
      <c r="H17" s="125"/>
      <c r="I17" s="138">
        <v>100000</v>
      </c>
      <c r="J17" s="138">
        <v>100000</v>
      </c>
      <c r="K17" s="23">
        <v>100000</v>
      </c>
      <c r="L17" s="23"/>
      <c r="M17" s="23"/>
      <c r="N17" s="23"/>
      <c r="O17" s="23"/>
      <c r="P17" s="23"/>
      <c r="Q17" s="23"/>
      <c r="R17" s="23"/>
      <c r="S17" s="23"/>
      <c r="T17" s="23"/>
      <c r="U17" s="23"/>
      <c r="V17" s="23"/>
      <c r="W17" s="23"/>
    </row>
    <row r="18" ht="18.75" customHeight="1" spans="1:23">
      <c r="A18" s="123" t="s">
        <v>306</v>
      </c>
      <c r="B18" s="123" t="s">
        <v>309</v>
      </c>
      <c r="C18" s="21" t="s">
        <v>308</v>
      </c>
      <c r="D18" s="123" t="s">
        <v>70</v>
      </c>
      <c r="E18" s="123" t="s">
        <v>96</v>
      </c>
      <c r="F18" s="123" t="s">
        <v>171</v>
      </c>
      <c r="G18" s="123" t="s">
        <v>310</v>
      </c>
      <c r="H18" s="124" t="s">
        <v>311</v>
      </c>
      <c r="I18" s="138">
        <v>100000</v>
      </c>
      <c r="J18" s="138">
        <v>100000</v>
      </c>
      <c r="K18" s="23">
        <v>100000</v>
      </c>
      <c r="L18" s="23"/>
      <c r="M18" s="23"/>
      <c r="N18" s="23"/>
      <c r="O18" s="23"/>
      <c r="P18" s="23"/>
      <c r="Q18" s="23"/>
      <c r="R18" s="23"/>
      <c r="S18" s="23"/>
      <c r="T18" s="23"/>
      <c r="U18" s="23"/>
      <c r="V18" s="23"/>
      <c r="W18" s="23"/>
    </row>
    <row r="19" ht="18.75" customHeight="1" spans="1:23">
      <c r="A19" s="24"/>
      <c r="B19" s="24"/>
      <c r="C19" s="21" t="s">
        <v>312</v>
      </c>
      <c r="D19" s="24"/>
      <c r="E19" s="24"/>
      <c r="F19" s="24"/>
      <c r="G19" s="24"/>
      <c r="H19" s="125"/>
      <c r="I19" s="138">
        <v>6500</v>
      </c>
      <c r="J19" s="138">
        <v>6500</v>
      </c>
      <c r="K19" s="23">
        <v>6500</v>
      </c>
      <c r="L19" s="23"/>
      <c r="M19" s="23"/>
      <c r="N19" s="23"/>
      <c r="O19" s="23"/>
      <c r="P19" s="23"/>
      <c r="Q19" s="23"/>
      <c r="R19" s="23"/>
      <c r="S19" s="23"/>
      <c r="T19" s="23"/>
      <c r="U19" s="23"/>
      <c r="V19" s="23"/>
      <c r="W19" s="23"/>
    </row>
    <row r="20" ht="18.75" customHeight="1" spans="1:23">
      <c r="A20" s="123" t="s">
        <v>306</v>
      </c>
      <c r="B20" s="123" t="s">
        <v>313</v>
      </c>
      <c r="C20" s="21" t="s">
        <v>312</v>
      </c>
      <c r="D20" s="123" t="s">
        <v>70</v>
      </c>
      <c r="E20" s="123" t="s">
        <v>96</v>
      </c>
      <c r="F20" s="123" t="s">
        <v>171</v>
      </c>
      <c r="G20" s="123" t="s">
        <v>287</v>
      </c>
      <c r="H20" s="124" t="s">
        <v>288</v>
      </c>
      <c r="I20" s="138">
        <v>6500</v>
      </c>
      <c r="J20" s="138">
        <v>6500</v>
      </c>
      <c r="K20" s="23">
        <v>6500</v>
      </c>
      <c r="L20" s="23"/>
      <c r="M20" s="23"/>
      <c r="N20" s="23"/>
      <c r="O20" s="23"/>
      <c r="P20" s="23"/>
      <c r="Q20" s="23"/>
      <c r="R20" s="23"/>
      <c r="S20" s="23"/>
      <c r="T20" s="23"/>
      <c r="U20" s="23"/>
      <c r="V20" s="23"/>
      <c r="W20" s="23"/>
    </row>
    <row r="21" ht="18.75" customHeight="1" spans="1:23">
      <c r="A21" s="24"/>
      <c r="B21" s="24"/>
      <c r="C21" s="21" t="s">
        <v>314</v>
      </c>
      <c r="D21" s="24"/>
      <c r="E21" s="24"/>
      <c r="F21" s="24"/>
      <c r="G21" s="24"/>
      <c r="H21" s="125"/>
      <c r="I21" s="138">
        <v>30000</v>
      </c>
      <c r="J21" s="138">
        <v>30000</v>
      </c>
      <c r="K21" s="23">
        <v>30000</v>
      </c>
      <c r="L21" s="23"/>
      <c r="M21" s="23"/>
      <c r="N21" s="23"/>
      <c r="O21" s="23"/>
      <c r="P21" s="23"/>
      <c r="Q21" s="23"/>
      <c r="R21" s="23"/>
      <c r="S21" s="23"/>
      <c r="T21" s="23"/>
      <c r="U21" s="23"/>
      <c r="V21" s="23"/>
      <c r="W21" s="23"/>
    </row>
    <row r="22" ht="18.75" customHeight="1" spans="1:23">
      <c r="A22" s="123" t="s">
        <v>306</v>
      </c>
      <c r="B22" s="123" t="s">
        <v>315</v>
      </c>
      <c r="C22" s="21" t="s">
        <v>314</v>
      </c>
      <c r="D22" s="123" t="s">
        <v>70</v>
      </c>
      <c r="E22" s="123" t="s">
        <v>100</v>
      </c>
      <c r="F22" s="123" t="s">
        <v>175</v>
      </c>
      <c r="G22" s="123" t="s">
        <v>261</v>
      </c>
      <c r="H22" s="124" t="s">
        <v>262</v>
      </c>
      <c r="I22" s="138">
        <v>30000</v>
      </c>
      <c r="J22" s="138">
        <v>30000</v>
      </c>
      <c r="K22" s="23">
        <v>30000</v>
      </c>
      <c r="L22" s="23"/>
      <c r="M22" s="23"/>
      <c r="N22" s="23"/>
      <c r="O22" s="23"/>
      <c r="P22" s="23"/>
      <c r="Q22" s="23"/>
      <c r="R22" s="23"/>
      <c r="S22" s="23"/>
      <c r="T22" s="23"/>
      <c r="U22" s="23"/>
      <c r="V22" s="23"/>
      <c r="W22" s="23"/>
    </row>
    <row r="23" ht="18.75" customHeight="1" spans="1:23">
      <c r="A23" s="24"/>
      <c r="B23" s="24"/>
      <c r="C23" s="21" t="s">
        <v>316</v>
      </c>
      <c r="D23" s="24"/>
      <c r="E23" s="24"/>
      <c r="F23" s="24"/>
      <c r="G23" s="24"/>
      <c r="H23" s="125"/>
      <c r="I23" s="138">
        <v>594338.69</v>
      </c>
      <c r="J23" s="138">
        <v>594338.69</v>
      </c>
      <c r="K23" s="23">
        <v>594338.69</v>
      </c>
      <c r="L23" s="23"/>
      <c r="M23" s="23"/>
      <c r="N23" s="23"/>
      <c r="O23" s="23"/>
      <c r="P23" s="23"/>
      <c r="Q23" s="23"/>
      <c r="R23" s="23"/>
      <c r="S23" s="23"/>
      <c r="T23" s="23"/>
      <c r="U23" s="23"/>
      <c r="V23" s="23"/>
      <c r="W23" s="23"/>
    </row>
    <row r="24" ht="18.75" customHeight="1" spans="1:23">
      <c r="A24" s="123" t="s">
        <v>301</v>
      </c>
      <c r="B24" s="123" t="s">
        <v>317</v>
      </c>
      <c r="C24" s="21" t="s">
        <v>316</v>
      </c>
      <c r="D24" s="123" t="s">
        <v>70</v>
      </c>
      <c r="E24" s="123" t="s">
        <v>99</v>
      </c>
      <c r="F24" s="123" t="s">
        <v>174</v>
      </c>
      <c r="G24" s="123" t="s">
        <v>318</v>
      </c>
      <c r="H24" s="124" t="s">
        <v>319</v>
      </c>
      <c r="I24" s="138">
        <v>594338.69</v>
      </c>
      <c r="J24" s="138">
        <v>594338.69</v>
      </c>
      <c r="K24" s="23">
        <v>594338.69</v>
      </c>
      <c r="L24" s="23"/>
      <c r="M24" s="23"/>
      <c r="N24" s="23"/>
      <c r="O24" s="23"/>
      <c r="P24" s="23"/>
      <c r="Q24" s="23"/>
      <c r="R24" s="23"/>
      <c r="S24" s="23"/>
      <c r="T24" s="23"/>
      <c r="U24" s="23"/>
      <c r="V24" s="23"/>
      <c r="W24" s="23"/>
    </row>
    <row r="25" ht="18.75" customHeight="1" spans="1:23">
      <c r="A25" s="24"/>
      <c r="B25" s="24"/>
      <c r="C25" s="21" t="s">
        <v>320</v>
      </c>
      <c r="D25" s="24"/>
      <c r="E25" s="24"/>
      <c r="F25" s="24"/>
      <c r="G25" s="24"/>
      <c r="H25" s="125"/>
      <c r="I25" s="138">
        <v>1570000</v>
      </c>
      <c r="J25" s="138">
        <v>1570000</v>
      </c>
      <c r="K25" s="23">
        <v>1570000</v>
      </c>
      <c r="L25" s="23"/>
      <c r="M25" s="23"/>
      <c r="N25" s="23"/>
      <c r="O25" s="23"/>
      <c r="P25" s="23"/>
      <c r="Q25" s="23"/>
      <c r="R25" s="23"/>
      <c r="S25" s="23"/>
      <c r="T25" s="23"/>
      <c r="U25" s="23"/>
      <c r="V25" s="23"/>
      <c r="W25" s="23"/>
    </row>
    <row r="26" ht="18.75" customHeight="1" spans="1:23">
      <c r="A26" s="123" t="s">
        <v>301</v>
      </c>
      <c r="B26" s="123" t="s">
        <v>321</v>
      </c>
      <c r="C26" s="21" t="s">
        <v>320</v>
      </c>
      <c r="D26" s="123" t="s">
        <v>70</v>
      </c>
      <c r="E26" s="123" t="s">
        <v>104</v>
      </c>
      <c r="F26" s="123" t="s">
        <v>179</v>
      </c>
      <c r="G26" s="123" t="s">
        <v>322</v>
      </c>
      <c r="H26" s="124" t="s">
        <v>323</v>
      </c>
      <c r="I26" s="138">
        <v>1570000</v>
      </c>
      <c r="J26" s="138">
        <v>1570000</v>
      </c>
      <c r="K26" s="23">
        <v>1570000</v>
      </c>
      <c r="L26" s="23"/>
      <c r="M26" s="23"/>
      <c r="N26" s="23"/>
      <c r="O26" s="23"/>
      <c r="P26" s="23"/>
      <c r="Q26" s="23"/>
      <c r="R26" s="23"/>
      <c r="S26" s="23"/>
      <c r="T26" s="23"/>
      <c r="U26" s="23"/>
      <c r="V26" s="23"/>
      <c r="W26" s="23"/>
    </row>
    <row r="27" ht="18.75" customHeight="1" spans="1:23">
      <c r="A27" s="24"/>
      <c r="B27" s="24"/>
      <c r="C27" s="21" t="s">
        <v>324</v>
      </c>
      <c r="D27" s="24"/>
      <c r="E27" s="24"/>
      <c r="F27" s="24"/>
      <c r="G27" s="24"/>
      <c r="H27" s="125"/>
      <c r="I27" s="138">
        <v>100000</v>
      </c>
      <c r="J27" s="138">
        <v>100000</v>
      </c>
      <c r="K27" s="23">
        <v>100000</v>
      </c>
      <c r="L27" s="23"/>
      <c r="M27" s="23"/>
      <c r="N27" s="23"/>
      <c r="O27" s="23"/>
      <c r="P27" s="23"/>
      <c r="Q27" s="23"/>
      <c r="R27" s="23"/>
      <c r="S27" s="23"/>
      <c r="T27" s="23"/>
      <c r="U27" s="23"/>
      <c r="V27" s="23"/>
      <c r="W27" s="23"/>
    </row>
    <row r="28" ht="18.75" customHeight="1" spans="1:23">
      <c r="A28" s="123" t="s">
        <v>306</v>
      </c>
      <c r="B28" s="123" t="s">
        <v>325</v>
      </c>
      <c r="C28" s="21" t="s">
        <v>324</v>
      </c>
      <c r="D28" s="123" t="s">
        <v>70</v>
      </c>
      <c r="E28" s="123" t="s">
        <v>96</v>
      </c>
      <c r="F28" s="123" t="s">
        <v>171</v>
      </c>
      <c r="G28" s="123" t="s">
        <v>261</v>
      </c>
      <c r="H28" s="124" t="s">
        <v>262</v>
      </c>
      <c r="I28" s="138">
        <v>48400</v>
      </c>
      <c r="J28" s="138">
        <v>48400</v>
      </c>
      <c r="K28" s="23">
        <v>48400</v>
      </c>
      <c r="L28" s="23"/>
      <c r="M28" s="23"/>
      <c r="N28" s="23"/>
      <c r="O28" s="23"/>
      <c r="P28" s="23"/>
      <c r="Q28" s="23"/>
      <c r="R28" s="23"/>
      <c r="S28" s="23"/>
      <c r="T28" s="23"/>
      <c r="U28" s="23"/>
      <c r="V28" s="23"/>
      <c r="W28" s="23"/>
    </row>
    <row r="29" ht="18.75" customHeight="1" spans="1:23">
      <c r="A29" s="123" t="s">
        <v>306</v>
      </c>
      <c r="B29" s="123" t="s">
        <v>325</v>
      </c>
      <c r="C29" s="21" t="s">
        <v>324</v>
      </c>
      <c r="D29" s="123" t="s">
        <v>70</v>
      </c>
      <c r="E29" s="123" t="s">
        <v>96</v>
      </c>
      <c r="F29" s="123" t="s">
        <v>171</v>
      </c>
      <c r="G29" s="123" t="s">
        <v>263</v>
      </c>
      <c r="H29" s="124" t="s">
        <v>264</v>
      </c>
      <c r="I29" s="138">
        <v>51600</v>
      </c>
      <c r="J29" s="138">
        <v>51600</v>
      </c>
      <c r="K29" s="23">
        <v>51600</v>
      </c>
      <c r="L29" s="23"/>
      <c r="M29" s="23"/>
      <c r="N29" s="23"/>
      <c r="O29" s="23"/>
      <c r="P29" s="23"/>
      <c r="Q29" s="23"/>
      <c r="R29" s="23"/>
      <c r="S29" s="23"/>
      <c r="T29" s="23"/>
      <c r="U29" s="23"/>
      <c r="V29" s="23"/>
      <c r="W29" s="23"/>
    </row>
    <row r="30" ht="18.75" customHeight="1" spans="1:23">
      <c r="A30" s="24"/>
      <c r="B30" s="24"/>
      <c r="C30" s="21" t="s">
        <v>326</v>
      </c>
      <c r="D30" s="24"/>
      <c r="E30" s="24"/>
      <c r="F30" s="24"/>
      <c r="G30" s="24"/>
      <c r="H30" s="125"/>
      <c r="I30" s="138">
        <v>5000</v>
      </c>
      <c r="J30" s="138">
        <v>5000</v>
      </c>
      <c r="K30" s="23">
        <v>5000</v>
      </c>
      <c r="L30" s="23"/>
      <c r="M30" s="23"/>
      <c r="N30" s="23"/>
      <c r="O30" s="23"/>
      <c r="P30" s="23"/>
      <c r="Q30" s="23"/>
      <c r="R30" s="23"/>
      <c r="S30" s="23"/>
      <c r="T30" s="23"/>
      <c r="U30" s="23"/>
      <c r="V30" s="23"/>
      <c r="W30" s="23"/>
    </row>
    <row r="31" ht="18.75" customHeight="1" spans="1:23">
      <c r="A31" s="123" t="s">
        <v>306</v>
      </c>
      <c r="B31" s="123" t="s">
        <v>327</v>
      </c>
      <c r="C31" s="21" t="s">
        <v>326</v>
      </c>
      <c r="D31" s="123" t="s">
        <v>70</v>
      </c>
      <c r="E31" s="123" t="s">
        <v>86</v>
      </c>
      <c r="F31" s="123" t="s">
        <v>163</v>
      </c>
      <c r="G31" s="123" t="s">
        <v>261</v>
      </c>
      <c r="H31" s="124" t="s">
        <v>262</v>
      </c>
      <c r="I31" s="138">
        <v>5000</v>
      </c>
      <c r="J31" s="138">
        <v>5000</v>
      </c>
      <c r="K31" s="23">
        <v>5000</v>
      </c>
      <c r="L31" s="23"/>
      <c r="M31" s="23"/>
      <c r="N31" s="23"/>
      <c r="O31" s="23"/>
      <c r="P31" s="23"/>
      <c r="Q31" s="23"/>
      <c r="R31" s="23"/>
      <c r="S31" s="23"/>
      <c r="T31" s="23"/>
      <c r="U31" s="23"/>
      <c r="V31" s="23"/>
      <c r="W31" s="23"/>
    </row>
    <row r="32" ht="18.75" customHeight="1" spans="1:23">
      <c r="A32" s="24"/>
      <c r="B32" s="24"/>
      <c r="C32" s="21" t="s">
        <v>328</v>
      </c>
      <c r="D32" s="24"/>
      <c r="E32" s="24"/>
      <c r="F32" s="24"/>
      <c r="G32" s="24"/>
      <c r="H32" s="125"/>
      <c r="I32" s="138">
        <v>100000</v>
      </c>
      <c r="J32" s="138">
        <v>100000</v>
      </c>
      <c r="K32" s="23">
        <v>100000</v>
      </c>
      <c r="L32" s="23"/>
      <c r="M32" s="23"/>
      <c r="N32" s="23"/>
      <c r="O32" s="23"/>
      <c r="P32" s="23"/>
      <c r="Q32" s="23"/>
      <c r="R32" s="23"/>
      <c r="S32" s="23"/>
      <c r="T32" s="23"/>
      <c r="U32" s="23"/>
      <c r="V32" s="23"/>
      <c r="W32" s="23"/>
    </row>
    <row r="33" ht="18.75" customHeight="1" spans="1:23">
      <c r="A33" s="123" t="s">
        <v>306</v>
      </c>
      <c r="B33" s="123" t="s">
        <v>329</v>
      </c>
      <c r="C33" s="21" t="s">
        <v>328</v>
      </c>
      <c r="D33" s="123" t="s">
        <v>70</v>
      </c>
      <c r="E33" s="123" t="s">
        <v>102</v>
      </c>
      <c r="F33" s="123" t="s">
        <v>177</v>
      </c>
      <c r="G33" s="123" t="s">
        <v>310</v>
      </c>
      <c r="H33" s="124" t="s">
        <v>311</v>
      </c>
      <c r="I33" s="138">
        <v>100000</v>
      </c>
      <c r="J33" s="138">
        <v>100000</v>
      </c>
      <c r="K33" s="23">
        <v>100000</v>
      </c>
      <c r="L33" s="23"/>
      <c r="M33" s="23"/>
      <c r="N33" s="23"/>
      <c r="O33" s="23"/>
      <c r="P33" s="23"/>
      <c r="Q33" s="23"/>
      <c r="R33" s="23"/>
      <c r="S33" s="23"/>
      <c r="T33" s="23"/>
      <c r="U33" s="23"/>
      <c r="V33" s="23"/>
      <c r="W33" s="23"/>
    </row>
    <row r="34" ht="18.75" customHeight="1" spans="1:23">
      <c r="A34" s="24"/>
      <c r="B34" s="24"/>
      <c r="C34" s="21" t="s">
        <v>330</v>
      </c>
      <c r="D34" s="24"/>
      <c r="E34" s="24"/>
      <c r="F34" s="24"/>
      <c r="G34" s="24"/>
      <c r="H34" s="125"/>
      <c r="I34" s="138">
        <v>1200000</v>
      </c>
      <c r="J34" s="138"/>
      <c r="K34" s="23"/>
      <c r="L34" s="23"/>
      <c r="M34" s="23"/>
      <c r="N34" s="23"/>
      <c r="O34" s="23"/>
      <c r="P34" s="23"/>
      <c r="Q34" s="23"/>
      <c r="R34" s="23">
        <v>1200000</v>
      </c>
      <c r="S34" s="23"/>
      <c r="T34" s="23"/>
      <c r="U34" s="23"/>
      <c r="V34" s="23"/>
      <c r="W34" s="23">
        <v>1200000</v>
      </c>
    </row>
    <row r="35" ht="18.75" customHeight="1" spans="1:23">
      <c r="A35" s="123" t="s">
        <v>306</v>
      </c>
      <c r="B35" s="123" t="s">
        <v>331</v>
      </c>
      <c r="C35" s="21" t="s">
        <v>330</v>
      </c>
      <c r="D35" s="123" t="s">
        <v>70</v>
      </c>
      <c r="E35" s="123" t="s">
        <v>110</v>
      </c>
      <c r="F35" s="123" t="s">
        <v>332</v>
      </c>
      <c r="G35" s="123" t="s">
        <v>261</v>
      </c>
      <c r="H35" s="124" t="s">
        <v>262</v>
      </c>
      <c r="I35" s="138">
        <v>100000</v>
      </c>
      <c r="J35" s="138"/>
      <c r="K35" s="23"/>
      <c r="L35" s="23"/>
      <c r="M35" s="23"/>
      <c r="N35" s="23"/>
      <c r="O35" s="23"/>
      <c r="P35" s="23"/>
      <c r="Q35" s="23"/>
      <c r="R35" s="23">
        <v>100000</v>
      </c>
      <c r="S35" s="23"/>
      <c r="T35" s="23"/>
      <c r="U35" s="23"/>
      <c r="V35" s="23"/>
      <c r="W35" s="23">
        <v>100000</v>
      </c>
    </row>
    <row r="36" ht="18.75" customHeight="1" spans="1:23">
      <c r="A36" s="123" t="s">
        <v>306</v>
      </c>
      <c r="B36" s="123" t="s">
        <v>331</v>
      </c>
      <c r="C36" s="21" t="s">
        <v>330</v>
      </c>
      <c r="D36" s="123" t="s">
        <v>70</v>
      </c>
      <c r="E36" s="123" t="s">
        <v>110</v>
      </c>
      <c r="F36" s="123" t="s">
        <v>332</v>
      </c>
      <c r="G36" s="123" t="s">
        <v>318</v>
      </c>
      <c r="H36" s="124" t="s">
        <v>319</v>
      </c>
      <c r="I36" s="138">
        <v>200000</v>
      </c>
      <c r="J36" s="138"/>
      <c r="K36" s="23"/>
      <c r="L36" s="23"/>
      <c r="M36" s="23"/>
      <c r="N36" s="23"/>
      <c r="O36" s="23"/>
      <c r="P36" s="23"/>
      <c r="Q36" s="23"/>
      <c r="R36" s="23">
        <v>200000</v>
      </c>
      <c r="S36" s="23"/>
      <c r="T36" s="23"/>
      <c r="U36" s="23"/>
      <c r="V36" s="23"/>
      <c r="W36" s="23">
        <v>200000</v>
      </c>
    </row>
    <row r="37" ht="18.75" customHeight="1" spans="1:23">
      <c r="A37" s="123" t="s">
        <v>306</v>
      </c>
      <c r="B37" s="123" t="s">
        <v>331</v>
      </c>
      <c r="C37" s="21" t="s">
        <v>330</v>
      </c>
      <c r="D37" s="123" t="s">
        <v>70</v>
      </c>
      <c r="E37" s="123" t="s">
        <v>110</v>
      </c>
      <c r="F37" s="123" t="s">
        <v>332</v>
      </c>
      <c r="G37" s="123" t="s">
        <v>265</v>
      </c>
      <c r="H37" s="124" t="s">
        <v>266</v>
      </c>
      <c r="I37" s="138">
        <v>200000</v>
      </c>
      <c r="J37" s="138"/>
      <c r="K37" s="23"/>
      <c r="L37" s="23"/>
      <c r="M37" s="23"/>
      <c r="N37" s="23"/>
      <c r="O37" s="23"/>
      <c r="P37" s="23"/>
      <c r="Q37" s="23"/>
      <c r="R37" s="23">
        <v>200000</v>
      </c>
      <c r="S37" s="23"/>
      <c r="T37" s="23"/>
      <c r="U37" s="23"/>
      <c r="V37" s="23"/>
      <c r="W37" s="23">
        <v>200000</v>
      </c>
    </row>
    <row r="38" ht="18.75" customHeight="1" spans="1:23">
      <c r="A38" s="123" t="s">
        <v>306</v>
      </c>
      <c r="B38" s="123" t="s">
        <v>331</v>
      </c>
      <c r="C38" s="21" t="s">
        <v>330</v>
      </c>
      <c r="D38" s="123" t="s">
        <v>70</v>
      </c>
      <c r="E38" s="123" t="s">
        <v>110</v>
      </c>
      <c r="F38" s="123" t="s">
        <v>332</v>
      </c>
      <c r="G38" s="123" t="s">
        <v>333</v>
      </c>
      <c r="H38" s="124" t="s">
        <v>334</v>
      </c>
      <c r="I38" s="138">
        <v>98000</v>
      </c>
      <c r="J38" s="138"/>
      <c r="K38" s="23"/>
      <c r="L38" s="23"/>
      <c r="M38" s="23"/>
      <c r="N38" s="23"/>
      <c r="O38" s="23"/>
      <c r="P38" s="23"/>
      <c r="Q38" s="23"/>
      <c r="R38" s="23">
        <v>98000</v>
      </c>
      <c r="S38" s="23"/>
      <c r="T38" s="23"/>
      <c r="U38" s="23"/>
      <c r="V38" s="23"/>
      <c r="W38" s="23">
        <v>98000</v>
      </c>
    </row>
    <row r="39" ht="18.75" customHeight="1" spans="1:23">
      <c r="A39" s="123" t="s">
        <v>306</v>
      </c>
      <c r="B39" s="123" t="s">
        <v>331</v>
      </c>
      <c r="C39" s="21" t="s">
        <v>330</v>
      </c>
      <c r="D39" s="123" t="s">
        <v>70</v>
      </c>
      <c r="E39" s="123" t="s">
        <v>110</v>
      </c>
      <c r="F39" s="123" t="s">
        <v>332</v>
      </c>
      <c r="G39" s="123" t="s">
        <v>310</v>
      </c>
      <c r="H39" s="124" t="s">
        <v>311</v>
      </c>
      <c r="I39" s="138">
        <v>602000</v>
      </c>
      <c r="J39" s="138"/>
      <c r="K39" s="23"/>
      <c r="L39" s="23"/>
      <c r="M39" s="23"/>
      <c r="N39" s="23"/>
      <c r="O39" s="23"/>
      <c r="P39" s="23"/>
      <c r="Q39" s="23"/>
      <c r="R39" s="23">
        <v>602000</v>
      </c>
      <c r="S39" s="23"/>
      <c r="T39" s="23"/>
      <c r="U39" s="23"/>
      <c r="V39" s="23"/>
      <c r="W39" s="23">
        <v>602000</v>
      </c>
    </row>
    <row r="40" ht="18.75" customHeight="1" spans="1:23">
      <c r="A40" s="24"/>
      <c r="B40" s="24"/>
      <c r="C40" s="21" t="s">
        <v>335</v>
      </c>
      <c r="D40" s="24"/>
      <c r="E40" s="24"/>
      <c r="F40" s="24"/>
      <c r="G40" s="24"/>
      <c r="H40" s="125"/>
      <c r="I40" s="138">
        <v>240000</v>
      </c>
      <c r="J40" s="138">
        <v>240000</v>
      </c>
      <c r="K40" s="23">
        <v>240000</v>
      </c>
      <c r="L40" s="23"/>
      <c r="M40" s="23"/>
      <c r="N40" s="23"/>
      <c r="O40" s="23"/>
      <c r="P40" s="23"/>
      <c r="Q40" s="23"/>
      <c r="R40" s="23"/>
      <c r="S40" s="23"/>
      <c r="T40" s="23"/>
      <c r="U40" s="23"/>
      <c r="V40" s="23"/>
      <c r="W40" s="23"/>
    </row>
    <row r="41" ht="18.75" customHeight="1" spans="1:23">
      <c r="A41" s="123" t="s">
        <v>306</v>
      </c>
      <c r="B41" s="123" t="s">
        <v>336</v>
      </c>
      <c r="C41" s="21" t="s">
        <v>335</v>
      </c>
      <c r="D41" s="123" t="s">
        <v>70</v>
      </c>
      <c r="E41" s="123" t="s">
        <v>101</v>
      </c>
      <c r="F41" s="123" t="s">
        <v>176</v>
      </c>
      <c r="G41" s="123" t="s">
        <v>261</v>
      </c>
      <c r="H41" s="124" t="s">
        <v>262</v>
      </c>
      <c r="I41" s="138">
        <v>10000</v>
      </c>
      <c r="J41" s="138">
        <v>10000</v>
      </c>
      <c r="K41" s="23">
        <v>10000</v>
      </c>
      <c r="L41" s="23"/>
      <c r="M41" s="23"/>
      <c r="N41" s="23"/>
      <c r="O41" s="23"/>
      <c r="P41" s="23"/>
      <c r="Q41" s="23"/>
      <c r="R41" s="23"/>
      <c r="S41" s="23"/>
      <c r="T41" s="23"/>
      <c r="U41" s="23"/>
      <c r="V41" s="23"/>
      <c r="W41" s="23"/>
    </row>
    <row r="42" ht="18.75" customHeight="1" spans="1:23">
      <c r="A42" s="123" t="s">
        <v>306</v>
      </c>
      <c r="B42" s="123" t="s">
        <v>336</v>
      </c>
      <c r="C42" s="21" t="s">
        <v>335</v>
      </c>
      <c r="D42" s="123" t="s">
        <v>70</v>
      </c>
      <c r="E42" s="123" t="s">
        <v>101</v>
      </c>
      <c r="F42" s="123" t="s">
        <v>176</v>
      </c>
      <c r="G42" s="123" t="s">
        <v>337</v>
      </c>
      <c r="H42" s="124" t="s">
        <v>338</v>
      </c>
      <c r="I42" s="138">
        <v>10000</v>
      </c>
      <c r="J42" s="138">
        <v>10000</v>
      </c>
      <c r="K42" s="23">
        <v>10000</v>
      </c>
      <c r="L42" s="23"/>
      <c r="M42" s="23"/>
      <c r="N42" s="23"/>
      <c r="O42" s="23"/>
      <c r="P42" s="23"/>
      <c r="Q42" s="23"/>
      <c r="R42" s="23"/>
      <c r="S42" s="23"/>
      <c r="T42" s="23"/>
      <c r="U42" s="23"/>
      <c r="V42" s="23"/>
      <c r="W42" s="23"/>
    </row>
    <row r="43" ht="18.75" customHeight="1" spans="1:23">
      <c r="A43" s="123" t="s">
        <v>306</v>
      </c>
      <c r="B43" s="123" t="s">
        <v>336</v>
      </c>
      <c r="C43" s="21" t="s">
        <v>335</v>
      </c>
      <c r="D43" s="123" t="s">
        <v>70</v>
      </c>
      <c r="E43" s="123" t="s">
        <v>101</v>
      </c>
      <c r="F43" s="123" t="s">
        <v>176</v>
      </c>
      <c r="G43" s="123" t="s">
        <v>333</v>
      </c>
      <c r="H43" s="124" t="s">
        <v>334</v>
      </c>
      <c r="I43" s="138">
        <v>215000</v>
      </c>
      <c r="J43" s="138">
        <v>215000</v>
      </c>
      <c r="K43" s="23">
        <v>215000</v>
      </c>
      <c r="L43" s="23"/>
      <c r="M43" s="23"/>
      <c r="N43" s="23"/>
      <c r="O43" s="23"/>
      <c r="P43" s="23"/>
      <c r="Q43" s="23"/>
      <c r="R43" s="23"/>
      <c r="S43" s="23"/>
      <c r="T43" s="23"/>
      <c r="U43" s="23"/>
      <c r="V43" s="23"/>
      <c r="W43" s="23"/>
    </row>
    <row r="44" ht="18.75" customHeight="1" spans="1:23">
      <c r="A44" s="123" t="s">
        <v>306</v>
      </c>
      <c r="B44" s="123" t="s">
        <v>336</v>
      </c>
      <c r="C44" s="21" t="s">
        <v>335</v>
      </c>
      <c r="D44" s="123" t="s">
        <v>70</v>
      </c>
      <c r="E44" s="123" t="s">
        <v>101</v>
      </c>
      <c r="F44" s="123" t="s">
        <v>176</v>
      </c>
      <c r="G44" s="123" t="s">
        <v>310</v>
      </c>
      <c r="H44" s="124" t="s">
        <v>311</v>
      </c>
      <c r="I44" s="138">
        <v>5000</v>
      </c>
      <c r="J44" s="138">
        <v>5000</v>
      </c>
      <c r="K44" s="23">
        <v>5000</v>
      </c>
      <c r="L44" s="23"/>
      <c r="M44" s="23"/>
      <c r="N44" s="23"/>
      <c r="O44" s="23"/>
      <c r="P44" s="23"/>
      <c r="Q44" s="23"/>
      <c r="R44" s="23"/>
      <c r="S44" s="23"/>
      <c r="T44" s="23"/>
      <c r="U44" s="23"/>
      <c r="V44" s="23"/>
      <c r="W44" s="23"/>
    </row>
    <row r="45" ht="18.75" customHeight="1" spans="1:23">
      <c r="A45" s="24"/>
      <c r="B45" s="24"/>
      <c r="C45" s="21" t="s">
        <v>339</v>
      </c>
      <c r="D45" s="24"/>
      <c r="E45" s="24"/>
      <c r="F45" s="24"/>
      <c r="G45" s="24"/>
      <c r="H45" s="125"/>
      <c r="I45" s="138">
        <v>690000</v>
      </c>
      <c r="J45" s="138">
        <v>690000</v>
      </c>
      <c r="K45" s="23">
        <v>690000</v>
      </c>
      <c r="L45" s="23"/>
      <c r="M45" s="23"/>
      <c r="N45" s="23"/>
      <c r="O45" s="23"/>
      <c r="P45" s="23"/>
      <c r="Q45" s="23"/>
      <c r="R45" s="23"/>
      <c r="S45" s="23"/>
      <c r="T45" s="23"/>
      <c r="U45" s="23"/>
      <c r="V45" s="23"/>
      <c r="W45" s="23"/>
    </row>
    <row r="46" ht="18.75" customHeight="1" spans="1:23">
      <c r="A46" s="123" t="s">
        <v>306</v>
      </c>
      <c r="B46" s="123" t="s">
        <v>340</v>
      </c>
      <c r="C46" s="21" t="s">
        <v>339</v>
      </c>
      <c r="D46" s="123" t="s">
        <v>70</v>
      </c>
      <c r="E46" s="123" t="s">
        <v>101</v>
      </c>
      <c r="F46" s="123" t="s">
        <v>176</v>
      </c>
      <c r="G46" s="123" t="s">
        <v>261</v>
      </c>
      <c r="H46" s="124" t="s">
        <v>262</v>
      </c>
      <c r="I46" s="138">
        <v>10000</v>
      </c>
      <c r="J46" s="138">
        <v>10000</v>
      </c>
      <c r="K46" s="23">
        <v>10000</v>
      </c>
      <c r="L46" s="23"/>
      <c r="M46" s="23"/>
      <c r="N46" s="23"/>
      <c r="O46" s="23"/>
      <c r="P46" s="23"/>
      <c r="Q46" s="23"/>
      <c r="R46" s="23"/>
      <c r="S46" s="23"/>
      <c r="T46" s="23"/>
      <c r="U46" s="23"/>
      <c r="V46" s="23"/>
      <c r="W46" s="23"/>
    </row>
    <row r="47" ht="18.75" customHeight="1" spans="1:23">
      <c r="A47" s="123" t="s">
        <v>306</v>
      </c>
      <c r="B47" s="123" t="s">
        <v>340</v>
      </c>
      <c r="C47" s="21" t="s">
        <v>339</v>
      </c>
      <c r="D47" s="123" t="s">
        <v>70</v>
      </c>
      <c r="E47" s="123" t="s">
        <v>101</v>
      </c>
      <c r="F47" s="123" t="s">
        <v>176</v>
      </c>
      <c r="G47" s="123" t="s">
        <v>341</v>
      </c>
      <c r="H47" s="124" t="s">
        <v>342</v>
      </c>
      <c r="I47" s="138">
        <v>40000</v>
      </c>
      <c r="J47" s="138">
        <v>40000</v>
      </c>
      <c r="K47" s="23">
        <v>40000</v>
      </c>
      <c r="L47" s="23"/>
      <c r="M47" s="23"/>
      <c r="N47" s="23"/>
      <c r="O47" s="23"/>
      <c r="P47" s="23"/>
      <c r="Q47" s="23"/>
      <c r="R47" s="23"/>
      <c r="S47" s="23"/>
      <c r="T47" s="23"/>
      <c r="U47" s="23"/>
      <c r="V47" s="23"/>
      <c r="W47" s="23"/>
    </row>
    <row r="48" ht="18.75" customHeight="1" spans="1:23">
      <c r="A48" s="123" t="s">
        <v>306</v>
      </c>
      <c r="B48" s="123" t="s">
        <v>340</v>
      </c>
      <c r="C48" s="21" t="s">
        <v>339</v>
      </c>
      <c r="D48" s="123" t="s">
        <v>70</v>
      </c>
      <c r="E48" s="123" t="s">
        <v>101</v>
      </c>
      <c r="F48" s="123" t="s">
        <v>176</v>
      </c>
      <c r="G48" s="123" t="s">
        <v>337</v>
      </c>
      <c r="H48" s="124" t="s">
        <v>338</v>
      </c>
      <c r="I48" s="138">
        <v>5000</v>
      </c>
      <c r="J48" s="138">
        <v>5000</v>
      </c>
      <c r="K48" s="23">
        <v>5000</v>
      </c>
      <c r="L48" s="23"/>
      <c r="M48" s="23"/>
      <c r="N48" s="23"/>
      <c r="O48" s="23"/>
      <c r="P48" s="23"/>
      <c r="Q48" s="23"/>
      <c r="R48" s="23"/>
      <c r="S48" s="23"/>
      <c r="T48" s="23"/>
      <c r="U48" s="23"/>
      <c r="V48" s="23"/>
      <c r="W48" s="23"/>
    </row>
    <row r="49" ht="18.75" customHeight="1" spans="1:23">
      <c r="A49" s="123" t="s">
        <v>306</v>
      </c>
      <c r="B49" s="123" t="s">
        <v>340</v>
      </c>
      <c r="C49" s="21" t="s">
        <v>339</v>
      </c>
      <c r="D49" s="123" t="s">
        <v>70</v>
      </c>
      <c r="E49" s="123" t="s">
        <v>101</v>
      </c>
      <c r="F49" s="123" t="s">
        <v>176</v>
      </c>
      <c r="G49" s="123" t="s">
        <v>333</v>
      </c>
      <c r="H49" s="124" t="s">
        <v>334</v>
      </c>
      <c r="I49" s="138">
        <v>630000</v>
      </c>
      <c r="J49" s="138">
        <v>630000</v>
      </c>
      <c r="K49" s="23">
        <v>630000</v>
      </c>
      <c r="L49" s="23"/>
      <c r="M49" s="23"/>
      <c r="N49" s="23"/>
      <c r="O49" s="23"/>
      <c r="P49" s="23"/>
      <c r="Q49" s="23"/>
      <c r="R49" s="23"/>
      <c r="S49" s="23"/>
      <c r="T49" s="23"/>
      <c r="U49" s="23"/>
      <c r="V49" s="23"/>
      <c r="W49" s="23"/>
    </row>
    <row r="50" ht="18.75" customHeight="1" spans="1:23">
      <c r="A50" s="123" t="s">
        <v>306</v>
      </c>
      <c r="B50" s="123" t="s">
        <v>340</v>
      </c>
      <c r="C50" s="21" t="s">
        <v>339</v>
      </c>
      <c r="D50" s="123" t="s">
        <v>70</v>
      </c>
      <c r="E50" s="123" t="s">
        <v>101</v>
      </c>
      <c r="F50" s="123" t="s">
        <v>176</v>
      </c>
      <c r="G50" s="123" t="s">
        <v>310</v>
      </c>
      <c r="H50" s="124" t="s">
        <v>311</v>
      </c>
      <c r="I50" s="138">
        <v>5000</v>
      </c>
      <c r="J50" s="138">
        <v>5000</v>
      </c>
      <c r="K50" s="23">
        <v>5000</v>
      </c>
      <c r="L50" s="23"/>
      <c r="M50" s="23"/>
      <c r="N50" s="23"/>
      <c r="O50" s="23"/>
      <c r="P50" s="23"/>
      <c r="Q50" s="23"/>
      <c r="R50" s="23"/>
      <c r="S50" s="23"/>
      <c r="T50" s="23"/>
      <c r="U50" s="23"/>
      <c r="V50" s="23"/>
      <c r="W50" s="23"/>
    </row>
    <row r="51" ht="18.75" customHeight="1" spans="1:23">
      <c r="A51" s="34" t="s">
        <v>115</v>
      </c>
      <c r="B51" s="35"/>
      <c r="C51" s="35"/>
      <c r="D51" s="35"/>
      <c r="E51" s="35"/>
      <c r="F51" s="35"/>
      <c r="G51" s="35"/>
      <c r="H51" s="36"/>
      <c r="I51" s="23">
        <v>5100927.29</v>
      </c>
      <c r="J51" s="23">
        <v>3900927.29</v>
      </c>
      <c r="K51" s="23">
        <v>3900927.29</v>
      </c>
      <c r="L51" s="23"/>
      <c r="M51" s="23"/>
      <c r="N51" s="23"/>
      <c r="O51" s="23"/>
      <c r="P51" s="23"/>
      <c r="Q51" s="23"/>
      <c r="R51" s="23">
        <v>1200000</v>
      </c>
      <c r="S51" s="23"/>
      <c r="T51" s="23"/>
      <c r="U51" s="23"/>
      <c r="V51" s="23"/>
      <c r="W51" s="23">
        <v>1200000</v>
      </c>
    </row>
  </sheetData>
  <mergeCells count="28">
    <mergeCell ref="A2:W2"/>
    <mergeCell ref="A3:H3"/>
    <mergeCell ref="J4:M4"/>
    <mergeCell ref="N4:P4"/>
    <mergeCell ref="R4:W4"/>
    <mergeCell ref="A51:H5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6"/>
  <sheetViews>
    <sheetView showZeros="0" topLeftCell="A16" workbookViewId="0">
      <selection activeCell="B27" sqref="B27:B36"/>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8" t="s">
        <v>343</v>
      </c>
    </row>
    <row r="2" ht="36.75" customHeight="1" spans="1:10">
      <c r="A2" s="5" t="str">
        <f>"2025"&amp;"年部门项目支出绩效目标表"</f>
        <v>2025年部门项目支出绩效目标表</v>
      </c>
      <c r="B2" s="6"/>
      <c r="C2" s="6"/>
      <c r="D2" s="6"/>
      <c r="E2" s="6"/>
      <c r="F2" s="53"/>
      <c r="G2" s="6"/>
      <c r="H2" s="53"/>
      <c r="I2" s="53"/>
      <c r="J2" s="6"/>
    </row>
    <row r="3" ht="18.75" customHeight="1" spans="1:8">
      <c r="A3" s="7" t="str">
        <f>"单位名称："&amp;"耿马傣族佤族自治县卫生健康局"</f>
        <v>单位名称：耿马傣族佤族自治县卫生健康局</v>
      </c>
      <c r="B3" s="3"/>
      <c r="C3" s="3"/>
      <c r="D3" s="3"/>
      <c r="E3" s="3"/>
      <c r="F3" s="54"/>
      <c r="G3" s="3"/>
      <c r="H3" s="54"/>
    </row>
    <row r="4" ht="18.75" customHeight="1" spans="1:10">
      <c r="A4" s="47" t="s">
        <v>344</v>
      </c>
      <c r="B4" s="47" t="s">
        <v>345</v>
      </c>
      <c r="C4" s="47" t="s">
        <v>346</v>
      </c>
      <c r="D4" s="47" t="s">
        <v>347</v>
      </c>
      <c r="E4" s="47" t="s">
        <v>348</v>
      </c>
      <c r="F4" s="55" t="s">
        <v>349</v>
      </c>
      <c r="G4" s="47" t="s">
        <v>350</v>
      </c>
      <c r="H4" s="55" t="s">
        <v>351</v>
      </c>
      <c r="I4" s="55" t="s">
        <v>352</v>
      </c>
      <c r="J4" s="47" t="s">
        <v>353</v>
      </c>
    </row>
    <row r="5" ht="18.75" customHeight="1" spans="1:10">
      <c r="A5" s="119">
        <v>1</v>
      </c>
      <c r="B5" s="119">
        <v>2</v>
      </c>
      <c r="C5" s="119">
        <v>3</v>
      </c>
      <c r="D5" s="119">
        <v>4</v>
      </c>
      <c r="E5" s="119">
        <v>5</v>
      </c>
      <c r="F5" s="119">
        <v>6</v>
      </c>
      <c r="G5" s="119">
        <v>7</v>
      </c>
      <c r="H5" s="119">
        <v>8</v>
      </c>
      <c r="I5" s="119">
        <v>9</v>
      </c>
      <c r="J5" s="119">
        <v>10</v>
      </c>
    </row>
    <row r="6" ht="18.75" customHeight="1" spans="1:10">
      <c r="A6" s="33" t="s">
        <v>70</v>
      </c>
      <c r="B6" s="48"/>
      <c r="C6" s="48"/>
      <c r="D6" s="48"/>
      <c r="E6" s="56"/>
      <c r="F6" s="57"/>
      <c r="G6" s="56"/>
      <c r="H6" s="57"/>
      <c r="I6" s="57"/>
      <c r="J6" s="56"/>
    </row>
    <row r="7" ht="18.75" customHeight="1" spans="1:10">
      <c r="A7" s="230" t="s">
        <v>330</v>
      </c>
      <c r="B7" s="21" t="s">
        <v>354</v>
      </c>
      <c r="C7" s="21" t="s">
        <v>355</v>
      </c>
      <c r="D7" s="21" t="s">
        <v>356</v>
      </c>
      <c r="E7" s="33" t="s">
        <v>357</v>
      </c>
      <c r="F7" s="21" t="s">
        <v>358</v>
      </c>
      <c r="G7" s="33" t="s">
        <v>157</v>
      </c>
      <c r="H7" s="21" t="s">
        <v>359</v>
      </c>
      <c r="I7" s="21" t="s">
        <v>360</v>
      </c>
      <c r="J7" s="33" t="s">
        <v>361</v>
      </c>
    </row>
    <row r="8" ht="18.75" customHeight="1" spans="1:10">
      <c r="A8" s="230" t="s">
        <v>330</v>
      </c>
      <c r="B8" s="21" t="s">
        <v>354</v>
      </c>
      <c r="C8" s="21" t="s">
        <v>355</v>
      </c>
      <c r="D8" s="21" t="s">
        <v>356</v>
      </c>
      <c r="E8" s="33" t="s">
        <v>362</v>
      </c>
      <c r="F8" s="21" t="s">
        <v>358</v>
      </c>
      <c r="G8" s="33" t="s">
        <v>363</v>
      </c>
      <c r="H8" s="21" t="s">
        <v>364</v>
      </c>
      <c r="I8" s="21" t="s">
        <v>360</v>
      </c>
      <c r="J8" s="33" t="s">
        <v>365</v>
      </c>
    </row>
    <row r="9" ht="18.75" customHeight="1" spans="1:10">
      <c r="A9" s="230" t="s">
        <v>330</v>
      </c>
      <c r="B9" s="21" t="s">
        <v>354</v>
      </c>
      <c r="C9" s="21" t="s">
        <v>355</v>
      </c>
      <c r="D9" s="21" t="s">
        <v>356</v>
      </c>
      <c r="E9" s="33" t="s">
        <v>366</v>
      </c>
      <c r="F9" s="21" t="s">
        <v>358</v>
      </c>
      <c r="G9" s="33" t="s">
        <v>367</v>
      </c>
      <c r="H9" s="21" t="s">
        <v>364</v>
      </c>
      <c r="I9" s="21" t="s">
        <v>360</v>
      </c>
      <c r="J9" s="33" t="s">
        <v>368</v>
      </c>
    </row>
    <row r="10" ht="18.75" customHeight="1" spans="1:10">
      <c r="A10" s="230" t="s">
        <v>330</v>
      </c>
      <c r="B10" s="21" t="s">
        <v>354</v>
      </c>
      <c r="C10" s="21" t="s">
        <v>355</v>
      </c>
      <c r="D10" s="21" t="s">
        <v>356</v>
      </c>
      <c r="E10" s="33" t="s">
        <v>369</v>
      </c>
      <c r="F10" s="21" t="s">
        <v>358</v>
      </c>
      <c r="G10" s="33" t="s">
        <v>370</v>
      </c>
      <c r="H10" s="21" t="s">
        <v>364</v>
      </c>
      <c r="I10" s="21" t="s">
        <v>360</v>
      </c>
      <c r="J10" s="33" t="s">
        <v>371</v>
      </c>
    </row>
    <row r="11" ht="18.75" customHeight="1" spans="1:10">
      <c r="A11" s="230" t="s">
        <v>330</v>
      </c>
      <c r="B11" s="21" t="s">
        <v>354</v>
      </c>
      <c r="C11" s="21" t="s">
        <v>355</v>
      </c>
      <c r="D11" s="21" t="s">
        <v>372</v>
      </c>
      <c r="E11" s="33" t="s">
        <v>373</v>
      </c>
      <c r="F11" s="21" t="s">
        <v>358</v>
      </c>
      <c r="G11" s="33" t="s">
        <v>374</v>
      </c>
      <c r="H11" s="21" t="s">
        <v>375</v>
      </c>
      <c r="I11" s="21" t="s">
        <v>360</v>
      </c>
      <c r="J11" s="33" t="s">
        <v>376</v>
      </c>
    </row>
    <row r="12" ht="18.75" customHeight="1" spans="1:10">
      <c r="A12" s="230" t="s">
        <v>330</v>
      </c>
      <c r="B12" s="21" t="s">
        <v>354</v>
      </c>
      <c r="C12" s="21" t="s">
        <v>355</v>
      </c>
      <c r="D12" s="21" t="s">
        <v>372</v>
      </c>
      <c r="E12" s="33" t="s">
        <v>377</v>
      </c>
      <c r="F12" s="21" t="s">
        <v>358</v>
      </c>
      <c r="G12" s="33" t="s">
        <v>374</v>
      </c>
      <c r="H12" s="21" t="s">
        <v>375</v>
      </c>
      <c r="I12" s="21" t="s">
        <v>360</v>
      </c>
      <c r="J12" s="33" t="s">
        <v>378</v>
      </c>
    </row>
    <row r="13" ht="18.75" customHeight="1" spans="1:10">
      <c r="A13" s="230" t="s">
        <v>330</v>
      </c>
      <c r="B13" s="21" t="s">
        <v>354</v>
      </c>
      <c r="C13" s="21" t="s">
        <v>355</v>
      </c>
      <c r="D13" s="21" t="s">
        <v>372</v>
      </c>
      <c r="E13" s="33" t="s">
        <v>379</v>
      </c>
      <c r="F13" s="21" t="s">
        <v>358</v>
      </c>
      <c r="G13" s="33" t="s">
        <v>374</v>
      </c>
      <c r="H13" s="21" t="s">
        <v>375</v>
      </c>
      <c r="I13" s="21" t="s">
        <v>360</v>
      </c>
      <c r="J13" s="33" t="s">
        <v>380</v>
      </c>
    </row>
    <row r="14" ht="18.75" customHeight="1" spans="1:10">
      <c r="A14" s="230" t="s">
        <v>330</v>
      </c>
      <c r="B14" s="21" t="s">
        <v>354</v>
      </c>
      <c r="C14" s="21" t="s">
        <v>355</v>
      </c>
      <c r="D14" s="21" t="s">
        <v>372</v>
      </c>
      <c r="E14" s="33" t="s">
        <v>381</v>
      </c>
      <c r="F14" s="21" t="s">
        <v>358</v>
      </c>
      <c r="G14" s="33" t="s">
        <v>374</v>
      </c>
      <c r="H14" s="21" t="s">
        <v>375</v>
      </c>
      <c r="I14" s="21" t="s">
        <v>360</v>
      </c>
      <c r="J14" s="33" t="s">
        <v>382</v>
      </c>
    </row>
    <row r="15" ht="18.75" customHeight="1" spans="1:10">
      <c r="A15" s="230" t="s">
        <v>330</v>
      </c>
      <c r="B15" s="21" t="s">
        <v>354</v>
      </c>
      <c r="C15" s="21" t="s">
        <v>383</v>
      </c>
      <c r="D15" s="21" t="s">
        <v>384</v>
      </c>
      <c r="E15" s="33" t="s">
        <v>385</v>
      </c>
      <c r="F15" s="21" t="s">
        <v>358</v>
      </c>
      <c r="G15" s="33" t="s">
        <v>374</v>
      </c>
      <c r="H15" s="21" t="s">
        <v>375</v>
      </c>
      <c r="I15" s="21" t="s">
        <v>360</v>
      </c>
      <c r="J15" s="33" t="s">
        <v>386</v>
      </c>
    </row>
    <row r="16" ht="18.75" customHeight="1" spans="1:10">
      <c r="A16" s="230" t="s">
        <v>330</v>
      </c>
      <c r="B16" s="21" t="s">
        <v>354</v>
      </c>
      <c r="C16" s="21" t="s">
        <v>383</v>
      </c>
      <c r="D16" s="21" t="s">
        <v>384</v>
      </c>
      <c r="E16" s="33" t="s">
        <v>387</v>
      </c>
      <c r="F16" s="21" t="s">
        <v>358</v>
      </c>
      <c r="G16" s="33" t="s">
        <v>374</v>
      </c>
      <c r="H16" s="21" t="s">
        <v>375</v>
      </c>
      <c r="I16" s="21" t="s">
        <v>360</v>
      </c>
      <c r="J16" s="33" t="s">
        <v>388</v>
      </c>
    </row>
    <row r="17" ht="18.75" customHeight="1" spans="1:10">
      <c r="A17" s="230" t="s">
        <v>330</v>
      </c>
      <c r="B17" s="21" t="s">
        <v>354</v>
      </c>
      <c r="C17" s="21" t="s">
        <v>389</v>
      </c>
      <c r="D17" s="21" t="s">
        <v>390</v>
      </c>
      <c r="E17" s="33" t="s">
        <v>391</v>
      </c>
      <c r="F17" s="21" t="s">
        <v>392</v>
      </c>
      <c r="G17" s="33" t="s">
        <v>393</v>
      </c>
      <c r="H17" s="21" t="s">
        <v>375</v>
      </c>
      <c r="I17" s="21" t="s">
        <v>360</v>
      </c>
      <c r="J17" s="33" t="s">
        <v>394</v>
      </c>
    </row>
    <row r="18" ht="18.75" customHeight="1" spans="1:10">
      <c r="A18" s="230" t="s">
        <v>314</v>
      </c>
      <c r="B18" s="21" t="s">
        <v>395</v>
      </c>
      <c r="C18" s="21" t="s">
        <v>355</v>
      </c>
      <c r="D18" s="21" t="s">
        <v>356</v>
      </c>
      <c r="E18" s="33" t="s">
        <v>396</v>
      </c>
      <c r="F18" s="21" t="s">
        <v>392</v>
      </c>
      <c r="G18" s="33" t="s">
        <v>397</v>
      </c>
      <c r="H18" s="21" t="s">
        <v>364</v>
      </c>
      <c r="I18" s="21" t="s">
        <v>360</v>
      </c>
      <c r="J18" s="33" t="s">
        <v>398</v>
      </c>
    </row>
    <row r="19" ht="18.75" customHeight="1" spans="1:10">
      <c r="A19" s="230" t="s">
        <v>314</v>
      </c>
      <c r="B19" s="21" t="s">
        <v>395</v>
      </c>
      <c r="C19" s="21" t="s">
        <v>355</v>
      </c>
      <c r="D19" s="21" t="s">
        <v>356</v>
      </c>
      <c r="E19" s="33" t="s">
        <v>399</v>
      </c>
      <c r="F19" s="21" t="s">
        <v>392</v>
      </c>
      <c r="G19" s="33" t="s">
        <v>158</v>
      </c>
      <c r="H19" s="21" t="s">
        <v>364</v>
      </c>
      <c r="I19" s="21" t="s">
        <v>360</v>
      </c>
      <c r="J19" s="33" t="s">
        <v>400</v>
      </c>
    </row>
    <row r="20" ht="18.75" customHeight="1" spans="1:10">
      <c r="A20" s="230" t="s">
        <v>314</v>
      </c>
      <c r="B20" s="21" t="s">
        <v>395</v>
      </c>
      <c r="C20" s="21" t="s">
        <v>355</v>
      </c>
      <c r="D20" s="21" t="s">
        <v>356</v>
      </c>
      <c r="E20" s="33" t="s">
        <v>401</v>
      </c>
      <c r="F20" s="21" t="s">
        <v>392</v>
      </c>
      <c r="G20" s="33" t="s">
        <v>402</v>
      </c>
      <c r="H20" s="21" t="s">
        <v>403</v>
      </c>
      <c r="I20" s="21" t="s">
        <v>360</v>
      </c>
      <c r="J20" s="33" t="s">
        <v>404</v>
      </c>
    </row>
    <row r="21" ht="18.75" customHeight="1" spans="1:10">
      <c r="A21" s="230" t="s">
        <v>314</v>
      </c>
      <c r="B21" s="21" t="s">
        <v>395</v>
      </c>
      <c r="C21" s="21" t="s">
        <v>355</v>
      </c>
      <c r="D21" s="21" t="s">
        <v>372</v>
      </c>
      <c r="E21" s="33" t="s">
        <v>405</v>
      </c>
      <c r="F21" s="21" t="s">
        <v>358</v>
      </c>
      <c r="G21" s="33" t="s">
        <v>406</v>
      </c>
      <c r="H21" s="21" t="s">
        <v>407</v>
      </c>
      <c r="I21" s="21" t="s">
        <v>360</v>
      </c>
      <c r="J21" s="33" t="s">
        <v>408</v>
      </c>
    </row>
    <row r="22" ht="18.75" customHeight="1" spans="1:10">
      <c r="A22" s="230" t="s">
        <v>314</v>
      </c>
      <c r="B22" s="21" t="s">
        <v>395</v>
      </c>
      <c r="C22" s="21" t="s">
        <v>355</v>
      </c>
      <c r="D22" s="21" t="s">
        <v>409</v>
      </c>
      <c r="E22" s="33" t="s">
        <v>410</v>
      </c>
      <c r="F22" s="21" t="s">
        <v>358</v>
      </c>
      <c r="G22" s="33" t="s">
        <v>374</v>
      </c>
      <c r="H22" s="21" t="s">
        <v>375</v>
      </c>
      <c r="I22" s="21" t="s">
        <v>360</v>
      </c>
      <c r="J22" s="33" t="s">
        <v>411</v>
      </c>
    </row>
    <row r="23" ht="18.75" customHeight="1" spans="1:10">
      <c r="A23" s="230" t="s">
        <v>314</v>
      </c>
      <c r="B23" s="21" t="s">
        <v>395</v>
      </c>
      <c r="C23" s="21" t="s">
        <v>355</v>
      </c>
      <c r="D23" s="21" t="s">
        <v>412</v>
      </c>
      <c r="E23" s="33" t="s">
        <v>413</v>
      </c>
      <c r="F23" s="21" t="s">
        <v>358</v>
      </c>
      <c r="G23" s="33" t="s">
        <v>414</v>
      </c>
      <c r="H23" s="21" t="s">
        <v>415</v>
      </c>
      <c r="I23" s="21" t="s">
        <v>360</v>
      </c>
      <c r="J23" s="33" t="s">
        <v>416</v>
      </c>
    </row>
    <row r="24" ht="18.75" customHeight="1" spans="1:10">
      <c r="A24" s="230" t="s">
        <v>314</v>
      </c>
      <c r="B24" s="21" t="s">
        <v>395</v>
      </c>
      <c r="C24" s="21" t="s">
        <v>383</v>
      </c>
      <c r="D24" s="21" t="s">
        <v>384</v>
      </c>
      <c r="E24" s="33" t="s">
        <v>417</v>
      </c>
      <c r="F24" s="21" t="s">
        <v>358</v>
      </c>
      <c r="G24" s="33" t="s">
        <v>418</v>
      </c>
      <c r="H24" s="21" t="s">
        <v>407</v>
      </c>
      <c r="I24" s="21" t="s">
        <v>419</v>
      </c>
      <c r="J24" s="33" t="s">
        <v>420</v>
      </c>
    </row>
    <row r="25" ht="18.75" customHeight="1" spans="1:10">
      <c r="A25" s="230" t="s">
        <v>314</v>
      </c>
      <c r="B25" s="21" t="s">
        <v>395</v>
      </c>
      <c r="C25" s="21" t="s">
        <v>383</v>
      </c>
      <c r="D25" s="21" t="s">
        <v>421</v>
      </c>
      <c r="E25" s="33" t="s">
        <v>422</v>
      </c>
      <c r="F25" s="21" t="s">
        <v>358</v>
      </c>
      <c r="G25" s="33" t="s">
        <v>423</v>
      </c>
      <c r="H25" s="21" t="s">
        <v>407</v>
      </c>
      <c r="I25" s="21" t="s">
        <v>419</v>
      </c>
      <c r="J25" s="33" t="s">
        <v>424</v>
      </c>
    </row>
    <row r="26" ht="18.75" customHeight="1" spans="1:10">
      <c r="A26" s="230" t="s">
        <v>314</v>
      </c>
      <c r="B26" s="21" t="s">
        <v>395</v>
      </c>
      <c r="C26" s="21" t="s">
        <v>389</v>
      </c>
      <c r="D26" s="21" t="s">
        <v>390</v>
      </c>
      <c r="E26" s="33" t="s">
        <v>425</v>
      </c>
      <c r="F26" s="21" t="s">
        <v>392</v>
      </c>
      <c r="G26" s="33" t="s">
        <v>426</v>
      </c>
      <c r="H26" s="21" t="s">
        <v>375</v>
      </c>
      <c r="I26" s="21" t="s">
        <v>360</v>
      </c>
      <c r="J26" s="33" t="s">
        <v>427</v>
      </c>
    </row>
    <row r="27" ht="18.75" customHeight="1" spans="1:10">
      <c r="A27" s="230" t="s">
        <v>335</v>
      </c>
      <c r="B27" s="21" t="s">
        <v>428</v>
      </c>
      <c r="C27" s="21" t="s">
        <v>355</v>
      </c>
      <c r="D27" s="21" t="s">
        <v>356</v>
      </c>
      <c r="E27" s="33" t="s">
        <v>429</v>
      </c>
      <c r="F27" s="21" t="s">
        <v>358</v>
      </c>
      <c r="G27" s="33" t="s">
        <v>430</v>
      </c>
      <c r="H27" s="21" t="s">
        <v>431</v>
      </c>
      <c r="I27" s="21" t="s">
        <v>360</v>
      </c>
      <c r="J27" s="33" t="s">
        <v>432</v>
      </c>
    </row>
    <row r="28" ht="18.75" customHeight="1" spans="1:10">
      <c r="A28" s="230" t="s">
        <v>335</v>
      </c>
      <c r="B28" s="21" t="s">
        <v>428</v>
      </c>
      <c r="C28" s="21" t="s">
        <v>355</v>
      </c>
      <c r="D28" s="21" t="s">
        <v>356</v>
      </c>
      <c r="E28" s="33" t="s">
        <v>433</v>
      </c>
      <c r="F28" s="21" t="s">
        <v>358</v>
      </c>
      <c r="G28" s="33" t="s">
        <v>434</v>
      </c>
      <c r="H28" s="21" t="s">
        <v>431</v>
      </c>
      <c r="I28" s="21" t="s">
        <v>360</v>
      </c>
      <c r="J28" s="33" t="s">
        <v>435</v>
      </c>
    </row>
    <row r="29" ht="18.75" customHeight="1" spans="1:10">
      <c r="A29" s="230" t="s">
        <v>335</v>
      </c>
      <c r="B29" s="21" t="s">
        <v>428</v>
      </c>
      <c r="C29" s="21" t="s">
        <v>355</v>
      </c>
      <c r="D29" s="21" t="s">
        <v>356</v>
      </c>
      <c r="E29" s="33" t="s">
        <v>436</v>
      </c>
      <c r="F29" s="21" t="s">
        <v>358</v>
      </c>
      <c r="G29" s="33" t="s">
        <v>437</v>
      </c>
      <c r="H29" s="21" t="s">
        <v>431</v>
      </c>
      <c r="I29" s="21" t="s">
        <v>360</v>
      </c>
      <c r="J29" s="33" t="s">
        <v>438</v>
      </c>
    </row>
    <row r="30" ht="18.75" customHeight="1" spans="1:10">
      <c r="A30" s="230" t="s">
        <v>335</v>
      </c>
      <c r="B30" s="21" t="s">
        <v>428</v>
      </c>
      <c r="C30" s="21" t="s">
        <v>355</v>
      </c>
      <c r="D30" s="21" t="s">
        <v>356</v>
      </c>
      <c r="E30" s="33" t="s">
        <v>439</v>
      </c>
      <c r="F30" s="21" t="s">
        <v>358</v>
      </c>
      <c r="G30" s="33" t="s">
        <v>440</v>
      </c>
      <c r="H30" s="21" t="s">
        <v>441</v>
      </c>
      <c r="I30" s="21" t="s">
        <v>360</v>
      </c>
      <c r="J30" s="33" t="s">
        <v>442</v>
      </c>
    </row>
    <row r="31" ht="18.75" customHeight="1" spans="1:10">
      <c r="A31" s="230" t="s">
        <v>335</v>
      </c>
      <c r="B31" s="21" t="s">
        <v>428</v>
      </c>
      <c r="C31" s="21" t="s">
        <v>355</v>
      </c>
      <c r="D31" s="21" t="s">
        <v>356</v>
      </c>
      <c r="E31" s="33" t="s">
        <v>443</v>
      </c>
      <c r="F31" s="21" t="s">
        <v>358</v>
      </c>
      <c r="G31" s="33" t="s">
        <v>444</v>
      </c>
      <c r="H31" s="21" t="s">
        <v>445</v>
      </c>
      <c r="I31" s="21" t="s">
        <v>360</v>
      </c>
      <c r="J31" s="33" t="s">
        <v>446</v>
      </c>
    </row>
    <row r="32" ht="18.75" customHeight="1" spans="1:10">
      <c r="A32" s="230" t="s">
        <v>335</v>
      </c>
      <c r="B32" s="21" t="s">
        <v>428</v>
      </c>
      <c r="C32" s="21" t="s">
        <v>355</v>
      </c>
      <c r="D32" s="21" t="s">
        <v>372</v>
      </c>
      <c r="E32" s="33" t="s">
        <v>447</v>
      </c>
      <c r="F32" s="21" t="s">
        <v>358</v>
      </c>
      <c r="G32" s="33" t="s">
        <v>374</v>
      </c>
      <c r="H32" s="21" t="s">
        <v>375</v>
      </c>
      <c r="I32" s="21" t="s">
        <v>360</v>
      </c>
      <c r="J32" s="33" t="s">
        <v>448</v>
      </c>
    </row>
    <row r="33" ht="18.75" customHeight="1" spans="1:10">
      <c r="A33" s="230" t="s">
        <v>335</v>
      </c>
      <c r="B33" s="21" t="s">
        <v>428</v>
      </c>
      <c r="C33" s="21" t="s">
        <v>355</v>
      </c>
      <c r="D33" s="21" t="s">
        <v>372</v>
      </c>
      <c r="E33" s="33" t="s">
        <v>449</v>
      </c>
      <c r="F33" s="21" t="s">
        <v>358</v>
      </c>
      <c r="G33" s="33" t="s">
        <v>374</v>
      </c>
      <c r="H33" s="21" t="s">
        <v>375</v>
      </c>
      <c r="I33" s="21" t="s">
        <v>360</v>
      </c>
      <c r="J33" s="33" t="s">
        <v>450</v>
      </c>
    </row>
    <row r="34" ht="18.75" customHeight="1" spans="1:10">
      <c r="A34" s="230" t="s">
        <v>335</v>
      </c>
      <c r="B34" s="21" t="s">
        <v>428</v>
      </c>
      <c r="C34" s="21" t="s">
        <v>383</v>
      </c>
      <c r="D34" s="21" t="s">
        <v>384</v>
      </c>
      <c r="E34" s="33" t="s">
        <v>451</v>
      </c>
      <c r="F34" s="21" t="s">
        <v>358</v>
      </c>
      <c r="G34" s="33" t="s">
        <v>452</v>
      </c>
      <c r="H34" s="21" t="s">
        <v>407</v>
      </c>
      <c r="I34" s="21" t="s">
        <v>360</v>
      </c>
      <c r="J34" s="33" t="s">
        <v>453</v>
      </c>
    </row>
    <row r="35" ht="18.75" customHeight="1" spans="1:10">
      <c r="A35" s="230" t="s">
        <v>335</v>
      </c>
      <c r="B35" s="21" t="s">
        <v>428</v>
      </c>
      <c r="C35" s="21" t="s">
        <v>383</v>
      </c>
      <c r="D35" s="21" t="s">
        <v>384</v>
      </c>
      <c r="E35" s="33" t="s">
        <v>454</v>
      </c>
      <c r="F35" s="21" t="s">
        <v>358</v>
      </c>
      <c r="G35" s="33" t="s">
        <v>455</v>
      </c>
      <c r="H35" s="21" t="s">
        <v>375</v>
      </c>
      <c r="I35" s="21" t="s">
        <v>360</v>
      </c>
      <c r="J35" s="33" t="s">
        <v>456</v>
      </c>
    </row>
    <row r="36" ht="18.75" customHeight="1" spans="1:10">
      <c r="A36" s="230" t="s">
        <v>335</v>
      </c>
      <c r="B36" s="21" t="s">
        <v>428</v>
      </c>
      <c r="C36" s="21" t="s">
        <v>389</v>
      </c>
      <c r="D36" s="21" t="s">
        <v>390</v>
      </c>
      <c r="E36" s="33" t="s">
        <v>425</v>
      </c>
      <c r="F36" s="21" t="s">
        <v>392</v>
      </c>
      <c r="G36" s="33" t="s">
        <v>426</v>
      </c>
      <c r="H36" s="21" t="s">
        <v>375</v>
      </c>
      <c r="I36" s="21" t="s">
        <v>360</v>
      </c>
      <c r="J36" s="33" t="s">
        <v>427</v>
      </c>
    </row>
    <row r="37" ht="18.75" customHeight="1" spans="1:10">
      <c r="A37" s="230" t="s">
        <v>312</v>
      </c>
      <c r="B37" s="21" t="s">
        <v>457</v>
      </c>
      <c r="C37" s="21" t="s">
        <v>355</v>
      </c>
      <c r="D37" s="21" t="s">
        <v>356</v>
      </c>
      <c r="E37" s="33" t="s">
        <v>458</v>
      </c>
      <c r="F37" s="21" t="s">
        <v>358</v>
      </c>
      <c r="G37" s="33" t="s">
        <v>459</v>
      </c>
      <c r="H37" s="21" t="s">
        <v>375</v>
      </c>
      <c r="I37" s="21" t="s">
        <v>360</v>
      </c>
      <c r="J37" s="33" t="s">
        <v>460</v>
      </c>
    </row>
    <row r="38" ht="18.75" customHeight="1" spans="1:10">
      <c r="A38" s="230" t="s">
        <v>312</v>
      </c>
      <c r="B38" s="21" t="s">
        <v>457</v>
      </c>
      <c r="C38" s="21" t="s">
        <v>355</v>
      </c>
      <c r="D38" s="21" t="s">
        <v>372</v>
      </c>
      <c r="E38" s="33" t="s">
        <v>461</v>
      </c>
      <c r="F38" s="21" t="s">
        <v>358</v>
      </c>
      <c r="G38" s="33" t="s">
        <v>374</v>
      </c>
      <c r="H38" s="21" t="s">
        <v>375</v>
      </c>
      <c r="I38" s="21" t="s">
        <v>360</v>
      </c>
      <c r="J38" s="33" t="s">
        <v>462</v>
      </c>
    </row>
    <row r="39" ht="18.75" customHeight="1" spans="1:10">
      <c r="A39" s="230" t="s">
        <v>312</v>
      </c>
      <c r="B39" s="21" t="s">
        <v>457</v>
      </c>
      <c r="C39" s="21" t="s">
        <v>355</v>
      </c>
      <c r="D39" s="21" t="s">
        <v>372</v>
      </c>
      <c r="E39" s="33" t="s">
        <v>463</v>
      </c>
      <c r="F39" s="21" t="s">
        <v>358</v>
      </c>
      <c r="G39" s="33" t="s">
        <v>464</v>
      </c>
      <c r="H39" s="21" t="s">
        <v>407</v>
      </c>
      <c r="I39" s="21" t="s">
        <v>360</v>
      </c>
      <c r="J39" s="33" t="s">
        <v>465</v>
      </c>
    </row>
    <row r="40" ht="18.75" customHeight="1" spans="1:10">
      <c r="A40" s="230" t="s">
        <v>312</v>
      </c>
      <c r="B40" s="21" t="s">
        <v>457</v>
      </c>
      <c r="C40" s="21" t="s">
        <v>355</v>
      </c>
      <c r="D40" s="21" t="s">
        <v>409</v>
      </c>
      <c r="E40" s="33" t="s">
        <v>466</v>
      </c>
      <c r="F40" s="21" t="s">
        <v>358</v>
      </c>
      <c r="G40" s="33" t="s">
        <v>467</v>
      </c>
      <c r="H40" s="21" t="s">
        <v>407</v>
      </c>
      <c r="I40" s="21" t="s">
        <v>360</v>
      </c>
      <c r="J40" s="33" t="s">
        <v>468</v>
      </c>
    </row>
    <row r="41" ht="18.75" customHeight="1" spans="1:10">
      <c r="A41" s="230" t="s">
        <v>312</v>
      </c>
      <c r="B41" s="21" t="s">
        <v>457</v>
      </c>
      <c r="C41" s="21" t="s">
        <v>383</v>
      </c>
      <c r="D41" s="21" t="s">
        <v>469</v>
      </c>
      <c r="E41" s="33" t="s">
        <v>470</v>
      </c>
      <c r="F41" s="21" t="s">
        <v>358</v>
      </c>
      <c r="G41" s="33" t="s">
        <v>471</v>
      </c>
      <c r="H41" s="21" t="s">
        <v>407</v>
      </c>
      <c r="I41" s="21" t="s">
        <v>360</v>
      </c>
      <c r="J41" s="33" t="s">
        <v>472</v>
      </c>
    </row>
    <row r="42" ht="18.75" customHeight="1" spans="1:10">
      <c r="A42" s="230" t="s">
        <v>312</v>
      </c>
      <c r="B42" s="21" t="s">
        <v>457</v>
      </c>
      <c r="C42" s="21" t="s">
        <v>389</v>
      </c>
      <c r="D42" s="21" t="s">
        <v>390</v>
      </c>
      <c r="E42" s="33" t="s">
        <v>473</v>
      </c>
      <c r="F42" s="21" t="s">
        <v>358</v>
      </c>
      <c r="G42" s="33" t="s">
        <v>474</v>
      </c>
      <c r="H42" s="21" t="s">
        <v>375</v>
      </c>
      <c r="I42" s="21" t="s">
        <v>360</v>
      </c>
      <c r="J42" s="33" t="s">
        <v>475</v>
      </c>
    </row>
    <row r="43" ht="18.75" customHeight="1" spans="1:10">
      <c r="A43" s="230" t="s">
        <v>326</v>
      </c>
      <c r="B43" s="21" t="s">
        <v>476</v>
      </c>
      <c r="C43" s="21" t="s">
        <v>355</v>
      </c>
      <c r="D43" s="21" t="s">
        <v>356</v>
      </c>
      <c r="E43" s="33" t="s">
        <v>477</v>
      </c>
      <c r="F43" s="21" t="s">
        <v>358</v>
      </c>
      <c r="G43" s="33" t="s">
        <v>159</v>
      </c>
      <c r="H43" s="21" t="s">
        <v>403</v>
      </c>
      <c r="I43" s="21" t="s">
        <v>360</v>
      </c>
      <c r="J43" s="33" t="s">
        <v>478</v>
      </c>
    </row>
    <row r="44" ht="18.75" customHeight="1" spans="1:10">
      <c r="A44" s="230" t="s">
        <v>326</v>
      </c>
      <c r="B44" s="21" t="s">
        <v>476</v>
      </c>
      <c r="C44" s="21" t="s">
        <v>355</v>
      </c>
      <c r="D44" s="21" t="s">
        <v>372</v>
      </c>
      <c r="E44" s="33" t="s">
        <v>479</v>
      </c>
      <c r="F44" s="21" t="s">
        <v>358</v>
      </c>
      <c r="G44" s="33" t="s">
        <v>374</v>
      </c>
      <c r="H44" s="21" t="s">
        <v>375</v>
      </c>
      <c r="I44" s="21" t="s">
        <v>360</v>
      </c>
      <c r="J44" s="33" t="s">
        <v>480</v>
      </c>
    </row>
    <row r="45" ht="18.75" customHeight="1" spans="1:10">
      <c r="A45" s="230" t="s">
        <v>326</v>
      </c>
      <c r="B45" s="21" t="s">
        <v>476</v>
      </c>
      <c r="C45" s="21" t="s">
        <v>355</v>
      </c>
      <c r="D45" s="21" t="s">
        <v>409</v>
      </c>
      <c r="E45" s="33" t="s">
        <v>481</v>
      </c>
      <c r="F45" s="21" t="s">
        <v>358</v>
      </c>
      <c r="G45" s="33" t="s">
        <v>482</v>
      </c>
      <c r="H45" s="21" t="s">
        <v>483</v>
      </c>
      <c r="I45" s="21" t="s">
        <v>360</v>
      </c>
      <c r="J45" s="33" t="s">
        <v>484</v>
      </c>
    </row>
    <row r="46" ht="18.75" customHeight="1" spans="1:10">
      <c r="A46" s="230" t="s">
        <v>326</v>
      </c>
      <c r="B46" s="21" t="s">
        <v>476</v>
      </c>
      <c r="C46" s="21" t="s">
        <v>355</v>
      </c>
      <c r="D46" s="21" t="s">
        <v>412</v>
      </c>
      <c r="E46" s="33" t="s">
        <v>413</v>
      </c>
      <c r="F46" s="21" t="s">
        <v>358</v>
      </c>
      <c r="G46" s="33" t="s">
        <v>485</v>
      </c>
      <c r="H46" s="21" t="s">
        <v>486</v>
      </c>
      <c r="I46" s="21" t="s">
        <v>360</v>
      </c>
      <c r="J46" s="33" t="s">
        <v>487</v>
      </c>
    </row>
    <row r="47" ht="18.75" customHeight="1" spans="1:10">
      <c r="A47" s="230" t="s">
        <v>326</v>
      </c>
      <c r="B47" s="21" t="s">
        <v>476</v>
      </c>
      <c r="C47" s="21" t="s">
        <v>383</v>
      </c>
      <c r="D47" s="21" t="s">
        <v>384</v>
      </c>
      <c r="E47" s="33" t="s">
        <v>488</v>
      </c>
      <c r="F47" s="21" t="s">
        <v>358</v>
      </c>
      <c r="G47" s="33" t="s">
        <v>489</v>
      </c>
      <c r="H47" s="21" t="s">
        <v>375</v>
      </c>
      <c r="I47" s="21" t="s">
        <v>360</v>
      </c>
      <c r="J47" s="33" t="s">
        <v>490</v>
      </c>
    </row>
    <row r="48" ht="18.75" customHeight="1" spans="1:10">
      <c r="A48" s="230" t="s">
        <v>326</v>
      </c>
      <c r="B48" s="21" t="s">
        <v>476</v>
      </c>
      <c r="C48" s="21" t="s">
        <v>389</v>
      </c>
      <c r="D48" s="21" t="s">
        <v>390</v>
      </c>
      <c r="E48" s="33" t="s">
        <v>491</v>
      </c>
      <c r="F48" s="21" t="s">
        <v>392</v>
      </c>
      <c r="G48" s="33" t="s">
        <v>426</v>
      </c>
      <c r="H48" s="21" t="s">
        <v>375</v>
      </c>
      <c r="I48" s="21" t="s">
        <v>360</v>
      </c>
      <c r="J48" s="33" t="s">
        <v>492</v>
      </c>
    </row>
    <row r="49" ht="18.75" customHeight="1" spans="1:10">
      <c r="A49" s="230" t="s">
        <v>320</v>
      </c>
      <c r="B49" s="21" t="s">
        <v>493</v>
      </c>
      <c r="C49" s="21" t="s">
        <v>355</v>
      </c>
      <c r="D49" s="21" t="s">
        <v>356</v>
      </c>
      <c r="E49" s="33" t="s">
        <v>494</v>
      </c>
      <c r="F49" s="21" t="s">
        <v>358</v>
      </c>
      <c r="G49" s="33" t="s">
        <v>495</v>
      </c>
      <c r="H49" s="21" t="s">
        <v>403</v>
      </c>
      <c r="I49" s="21" t="s">
        <v>360</v>
      </c>
      <c r="J49" s="33" t="s">
        <v>496</v>
      </c>
    </row>
    <row r="50" ht="18.75" customHeight="1" spans="1:10">
      <c r="A50" s="230" t="s">
        <v>320</v>
      </c>
      <c r="B50" s="21" t="s">
        <v>493</v>
      </c>
      <c r="C50" s="21" t="s">
        <v>355</v>
      </c>
      <c r="D50" s="21" t="s">
        <v>356</v>
      </c>
      <c r="E50" s="33" t="s">
        <v>497</v>
      </c>
      <c r="F50" s="21" t="s">
        <v>358</v>
      </c>
      <c r="G50" s="33" t="s">
        <v>498</v>
      </c>
      <c r="H50" s="21" t="s">
        <v>403</v>
      </c>
      <c r="I50" s="21" t="s">
        <v>360</v>
      </c>
      <c r="J50" s="33" t="s">
        <v>499</v>
      </c>
    </row>
    <row r="51" ht="18.75" customHeight="1" spans="1:10">
      <c r="A51" s="230" t="s">
        <v>320</v>
      </c>
      <c r="B51" s="21" t="s">
        <v>493</v>
      </c>
      <c r="C51" s="21" t="s">
        <v>355</v>
      </c>
      <c r="D51" s="21" t="s">
        <v>356</v>
      </c>
      <c r="E51" s="33" t="s">
        <v>500</v>
      </c>
      <c r="F51" s="21" t="s">
        <v>358</v>
      </c>
      <c r="G51" s="33" t="s">
        <v>501</v>
      </c>
      <c r="H51" s="21" t="s">
        <v>403</v>
      </c>
      <c r="I51" s="21" t="s">
        <v>360</v>
      </c>
      <c r="J51" s="33" t="s">
        <v>500</v>
      </c>
    </row>
    <row r="52" ht="18.75" customHeight="1" spans="1:10">
      <c r="A52" s="230" t="s">
        <v>320</v>
      </c>
      <c r="B52" s="21" t="s">
        <v>493</v>
      </c>
      <c r="C52" s="21" t="s">
        <v>355</v>
      </c>
      <c r="D52" s="21" t="s">
        <v>356</v>
      </c>
      <c r="E52" s="33" t="s">
        <v>502</v>
      </c>
      <c r="F52" s="21" t="s">
        <v>358</v>
      </c>
      <c r="G52" s="33" t="s">
        <v>503</v>
      </c>
      <c r="H52" s="21" t="s">
        <v>403</v>
      </c>
      <c r="I52" s="21" t="s">
        <v>360</v>
      </c>
      <c r="J52" s="33" t="s">
        <v>504</v>
      </c>
    </row>
    <row r="53" ht="18.75" customHeight="1" spans="1:10">
      <c r="A53" s="230" t="s">
        <v>320</v>
      </c>
      <c r="B53" s="21" t="s">
        <v>493</v>
      </c>
      <c r="C53" s="21" t="s">
        <v>355</v>
      </c>
      <c r="D53" s="21" t="s">
        <v>356</v>
      </c>
      <c r="E53" s="33" t="s">
        <v>505</v>
      </c>
      <c r="F53" s="21" t="s">
        <v>358</v>
      </c>
      <c r="G53" s="33" t="s">
        <v>506</v>
      </c>
      <c r="H53" s="21" t="s">
        <v>403</v>
      </c>
      <c r="I53" s="21" t="s">
        <v>360</v>
      </c>
      <c r="J53" s="33" t="s">
        <v>507</v>
      </c>
    </row>
    <row r="54" ht="18.75" customHeight="1" spans="1:10">
      <c r="A54" s="230" t="s">
        <v>320</v>
      </c>
      <c r="B54" s="21" t="s">
        <v>493</v>
      </c>
      <c r="C54" s="21" t="s">
        <v>355</v>
      </c>
      <c r="D54" s="21" t="s">
        <v>372</v>
      </c>
      <c r="E54" s="33" t="s">
        <v>508</v>
      </c>
      <c r="F54" s="21" t="s">
        <v>358</v>
      </c>
      <c r="G54" s="33" t="s">
        <v>374</v>
      </c>
      <c r="H54" s="21" t="s">
        <v>375</v>
      </c>
      <c r="I54" s="21" t="s">
        <v>360</v>
      </c>
      <c r="J54" s="33" t="s">
        <v>509</v>
      </c>
    </row>
    <row r="55" ht="18.75" customHeight="1" spans="1:10">
      <c r="A55" s="230" t="s">
        <v>320</v>
      </c>
      <c r="B55" s="21" t="s">
        <v>493</v>
      </c>
      <c r="C55" s="21" t="s">
        <v>355</v>
      </c>
      <c r="D55" s="21" t="s">
        <v>372</v>
      </c>
      <c r="E55" s="33" t="s">
        <v>510</v>
      </c>
      <c r="F55" s="21" t="s">
        <v>358</v>
      </c>
      <c r="G55" s="33" t="s">
        <v>374</v>
      </c>
      <c r="H55" s="21" t="s">
        <v>375</v>
      </c>
      <c r="I55" s="21" t="s">
        <v>360</v>
      </c>
      <c r="J55" s="33" t="s">
        <v>511</v>
      </c>
    </row>
    <row r="56" ht="18.75" customHeight="1" spans="1:10">
      <c r="A56" s="230" t="s">
        <v>320</v>
      </c>
      <c r="B56" s="21" t="s">
        <v>493</v>
      </c>
      <c r="C56" s="21" t="s">
        <v>355</v>
      </c>
      <c r="D56" s="21" t="s">
        <v>409</v>
      </c>
      <c r="E56" s="33" t="s">
        <v>512</v>
      </c>
      <c r="F56" s="21" t="s">
        <v>358</v>
      </c>
      <c r="G56" s="33" t="s">
        <v>513</v>
      </c>
      <c r="H56" s="21" t="s">
        <v>407</v>
      </c>
      <c r="I56" s="21" t="s">
        <v>360</v>
      </c>
      <c r="J56" s="33" t="s">
        <v>514</v>
      </c>
    </row>
    <row r="57" ht="18.75" customHeight="1" spans="1:10">
      <c r="A57" s="230" t="s">
        <v>320</v>
      </c>
      <c r="B57" s="21" t="s">
        <v>493</v>
      </c>
      <c r="C57" s="21" t="s">
        <v>355</v>
      </c>
      <c r="D57" s="21" t="s">
        <v>412</v>
      </c>
      <c r="E57" s="33" t="s">
        <v>413</v>
      </c>
      <c r="F57" s="21" t="s">
        <v>358</v>
      </c>
      <c r="G57" s="33" t="s">
        <v>515</v>
      </c>
      <c r="H57" s="21" t="s">
        <v>415</v>
      </c>
      <c r="I57" s="21" t="s">
        <v>360</v>
      </c>
      <c r="J57" s="33" t="s">
        <v>516</v>
      </c>
    </row>
    <row r="58" ht="18.75" customHeight="1" spans="1:10">
      <c r="A58" s="230" t="s">
        <v>320</v>
      </c>
      <c r="B58" s="21" t="s">
        <v>493</v>
      </c>
      <c r="C58" s="21" t="s">
        <v>383</v>
      </c>
      <c r="D58" s="21" t="s">
        <v>384</v>
      </c>
      <c r="E58" s="33" t="s">
        <v>517</v>
      </c>
      <c r="F58" s="21" t="s">
        <v>358</v>
      </c>
      <c r="G58" s="33" t="s">
        <v>518</v>
      </c>
      <c r="H58" s="21" t="s">
        <v>407</v>
      </c>
      <c r="I58" s="21" t="s">
        <v>419</v>
      </c>
      <c r="J58" s="33" t="s">
        <v>519</v>
      </c>
    </row>
    <row r="59" ht="18.75" customHeight="1" spans="1:10">
      <c r="A59" s="230" t="s">
        <v>320</v>
      </c>
      <c r="B59" s="21" t="s">
        <v>493</v>
      </c>
      <c r="C59" s="21" t="s">
        <v>389</v>
      </c>
      <c r="D59" s="21" t="s">
        <v>390</v>
      </c>
      <c r="E59" s="33" t="s">
        <v>520</v>
      </c>
      <c r="F59" s="21" t="s">
        <v>358</v>
      </c>
      <c r="G59" s="33" t="s">
        <v>426</v>
      </c>
      <c r="H59" s="21" t="s">
        <v>375</v>
      </c>
      <c r="I59" s="21" t="s">
        <v>360</v>
      </c>
      <c r="J59" s="33" t="s">
        <v>521</v>
      </c>
    </row>
    <row r="60" ht="18.75" customHeight="1" spans="1:10">
      <c r="A60" s="230" t="s">
        <v>316</v>
      </c>
      <c r="B60" s="21" t="s">
        <v>522</v>
      </c>
      <c r="C60" s="21" t="s">
        <v>355</v>
      </c>
      <c r="D60" s="21" t="s">
        <v>356</v>
      </c>
      <c r="E60" s="33" t="s">
        <v>523</v>
      </c>
      <c r="F60" s="21" t="s">
        <v>358</v>
      </c>
      <c r="G60" s="33" t="s">
        <v>524</v>
      </c>
      <c r="H60" s="21" t="s">
        <v>525</v>
      </c>
      <c r="I60" s="21" t="s">
        <v>360</v>
      </c>
      <c r="J60" s="33" t="s">
        <v>526</v>
      </c>
    </row>
    <row r="61" ht="18.75" customHeight="1" spans="1:10">
      <c r="A61" s="230" t="s">
        <v>316</v>
      </c>
      <c r="B61" s="21" t="s">
        <v>522</v>
      </c>
      <c r="C61" s="21" t="s">
        <v>355</v>
      </c>
      <c r="D61" s="21" t="s">
        <v>356</v>
      </c>
      <c r="E61" s="33" t="s">
        <v>527</v>
      </c>
      <c r="F61" s="21" t="s">
        <v>358</v>
      </c>
      <c r="G61" s="33" t="s">
        <v>528</v>
      </c>
      <c r="H61" s="21" t="s">
        <v>529</v>
      </c>
      <c r="I61" s="21" t="s">
        <v>360</v>
      </c>
      <c r="J61" s="33" t="s">
        <v>530</v>
      </c>
    </row>
    <row r="62" ht="18.75" customHeight="1" spans="1:10">
      <c r="A62" s="230" t="s">
        <v>316</v>
      </c>
      <c r="B62" s="21" t="s">
        <v>522</v>
      </c>
      <c r="C62" s="21" t="s">
        <v>355</v>
      </c>
      <c r="D62" s="21" t="s">
        <v>356</v>
      </c>
      <c r="E62" s="33" t="s">
        <v>531</v>
      </c>
      <c r="F62" s="21" t="s">
        <v>358</v>
      </c>
      <c r="G62" s="33" t="s">
        <v>159</v>
      </c>
      <c r="H62" s="21" t="s">
        <v>403</v>
      </c>
      <c r="I62" s="21" t="s">
        <v>360</v>
      </c>
      <c r="J62" s="33" t="s">
        <v>532</v>
      </c>
    </row>
    <row r="63" ht="18.75" customHeight="1" spans="1:10">
      <c r="A63" s="230" t="s">
        <v>316</v>
      </c>
      <c r="B63" s="21" t="s">
        <v>522</v>
      </c>
      <c r="C63" s="21" t="s">
        <v>355</v>
      </c>
      <c r="D63" s="21" t="s">
        <v>356</v>
      </c>
      <c r="E63" s="33" t="s">
        <v>533</v>
      </c>
      <c r="F63" s="21" t="s">
        <v>392</v>
      </c>
      <c r="G63" s="33" t="s">
        <v>363</v>
      </c>
      <c r="H63" s="21" t="s">
        <v>364</v>
      </c>
      <c r="I63" s="21" t="s">
        <v>360</v>
      </c>
      <c r="J63" s="33" t="s">
        <v>534</v>
      </c>
    </row>
    <row r="64" ht="18.75" customHeight="1" spans="1:10">
      <c r="A64" s="230" t="s">
        <v>316</v>
      </c>
      <c r="B64" s="21" t="s">
        <v>522</v>
      </c>
      <c r="C64" s="21" t="s">
        <v>355</v>
      </c>
      <c r="D64" s="21" t="s">
        <v>372</v>
      </c>
      <c r="E64" s="33" t="s">
        <v>535</v>
      </c>
      <c r="F64" s="21" t="s">
        <v>358</v>
      </c>
      <c r="G64" s="33" t="s">
        <v>374</v>
      </c>
      <c r="H64" s="21" t="s">
        <v>375</v>
      </c>
      <c r="I64" s="21" t="s">
        <v>360</v>
      </c>
      <c r="J64" s="33" t="s">
        <v>536</v>
      </c>
    </row>
    <row r="65" ht="18.75" customHeight="1" spans="1:10">
      <c r="A65" s="230" t="s">
        <v>316</v>
      </c>
      <c r="B65" s="21" t="s">
        <v>522</v>
      </c>
      <c r="C65" s="21" t="s">
        <v>355</v>
      </c>
      <c r="D65" s="21" t="s">
        <v>372</v>
      </c>
      <c r="E65" s="33" t="s">
        <v>537</v>
      </c>
      <c r="F65" s="21" t="s">
        <v>358</v>
      </c>
      <c r="G65" s="33" t="s">
        <v>374</v>
      </c>
      <c r="H65" s="21" t="s">
        <v>375</v>
      </c>
      <c r="I65" s="21" t="s">
        <v>360</v>
      </c>
      <c r="J65" s="33" t="s">
        <v>538</v>
      </c>
    </row>
    <row r="66" ht="18.75" customHeight="1" spans="1:10">
      <c r="A66" s="230" t="s">
        <v>316</v>
      </c>
      <c r="B66" s="21" t="s">
        <v>522</v>
      </c>
      <c r="C66" s="21" t="s">
        <v>355</v>
      </c>
      <c r="D66" s="21" t="s">
        <v>372</v>
      </c>
      <c r="E66" s="33" t="s">
        <v>539</v>
      </c>
      <c r="F66" s="21" t="s">
        <v>358</v>
      </c>
      <c r="G66" s="33" t="s">
        <v>374</v>
      </c>
      <c r="H66" s="21" t="s">
        <v>375</v>
      </c>
      <c r="I66" s="21" t="s">
        <v>360</v>
      </c>
      <c r="J66" s="33" t="s">
        <v>540</v>
      </c>
    </row>
    <row r="67" ht="18.75" customHeight="1" spans="1:10">
      <c r="A67" s="230" t="s">
        <v>316</v>
      </c>
      <c r="B67" s="21" t="s">
        <v>522</v>
      </c>
      <c r="C67" s="21" t="s">
        <v>355</v>
      </c>
      <c r="D67" s="21" t="s">
        <v>409</v>
      </c>
      <c r="E67" s="33" t="s">
        <v>541</v>
      </c>
      <c r="F67" s="21" t="s">
        <v>358</v>
      </c>
      <c r="G67" s="33" t="s">
        <v>542</v>
      </c>
      <c r="H67" s="21" t="s">
        <v>543</v>
      </c>
      <c r="I67" s="21" t="s">
        <v>360</v>
      </c>
      <c r="J67" s="33" t="s">
        <v>544</v>
      </c>
    </row>
    <row r="68" ht="18.75" customHeight="1" spans="1:10">
      <c r="A68" s="230" t="s">
        <v>316</v>
      </c>
      <c r="B68" s="21" t="s">
        <v>522</v>
      </c>
      <c r="C68" s="21" t="s">
        <v>355</v>
      </c>
      <c r="D68" s="21" t="s">
        <v>412</v>
      </c>
      <c r="E68" s="33" t="s">
        <v>413</v>
      </c>
      <c r="F68" s="21" t="s">
        <v>358</v>
      </c>
      <c r="G68" s="33" t="s">
        <v>545</v>
      </c>
      <c r="H68" s="21" t="s">
        <v>415</v>
      </c>
      <c r="I68" s="21" t="s">
        <v>360</v>
      </c>
      <c r="J68" s="33" t="s">
        <v>546</v>
      </c>
    </row>
    <row r="69" ht="18.75" customHeight="1" spans="1:10">
      <c r="A69" s="230" t="s">
        <v>316</v>
      </c>
      <c r="B69" s="21" t="s">
        <v>522</v>
      </c>
      <c r="C69" s="21" t="s">
        <v>383</v>
      </c>
      <c r="D69" s="21" t="s">
        <v>384</v>
      </c>
      <c r="E69" s="33" t="s">
        <v>547</v>
      </c>
      <c r="F69" s="21" t="s">
        <v>358</v>
      </c>
      <c r="G69" s="33" t="s">
        <v>548</v>
      </c>
      <c r="H69" s="21" t="s">
        <v>549</v>
      </c>
      <c r="I69" s="21" t="s">
        <v>419</v>
      </c>
      <c r="J69" s="33" t="s">
        <v>550</v>
      </c>
    </row>
    <row r="70" ht="18.75" customHeight="1" spans="1:10">
      <c r="A70" s="230" t="s">
        <v>316</v>
      </c>
      <c r="B70" s="21" t="s">
        <v>522</v>
      </c>
      <c r="C70" s="21" t="s">
        <v>389</v>
      </c>
      <c r="D70" s="21" t="s">
        <v>390</v>
      </c>
      <c r="E70" s="33" t="s">
        <v>390</v>
      </c>
      <c r="F70" s="21" t="s">
        <v>392</v>
      </c>
      <c r="G70" s="33" t="s">
        <v>426</v>
      </c>
      <c r="H70" s="21" t="s">
        <v>375</v>
      </c>
      <c r="I70" s="21" t="s">
        <v>360</v>
      </c>
      <c r="J70" s="33" t="s">
        <v>551</v>
      </c>
    </row>
    <row r="71" ht="18.75" customHeight="1" spans="1:10">
      <c r="A71" s="230" t="s">
        <v>300</v>
      </c>
      <c r="B71" s="21" t="s">
        <v>552</v>
      </c>
      <c r="C71" s="21" t="s">
        <v>355</v>
      </c>
      <c r="D71" s="21" t="s">
        <v>356</v>
      </c>
      <c r="E71" s="33" t="s">
        <v>553</v>
      </c>
      <c r="F71" s="21" t="s">
        <v>358</v>
      </c>
      <c r="G71" s="33" t="s">
        <v>554</v>
      </c>
      <c r="H71" s="21" t="s">
        <v>403</v>
      </c>
      <c r="I71" s="21" t="s">
        <v>360</v>
      </c>
      <c r="J71" s="33" t="s">
        <v>555</v>
      </c>
    </row>
    <row r="72" ht="18.75" customHeight="1" spans="1:10">
      <c r="A72" s="230" t="s">
        <v>300</v>
      </c>
      <c r="B72" s="21" t="s">
        <v>552</v>
      </c>
      <c r="C72" s="21" t="s">
        <v>355</v>
      </c>
      <c r="D72" s="21" t="s">
        <v>356</v>
      </c>
      <c r="E72" s="33" t="s">
        <v>556</v>
      </c>
      <c r="F72" s="21" t="s">
        <v>358</v>
      </c>
      <c r="G72" s="33" t="s">
        <v>557</v>
      </c>
      <c r="H72" s="21" t="s">
        <v>403</v>
      </c>
      <c r="I72" s="21" t="s">
        <v>360</v>
      </c>
      <c r="J72" s="33" t="s">
        <v>558</v>
      </c>
    </row>
    <row r="73" ht="18.75" customHeight="1" spans="1:10">
      <c r="A73" s="230" t="s">
        <v>300</v>
      </c>
      <c r="B73" s="21" t="s">
        <v>552</v>
      </c>
      <c r="C73" s="21" t="s">
        <v>355</v>
      </c>
      <c r="D73" s="21" t="s">
        <v>372</v>
      </c>
      <c r="E73" s="33" t="s">
        <v>559</v>
      </c>
      <c r="F73" s="21" t="s">
        <v>358</v>
      </c>
      <c r="G73" s="33" t="s">
        <v>374</v>
      </c>
      <c r="H73" s="21" t="s">
        <v>375</v>
      </c>
      <c r="I73" s="21" t="s">
        <v>360</v>
      </c>
      <c r="J73" s="33" t="s">
        <v>560</v>
      </c>
    </row>
    <row r="74" ht="18.75" customHeight="1" spans="1:10">
      <c r="A74" s="230" t="s">
        <v>300</v>
      </c>
      <c r="B74" s="21" t="s">
        <v>552</v>
      </c>
      <c r="C74" s="21" t="s">
        <v>355</v>
      </c>
      <c r="D74" s="21" t="s">
        <v>372</v>
      </c>
      <c r="E74" s="33" t="s">
        <v>561</v>
      </c>
      <c r="F74" s="21" t="s">
        <v>358</v>
      </c>
      <c r="G74" s="33" t="s">
        <v>374</v>
      </c>
      <c r="H74" s="21" t="s">
        <v>375</v>
      </c>
      <c r="I74" s="21" t="s">
        <v>360</v>
      </c>
      <c r="J74" s="33" t="s">
        <v>562</v>
      </c>
    </row>
    <row r="75" ht="18.75" customHeight="1" spans="1:10">
      <c r="A75" s="230" t="s">
        <v>300</v>
      </c>
      <c r="B75" s="21" t="s">
        <v>552</v>
      </c>
      <c r="C75" s="21" t="s">
        <v>383</v>
      </c>
      <c r="D75" s="21" t="s">
        <v>384</v>
      </c>
      <c r="E75" s="33" t="s">
        <v>563</v>
      </c>
      <c r="F75" s="21" t="s">
        <v>358</v>
      </c>
      <c r="G75" s="33" t="s">
        <v>406</v>
      </c>
      <c r="H75" s="21" t="s">
        <v>407</v>
      </c>
      <c r="I75" s="21" t="s">
        <v>360</v>
      </c>
      <c r="J75" s="33" t="s">
        <v>564</v>
      </c>
    </row>
    <row r="76" ht="18.75" customHeight="1" spans="1:10">
      <c r="A76" s="230" t="s">
        <v>300</v>
      </c>
      <c r="B76" s="21" t="s">
        <v>552</v>
      </c>
      <c r="C76" s="21" t="s">
        <v>383</v>
      </c>
      <c r="D76" s="21" t="s">
        <v>384</v>
      </c>
      <c r="E76" s="33" t="s">
        <v>565</v>
      </c>
      <c r="F76" s="21" t="s">
        <v>358</v>
      </c>
      <c r="G76" s="33" t="s">
        <v>406</v>
      </c>
      <c r="H76" s="21" t="s">
        <v>407</v>
      </c>
      <c r="I76" s="21" t="s">
        <v>360</v>
      </c>
      <c r="J76" s="33" t="s">
        <v>566</v>
      </c>
    </row>
    <row r="77" ht="18.75" customHeight="1" spans="1:10">
      <c r="A77" s="230" t="s">
        <v>300</v>
      </c>
      <c r="B77" s="21" t="s">
        <v>552</v>
      </c>
      <c r="C77" s="21" t="s">
        <v>389</v>
      </c>
      <c r="D77" s="21" t="s">
        <v>390</v>
      </c>
      <c r="E77" s="33" t="s">
        <v>567</v>
      </c>
      <c r="F77" s="21" t="s">
        <v>392</v>
      </c>
      <c r="G77" s="33" t="s">
        <v>393</v>
      </c>
      <c r="H77" s="21" t="s">
        <v>375</v>
      </c>
      <c r="I77" s="21" t="s">
        <v>360</v>
      </c>
      <c r="J77" s="33" t="s">
        <v>568</v>
      </c>
    </row>
    <row r="78" ht="18.75" customHeight="1" spans="1:10">
      <c r="A78" s="230" t="s">
        <v>308</v>
      </c>
      <c r="B78" s="21" t="s">
        <v>569</v>
      </c>
      <c r="C78" s="21" t="s">
        <v>355</v>
      </c>
      <c r="D78" s="21" t="s">
        <v>356</v>
      </c>
      <c r="E78" s="33" t="s">
        <v>570</v>
      </c>
      <c r="F78" s="21" t="s">
        <v>392</v>
      </c>
      <c r="G78" s="33" t="s">
        <v>571</v>
      </c>
      <c r="H78" s="21" t="s">
        <v>364</v>
      </c>
      <c r="I78" s="21" t="s">
        <v>360</v>
      </c>
      <c r="J78" s="33" t="s">
        <v>572</v>
      </c>
    </row>
    <row r="79" ht="18.75" customHeight="1" spans="1:10">
      <c r="A79" s="230" t="s">
        <v>308</v>
      </c>
      <c r="B79" s="21" t="s">
        <v>569</v>
      </c>
      <c r="C79" s="21" t="s">
        <v>355</v>
      </c>
      <c r="D79" s="21" t="s">
        <v>356</v>
      </c>
      <c r="E79" s="33" t="s">
        <v>573</v>
      </c>
      <c r="F79" s="21" t="s">
        <v>392</v>
      </c>
      <c r="G79" s="33" t="s">
        <v>367</v>
      </c>
      <c r="H79" s="21" t="s">
        <v>364</v>
      </c>
      <c r="I79" s="21" t="s">
        <v>360</v>
      </c>
      <c r="J79" s="33" t="s">
        <v>574</v>
      </c>
    </row>
    <row r="80" ht="18.75" customHeight="1" spans="1:10">
      <c r="A80" s="230" t="s">
        <v>308</v>
      </c>
      <c r="B80" s="21" t="s">
        <v>569</v>
      </c>
      <c r="C80" s="21" t="s">
        <v>355</v>
      </c>
      <c r="D80" s="21" t="s">
        <v>372</v>
      </c>
      <c r="E80" s="33" t="s">
        <v>575</v>
      </c>
      <c r="F80" s="21" t="s">
        <v>358</v>
      </c>
      <c r="G80" s="33" t="s">
        <v>576</v>
      </c>
      <c r="H80" s="21" t="s">
        <v>375</v>
      </c>
      <c r="I80" s="21" t="s">
        <v>360</v>
      </c>
      <c r="J80" s="33" t="s">
        <v>577</v>
      </c>
    </row>
    <row r="81" ht="18.75" customHeight="1" spans="1:10">
      <c r="A81" s="230" t="s">
        <v>308</v>
      </c>
      <c r="B81" s="21" t="s">
        <v>569</v>
      </c>
      <c r="C81" s="21" t="s">
        <v>355</v>
      </c>
      <c r="D81" s="21" t="s">
        <v>372</v>
      </c>
      <c r="E81" s="33" t="s">
        <v>578</v>
      </c>
      <c r="F81" s="21" t="s">
        <v>358</v>
      </c>
      <c r="G81" s="33" t="s">
        <v>579</v>
      </c>
      <c r="H81" s="21" t="s">
        <v>375</v>
      </c>
      <c r="I81" s="21" t="s">
        <v>360</v>
      </c>
      <c r="J81" s="33" t="s">
        <v>580</v>
      </c>
    </row>
    <row r="82" ht="18.75" customHeight="1" spans="1:10">
      <c r="A82" s="230" t="s">
        <v>308</v>
      </c>
      <c r="B82" s="21" t="s">
        <v>569</v>
      </c>
      <c r="C82" s="21" t="s">
        <v>355</v>
      </c>
      <c r="D82" s="21" t="s">
        <v>409</v>
      </c>
      <c r="E82" s="33" t="s">
        <v>581</v>
      </c>
      <c r="F82" s="21" t="s">
        <v>358</v>
      </c>
      <c r="G82" s="33" t="s">
        <v>582</v>
      </c>
      <c r="H82" s="21" t="s">
        <v>364</v>
      </c>
      <c r="I82" s="21" t="s">
        <v>360</v>
      </c>
      <c r="J82" s="33" t="s">
        <v>583</v>
      </c>
    </row>
    <row r="83" ht="18.75" customHeight="1" spans="1:10">
      <c r="A83" s="230" t="s">
        <v>308</v>
      </c>
      <c r="B83" s="21" t="s">
        <v>569</v>
      </c>
      <c r="C83" s="21" t="s">
        <v>355</v>
      </c>
      <c r="D83" s="21" t="s">
        <v>412</v>
      </c>
      <c r="E83" s="33" t="s">
        <v>584</v>
      </c>
      <c r="F83" s="21" t="s">
        <v>358</v>
      </c>
      <c r="G83" s="33" t="s">
        <v>585</v>
      </c>
      <c r="H83" s="21" t="s">
        <v>486</v>
      </c>
      <c r="I83" s="21" t="s">
        <v>360</v>
      </c>
      <c r="J83" s="33" t="s">
        <v>586</v>
      </c>
    </row>
    <row r="84" ht="18.75" customHeight="1" spans="1:10">
      <c r="A84" s="230" t="s">
        <v>308</v>
      </c>
      <c r="B84" s="21" t="s">
        <v>569</v>
      </c>
      <c r="C84" s="21" t="s">
        <v>383</v>
      </c>
      <c r="D84" s="21" t="s">
        <v>421</v>
      </c>
      <c r="E84" s="33" t="s">
        <v>587</v>
      </c>
      <c r="F84" s="21" t="s">
        <v>358</v>
      </c>
      <c r="G84" s="33" t="s">
        <v>588</v>
      </c>
      <c r="H84" s="21" t="s">
        <v>375</v>
      </c>
      <c r="I84" s="21" t="s">
        <v>360</v>
      </c>
      <c r="J84" s="33" t="s">
        <v>589</v>
      </c>
    </row>
    <row r="85" ht="18.75" customHeight="1" spans="1:10">
      <c r="A85" s="230" t="s">
        <v>308</v>
      </c>
      <c r="B85" s="21" t="s">
        <v>569</v>
      </c>
      <c r="C85" s="21" t="s">
        <v>389</v>
      </c>
      <c r="D85" s="21" t="s">
        <v>390</v>
      </c>
      <c r="E85" s="33" t="s">
        <v>590</v>
      </c>
      <c r="F85" s="21" t="s">
        <v>392</v>
      </c>
      <c r="G85" s="33" t="s">
        <v>426</v>
      </c>
      <c r="H85" s="21" t="s">
        <v>375</v>
      </c>
      <c r="I85" s="21" t="s">
        <v>360</v>
      </c>
      <c r="J85" s="33" t="s">
        <v>591</v>
      </c>
    </row>
    <row r="86" ht="18.75" customHeight="1" spans="1:10">
      <c r="A86" s="230" t="s">
        <v>305</v>
      </c>
      <c r="B86" s="21" t="s">
        <v>592</v>
      </c>
      <c r="C86" s="21" t="s">
        <v>355</v>
      </c>
      <c r="D86" s="21" t="s">
        <v>356</v>
      </c>
      <c r="E86" s="33" t="s">
        <v>593</v>
      </c>
      <c r="F86" s="21" t="s">
        <v>358</v>
      </c>
      <c r="G86" s="33" t="s">
        <v>370</v>
      </c>
      <c r="H86" s="21" t="s">
        <v>594</v>
      </c>
      <c r="I86" s="21" t="s">
        <v>360</v>
      </c>
      <c r="J86" s="33" t="s">
        <v>595</v>
      </c>
    </row>
    <row r="87" ht="18.75" customHeight="1" spans="1:10">
      <c r="A87" s="230" t="s">
        <v>305</v>
      </c>
      <c r="B87" s="21" t="s">
        <v>592</v>
      </c>
      <c r="C87" s="21" t="s">
        <v>355</v>
      </c>
      <c r="D87" s="21" t="s">
        <v>356</v>
      </c>
      <c r="E87" s="33" t="s">
        <v>596</v>
      </c>
      <c r="F87" s="21" t="s">
        <v>358</v>
      </c>
      <c r="G87" s="33" t="s">
        <v>157</v>
      </c>
      <c r="H87" s="21" t="s">
        <v>403</v>
      </c>
      <c r="I87" s="21" t="s">
        <v>360</v>
      </c>
      <c r="J87" s="33" t="s">
        <v>597</v>
      </c>
    </row>
    <row r="88" ht="18.75" customHeight="1" spans="1:10">
      <c r="A88" s="230" t="s">
        <v>305</v>
      </c>
      <c r="B88" s="21" t="s">
        <v>592</v>
      </c>
      <c r="C88" s="21" t="s">
        <v>355</v>
      </c>
      <c r="D88" s="21" t="s">
        <v>356</v>
      </c>
      <c r="E88" s="33" t="s">
        <v>598</v>
      </c>
      <c r="F88" s="21" t="s">
        <v>358</v>
      </c>
      <c r="G88" s="33" t="s">
        <v>157</v>
      </c>
      <c r="H88" s="21" t="s">
        <v>594</v>
      </c>
      <c r="I88" s="21" t="s">
        <v>360</v>
      </c>
      <c r="J88" s="33" t="s">
        <v>599</v>
      </c>
    </row>
    <row r="89" ht="18.75" customHeight="1" spans="1:10">
      <c r="A89" s="230" t="s">
        <v>305</v>
      </c>
      <c r="B89" s="21" t="s">
        <v>592</v>
      </c>
      <c r="C89" s="21" t="s">
        <v>355</v>
      </c>
      <c r="D89" s="21" t="s">
        <v>356</v>
      </c>
      <c r="E89" s="33" t="s">
        <v>600</v>
      </c>
      <c r="F89" s="21" t="s">
        <v>358</v>
      </c>
      <c r="G89" s="33" t="s">
        <v>160</v>
      </c>
      <c r="H89" s="21" t="s">
        <v>601</v>
      </c>
      <c r="I89" s="21" t="s">
        <v>360</v>
      </c>
      <c r="J89" s="33" t="s">
        <v>602</v>
      </c>
    </row>
    <row r="90" ht="18.75" customHeight="1" spans="1:10">
      <c r="A90" s="230" t="s">
        <v>305</v>
      </c>
      <c r="B90" s="21" t="s">
        <v>592</v>
      </c>
      <c r="C90" s="21" t="s">
        <v>355</v>
      </c>
      <c r="D90" s="21" t="s">
        <v>372</v>
      </c>
      <c r="E90" s="33" t="s">
        <v>603</v>
      </c>
      <c r="F90" s="21" t="s">
        <v>358</v>
      </c>
      <c r="G90" s="33" t="s">
        <v>374</v>
      </c>
      <c r="H90" s="21" t="s">
        <v>375</v>
      </c>
      <c r="I90" s="21" t="s">
        <v>360</v>
      </c>
      <c r="J90" s="33" t="s">
        <v>604</v>
      </c>
    </row>
    <row r="91" ht="18.75" customHeight="1" spans="1:10">
      <c r="A91" s="230" t="s">
        <v>305</v>
      </c>
      <c r="B91" s="21" t="s">
        <v>592</v>
      </c>
      <c r="C91" s="21" t="s">
        <v>355</v>
      </c>
      <c r="D91" s="21" t="s">
        <v>372</v>
      </c>
      <c r="E91" s="33" t="s">
        <v>605</v>
      </c>
      <c r="F91" s="21" t="s">
        <v>392</v>
      </c>
      <c r="G91" s="33" t="s">
        <v>606</v>
      </c>
      <c r="H91" s="21" t="s">
        <v>375</v>
      </c>
      <c r="I91" s="21" t="s">
        <v>360</v>
      </c>
      <c r="J91" s="33" t="s">
        <v>607</v>
      </c>
    </row>
    <row r="92" ht="18.75" customHeight="1" spans="1:10">
      <c r="A92" s="230" t="s">
        <v>305</v>
      </c>
      <c r="B92" s="21" t="s">
        <v>592</v>
      </c>
      <c r="C92" s="21" t="s">
        <v>355</v>
      </c>
      <c r="D92" s="21" t="s">
        <v>409</v>
      </c>
      <c r="E92" s="33" t="s">
        <v>608</v>
      </c>
      <c r="F92" s="21" t="s">
        <v>358</v>
      </c>
      <c r="G92" s="33" t="s">
        <v>609</v>
      </c>
      <c r="H92" s="21" t="s">
        <v>364</v>
      </c>
      <c r="I92" s="21" t="s">
        <v>360</v>
      </c>
      <c r="J92" s="33" t="s">
        <v>610</v>
      </c>
    </row>
    <row r="93" ht="18.75" customHeight="1" spans="1:10">
      <c r="A93" s="230" t="s">
        <v>305</v>
      </c>
      <c r="B93" s="21" t="s">
        <v>592</v>
      </c>
      <c r="C93" s="21" t="s">
        <v>355</v>
      </c>
      <c r="D93" s="21" t="s">
        <v>412</v>
      </c>
      <c r="E93" s="33" t="s">
        <v>413</v>
      </c>
      <c r="F93" s="21" t="s">
        <v>358</v>
      </c>
      <c r="G93" s="33" t="s">
        <v>611</v>
      </c>
      <c r="H93" s="21" t="s">
        <v>486</v>
      </c>
      <c r="I93" s="21" t="s">
        <v>360</v>
      </c>
      <c r="J93" s="33" t="s">
        <v>612</v>
      </c>
    </row>
    <row r="94" ht="18.75" customHeight="1" spans="1:10">
      <c r="A94" s="230" t="s">
        <v>305</v>
      </c>
      <c r="B94" s="21" t="s">
        <v>592</v>
      </c>
      <c r="C94" s="21" t="s">
        <v>355</v>
      </c>
      <c r="D94" s="21" t="s">
        <v>412</v>
      </c>
      <c r="E94" s="33" t="s">
        <v>584</v>
      </c>
      <c r="F94" s="21" t="s">
        <v>358</v>
      </c>
      <c r="G94" s="33" t="s">
        <v>613</v>
      </c>
      <c r="H94" s="21" t="s">
        <v>486</v>
      </c>
      <c r="I94" s="21" t="s">
        <v>360</v>
      </c>
      <c r="J94" s="33" t="s">
        <v>614</v>
      </c>
    </row>
    <row r="95" ht="18.75" customHeight="1" spans="1:10">
      <c r="A95" s="230" t="s">
        <v>305</v>
      </c>
      <c r="B95" s="21" t="s">
        <v>592</v>
      </c>
      <c r="C95" s="21" t="s">
        <v>383</v>
      </c>
      <c r="D95" s="21" t="s">
        <v>384</v>
      </c>
      <c r="E95" s="33" t="s">
        <v>615</v>
      </c>
      <c r="F95" s="21" t="s">
        <v>358</v>
      </c>
      <c r="G95" s="33" t="s">
        <v>423</v>
      </c>
      <c r="H95" s="21" t="s">
        <v>375</v>
      </c>
      <c r="I95" s="21" t="s">
        <v>360</v>
      </c>
      <c r="J95" s="33" t="s">
        <v>616</v>
      </c>
    </row>
    <row r="96" ht="18.75" customHeight="1" spans="1:10">
      <c r="A96" s="230" t="s">
        <v>305</v>
      </c>
      <c r="B96" s="21" t="s">
        <v>592</v>
      </c>
      <c r="C96" s="21" t="s">
        <v>389</v>
      </c>
      <c r="D96" s="21" t="s">
        <v>390</v>
      </c>
      <c r="E96" s="33" t="s">
        <v>617</v>
      </c>
      <c r="F96" s="21" t="s">
        <v>392</v>
      </c>
      <c r="G96" s="33" t="s">
        <v>426</v>
      </c>
      <c r="H96" s="21" t="s">
        <v>375</v>
      </c>
      <c r="I96" s="21" t="s">
        <v>360</v>
      </c>
      <c r="J96" s="33" t="s">
        <v>618</v>
      </c>
    </row>
    <row r="97" ht="18.75" customHeight="1" spans="1:10">
      <c r="A97" s="230" t="s">
        <v>328</v>
      </c>
      <c r="B97" s="21" t="s">
        <v>619</v>
      </c>
      <c r="C97" s="21" t="s">
        <v>355</v>
      </c>
      <c r="D97" s="21" t="s">
        <v>356</v>
      </c>
      <c r="E97" s="33" t="s">
        <v>620</v>
      </c>
      <c r="F97" s="21" t="s">
        <v>358</v>
      </c>
      <c r="G97" s="33" t="s">
        <v>621</v>
      </c>
      <c r="H97" s="21" t="s">
        <v>549</v>
      </c>
      <c r="I97" s="21" t="s">
        <v>360</v>
      </c>
      <c r="J97" s="33" t="s">
        <v>622</v>
      </c>
    </row>
    <row r="98" ht="18.75" customHeight="1" spans="1:10">
      <c r="A98" s="230" t="s">
        <v>328</v>
      </c>
      <c r="B98" s="21" t="s">
        <v>619</v>
      </c>
      <c r="C98" s="21" t="s">
        <v>355</v>
      </c>
      <c r="D98" s="21" t="s">
        <v>372</v>
      </c>
      <c r="E98" s="33" t="s">
        <v>623</v>
      </c>
      <c r="F98" s="21" t="s">
        <v>358</v>
      </c>
      <c r="G98" s="33" t="s">
        <v>576</v>
      </c>
      <c r="H98" s="21" t="s">
        <v>407</v>
      </c>
      <c r="I98" s="21" t="s">
        <v>360</v>
      </c>
      <c r="J98" s="33" t="s">
        <v>624</v>
      </c>
    </row>
    <row r="99" ht="18.75" customHeight="1" spans="1:10">
      <c r="A99" s="230" t="s">
        <v>328</v>
      </c>
      <c r="B99" s="21" t="s">
        <v>619</v>
      </c>
      <c r="C99" s="21" t="s">
        <v>355</v>
      </c>
      <c r="D99" s="21" t="s">
        <v>409</v>
      </c>
      <c r="E99" s="33" t="s">
        <v>625</v>
      </c>
      <c r="F99" s="21" t="s">
        <v>358</v>
      </c>
      <c r="G99" s="33" t="s">
        <v>159</v>
      </c>
      <c r="H99" s="21" t="s">
        <v>626</v>
      </c>
      <c r="I99" s="21" t="s">
        <v>360</v>
      </c>
      <c r="J99" s="33" t="s">
        <v>627</v>
      </c>
    </row>
    <row r="100" ht="18.75" customHeight="1" spans="1:10">
      <c r="A100" s="230" t="s">
        <v>328</v>
      </c>
      <c r="B100" s="21" t="s">
        <v>619</v>
      </c>
      <c r="C100" s="21" t="s">
        <v>355</v>
      </c>
      <c r="D100" s="21" t="s">
        <v>412</v>
      </c>
      <c r="E100" s="33" t="s">
        <v>413</v>
      </c>
      <c r="F100" s="21" t="s">
        <v>358</v>
      </c>
      <c r="G100" s="33" t="s">
        <v>628</v>
      </c>
      <c r="H100" s="21" t="s">
        <v>629</v>
      </c>
      <c r="I100" s="21" t="s">
        <v>360</v>
      </c>
      <c r="J100" s="33" t="s">
        <v>630</v>
      </c>
    </row>
    <row r="101" ht="18.75" customHeight="1" spans="1:10">
      <c r="A101" s="230" t="s">
        <v>328</v>
      </c>
      <c r="B101" s="21" t="s">
        <v>619</v>
      </c>
      <c r="C101" s="21" t="s">
        <v>383</v>
      </c>
      <c r="D101" s="21" t="s">
        <v>384</v>
      </c>
      <c r="E101" s="33" t="s">
        <v>631</v>
      </c>
      <c r="F101" s="21" t="s">
        <v>358</v>
      </c>
      <c r="G101" s="33" t="s">
        <v>489</v>
      </c>
      <c r="H101" s="21" t="s">
        <v>407</v>
      </c>
      <c r="I101" s="21" t="s">
        <v>419</v>
      </c>
      <c r="J101" s="33" t="s">
        <v>632</v>
      </c>
    </row>
    <row r="102" ht="18.75" customHeight="1" spans="1:10">
      <c r="A102" s="230" t="s">
        <v>328</v>
      </c>
      <c r="B102" s="21" t="s">
        <v>619</v>
      </c>
      <c r="C102" s="21" t="s">
        <v>389</v>
      </c>
      <c r="D102" s="21" t="s">
        <v>390</v>
      </c>
      <c r="E102" s="33" t="s">
        <v>633</v>
      </c>
      <c r="F102" s="21" t="s">
        <v>392</v>
      </c>
      <c r="G102" s="33" t="s">
        <v>426</v>
      </c>
      <c r="H102" s="21" t="s">
        <v>375</v>
      </c>
      <c r="I102" s="21" t="s">
        <v>360</v>
      </c>
      <c r="J102" s="33" t="s">
        <v>634</v>
      </c>
    </row>
    <row r="103" ht="18.75" customHeight="1" spans="1:10">
      <c r="A103" s="230" t="s">
        <v>339</v>
      </c>
      <c r="B103" s="21" t="s">
        <v>428</v>
      </c>
      <c r="C103" s="21" t="s">
        <v>355</v>
      </c>
      <c r="D103" s="21" t="s">
        <v>356</v>
      </c>
      <c r="E103" s="33" t="s">
        <v>429</v>
      </c>
      <c r="F103" s="21" t="s">
        <v>358</v>
      </c>
      <c r="G103" s="33" t="s">
        <v>430</v>
      </c>
      <c r="H103" s="21" t="s">
        <v>431</v>
      </c>
      <c r="I103" s="21" t="s">
        <v>360</v>
      </c>
      <c r="J103" s="33" t="s">
        <v>432</v>
      </c>
    </row>
    <row r="104" ht="18.75" customHeight="1" spans="1:10">
      <c r="A104" s="230" t="s">
        <v>339</v>
      </c>
      <c r="B104" s="21" t="s">
        <v>428</v>
      </c>
      <c r="C104" s="21" t="s">
        <v>355</v>
      </c>
      <c r="D104" s="21" t="s">
        <v>356</v>
      </c>
      <c r="E104" s="33" t="s">
        <v>433</v>
      </c>
      <c r="F104" s="21" t="s">
        <v>358</v>
      </c>
      <c r="G104" s="33" t="s">
        <v>434</v>
      </c>
      <c r="H104" s="21" t="s">
        <v>431</v>
      </c>
      <c r="I104" s="21" t="s">
        <v>360</v>
      </c>
      <c r="J104" s="33" t="s">
        <v>435</v>
      </c>
    </row>
    <row r="105" ht="18.75" customHeight="1" spans="1:10">
      <c r="A105" s="230" t="s">
        <v>339</v>
      </c>
      <c r="B105" s="21" t="s">
        <v>428</v>
      </c>
      <c r="C105" s="21" t="s">
        <v>355</v>
      </c>
      <c r="D105" s="21" t="s">
        <v>356</v>
      </c>
      <c r="E105" s="33" t="s">
        <v>436</v>
      </c>
      <c r="F105" s="21" t="s">
        <v>358</v>
      </c>
      <c r="G105" s="33" t="s">
        <v>437</v>
      </c>
      <c r="H105" s="21" t="s">
        <v>635</v>
      </c>
      <c r="I105" s="21" t="s">
        <v>360</v>
      </c>
      <c r="J105" s="33" t="s">
        <v>438</v>
      </c>
    </row>
    <row r="106" ht="18.75" customHeight="1" spans="1:10">
      <c r="A106" s="230" t="s">
        <v>339</v>
      </c>
      <c r="B106" s="21" t="s">
        <v>428</v>
      </c>
      <c r="C106" s="21" t="s">
        <v>355</v>
      </c>
      <c r="D106" s="21" t="s">
        <v>356</v>
      </c>
      <c r="E106" s="33" t="s">
        <v>439</v>
      </c>
      <c r="F106" s="21" t="s">
        <v>358</v>
      </c>
      <c r="G106" s="33" t="s">
        <v>440</v>
      </c>
      <c r="H106" s="21" t="s">
        <v>441</v>
      </c>
      <c r="I106" s="21" t="s">
        <v>360</v>
      </c>
      <c r="J106" s="33" t="s">
        <v>442</v>
      </c>
    </row>
    <row r="107" ht="18.75" customHeight="1" spans="1:10">
      <c r="A107" s="230" t="s">
        <v>339</v>
      </c>
      <c r="B107" s="21" t="s">
        <v>428</v>
      </c>
      <c r="C107" s="21" t="s">
        <v>355</v>
      </c>
      <c r="D107" s="21" t="s">
        <v>356</v>
      </c>
      <c r="E107" s="33" t="s">
        <v>443</v>
      </c>
      <c r="F107" s="21" t="s">
        <v>358</v>
      </c>
      <c r="G107" s="33" t="s">
        <v>444</v>
      </c>
      <c r="H107" s="21" t="s">
        <v>445</v>
      </c>
      <c r="I107" s="21" t="s">
        <v>360</v>
      </c>
      <c r="J107" s="33" t="s">
        <v>446</v>
      </c>
    </row>
    <row r="108" ht="18.75" customHeight="1" spans="1:10">
      <c r="A108" s="230" t="s">
        <v>339</v>
      </c>
      <c r="B108" s="21" t="s">
        <v>428</v>
      </c>
      <c r="C108" s="21" t="s">
        <v>355</v>
      </c>
      <c r="D108" s="21" t="s">
        <v>356</v>
      </c>
      <c r="E108" s="33" t="s">
        <v>636</v>
      </c>
      <c r="F108" s="21" t="s">
        <v>358</v>
      </c>
      <c r="G108" s="33" t="s">
        <v>637</v>
      </c>
      <c r="H108" s="21" t="s">
        <v>431</v>
      </c>
      <c r="I108" s="21" t="s">
        <v>360</v>
      </c>
      <c r="J108" s="33" t="s">
        <v>638</v>
      </c>
    </row>
    <row r="109" ht="18.75" customHeight="1" spans="1:10">
      <c r="A109" s="230" t="s">
        <v>339</v>
      </c>
      <c r="B109" s="21" t="s">
        <v>428</v>
      </c>
      <c r="C109" s="21" t="s">
        <v>355</v>
      </c>
      <c r="D109" s="21" t="s">
        <v>356</v>
      </c>
      <c r="E109" s="33" t="s">
        <v>639</v>
      </c>
      <c r="F109" s="21" t="s">
        <v>358</v>
      </c>
      <c r="G109" s="33" t="s">
        <v>640</v>
      </c>
      <c r="H109" s="21" t="s">
        <v>431</v>
      </c>
      <c r="I109" s="21" t="s">
        <v>360</v>
      </c>
      <c r="J109" s="33" t="s">
        <v>641</v>
      </c>
    </row>
    <row r="110" ht="18.75" customHeight="1" spans="1:10">
      <c r="A110" s="230" t="s">
        <v>339</v>
      </c>
      <c r="B110" s="21" t="s">
        <v>428</v>
      </c>
      <c r="C110" s="21" t="s">
        <v>355</v>
      </c>
      <c r="D110" s="21" t="s">
        <v>356</v>
      </c>
      <c r="E110" s="33" t="s">
        <v>642</v>
      </c>
      <c r="F110" s="21" t="s">
        <v>358</v>
      </c>
      <c r="G110" s="33" t="s">
        <v>643</v>
      </c>
      <c r="H110" s="21" t="s">
        <v>594</v>
      </c>
      <c r="I110" s="21" t="s">
        <v>360</v>
      </c>
      <c r="J110" s="33" t="s">
        <v>644</v>
      </c>
    </row>
    <row r="111" ht="18.75" customHeight="1" spans="1:10">
      <c r="A111" s="230" t="s">
        <v>339</v>
      </c>
      <c r="B111" s="21" t="s">
        <v>428</v>
      </c>
      <c r="C111" s="21" t="s">
        <v>355</v>
      </c>
      <c r="D111" s="21" t="s">
        <v>356</v>
      </c>
      <c r="E111" s="33" t="s">
        <v>645</v>
      </c>
      <c r="F111" s="21" t="s">
        <v>358</v>
      </c>
      <c r="G111" s="33" t="s">
        <v>646</v>
      </c>
      <c r="H111" s="21" t="s">
        <v>445</v>
      </c>
      <c r="I111" s="21" t="s">
        <v>360</v>
      </c>
      <c r="J111" s="33" t="s">
        <v>647</v>
      </c>
    </row>
    <row r="112" ht="18.75" customHeight="1" spans="1:10">
      <c r="A112" s="230" t="s">
        <v>339</v>
      </c>
      <c r="B112" s="21" t="s">
        <v>428</v>
      </c>
      <c r="C112" s="21" t="s">
        <v>355</v>
      </c>
      <c r="D112" s="21" t="s">
        <v>356</v>
      </c>
      <c r="E112" s="33" t="s">
        <v>648</v>
      </c>
      <c r="F112" s="21" t="s">
        <v>358</v>
      </c>
      <c r="G112" s="33" t="s">
        <v>649</v>
      </c>
      <c r="H112" s="21" t="s">
        <v>650</v>
      </c>
      <c r="I112" s="21" t="s">
        <v>360</v>
      </c>
      <c r="J112" s="33" t="s">
        <v>651</v>
      </c>
    </row>
    <row r="113" ht="18.75" customHeight="1" spans="1:10">
      <c r="A113" s="230" t="s">
        <v>339</v>
      </c>
      <c r="B113" s="21" t="s">
        <v>428</v>
      </c>
      <c r="C113" s="21" t="s">
        <v>355</v>
      </c>
      <c r="D113" s="21" t="s">
        <v>372</v>
      </c>
      <c r="E113" s="33" t="s">
        <v>447</v>
      </c>
      <c r="F113" s="21" t="s">
        <v>358</v>
      </c>
      <c r="G113" s="33" t="s">
        <v>374</v>
      </c>
      <c r="H113" s="21" t="s">
        <v>375</v>
      </c>
      <c r="I113" s="21" t="s">
        <v>419</v>
      </c>
      <c r="J113" s="33" t="s">
        <v>448</v>
      </c>
    </row>
    <row r="114" ht="18.75" customHeight="1" spans="1:10">
      <c r="A114" s="230" t="s">
        <v>339</v>
      </c>
      <c r="B114" s="21" t="s">
        <v>428</v>
      </c>
      <c r="C114" s="21" t="s">
        <v>355</v>
      </c>
      <c r="D114" s="21" t="s">
        <v>372</v>
      </c>
      <c r="E114" s="33" t="s">
        <v>449</v>
      </c>
      <c r="F114" s="21" t="s">
        <v>358</v>
      </c>
      <c r="G114" s="33" t="s">
        <v>374</v>
      </c>
      <c r="H114" s="21" t="s">
        <v>375</v>
      </c>
      <c r="I114" s="21" t="s">
        <v>360</v>
      </c>
      <c r="J114" s="33" t="s">
        <v>450</v>
      </c>
    </row>
    <row r="115" ht="18.75" customHeight="1" spans="1:10">
      <c r="A115" s="230" t="s">
        <v>339</v>
      </c>
      <c r="B115" s="21" t="s">
        <v>428</v>
      </c>
      <c r="C115" s="21" t="s">
        <v>383</v>
      </c>
      <c r="D115" s="21" t="s">
        <v>384</v>
      </c>
      <c r="E115" s="33" t="s">
        <v>451</v>
      </c>
      <c r="F115" s="21" t="s">
        <v>358</v>
      </c>
      <c r="G115" s="33" t="s">
        <v>452</v>
      </c>
      <c r="H115" s="21" t="s">
        <v>375</v>
      </c>
      <c r="I115" s="21" t="s">
        <v>360</v>
      </c>
      <c r="J115" s="33" t="s">
        <v>453</v>
      </c>
    </row>
    <row r="116" ht="18.75" customHeight="1" spans="1:10">
      <c r="A116" s="230" t="s">
        <v>339</v>
      </c>
      <c r="B116" s="21" t="s">
        <v>428</v>
      </c>
      <c r="C116" s="21" t="s">
        <v>383</v>
      </c>
      <c r="D116" s="21" t="s">
        <v>384</v>
      </c>
      <c r="E116" s="33" t="s">
        <v>454</v>
      </c>
      <c r="F116" s="21" t="s">
        <v>358</v>
      </c>
      <c r="G116" s="33" t="s">
        <v>455</v>
      </c>
      <c r="H116" s="21" t="s">
        <v>375</v>
      </c>
      <c r="I116" s="21" t="s">
        <v>360</v>
      </c>
      <c r="J116" s="33" t="s">
        <v>456</v>
      </c>
    </row>
    <row r="117" ht="18.75" customHeight="1" spans="1:10">
      <c r="A117" s="230" t="s">
        <v>339</v>
      </c>
      <c r="B117" s="21" t="s">
        <v>428</v>
      </c>
      <c r="C117" s="21" t="s">
        <v>389</v>
      </c>
      <c r="D117" s="21" t="s">
        <v>390</v>
      </c>
      <c r="E117" s="33" t="s">
        <v>425</v>
      </c>
      <c r="F117" s="21" t="s">
        <v>392</v>
      </c>
      <c r="G117" s="33" t="s">
        <v>426</v>
      </c>
      <c r="H117" s="21" t="s">
        <v>375</v>
      </c>
      <c r="I117" s="21" t="s">
        <v>360</v>
      </c>
      <c r="J117" s="33" t="s">
        <v>427</v>
      </c>
    </row>
    <row r="118" ht="18.75" customHeight="1" spans="1:10">
      <c r="A118" s="230" t="s">
        <v>324</v>
      </c>
      <c r="B118" s="21" t="s">
        <v>592</v>
      </c>
      <c r="C118" s="21" t="s">
        <v>355</v>
      </c>
      <c r="D118" s="21" t="s">
        <v>356</v>
      </c>
      <c r="E118" s="33" t="s">
        <v>652</v>
      </c>
      <c r="F118" s="21" t="s">
        <v>358</v>
      </c>
      <c r="G118" s="33" t="s">
        <v>653</v>
      </c>
      <c r="H118" s="21" t="s">
        <v>549</v>
      </c>
      <c r="I118" s="21" t="s">
        <v>360</v>
      </c>
      <c r="J118" s="33" t="s">
        <v>654</v>
      </c>
    </row>
    <row r="119" ht="18.75" customHeight="1" spans="1:10">
      <c r="A119" s="230" t="s">
        <v>324</v>
      </c>
      <c r="B119" s="21" t="s">
        <v>592</v>
      </c>
      <c r="C119" s="21" t="s">
        <v>355</v>
      </c>
      <c r="D119" s="21" t="s">
        <v>356</v>
      </c>
      <c r="E119" s="33" t="s">
        <v>655</v>
      </c>
      <c r="F119" s="21" t="s">
        <v>358</v>
      </c>
      <c r="G119" s="33" t="s">
        <v>370</v>
      </c>
      <c r="H119" s="21" t="s">
        <v>403</v>
      </c>
      <c r="I119" s="21" t="s">
        <v>360</v>
      </c>
      <c r="J119" s="33" t="s">
        <v>656</v>
      </c>
    </row>
    <row r="120" ht="18.75" customHeight="1" spans="1:10">
      <c r="A120" s="230" t="s">
        <v>324</v>
      </c>
      <c r="B120" s="21" t="s">
        <v>592</v>
      </c>
      <c r="C120" s="21" t="s">
        <v>355</v>
      </c>
      <c r="D120" s="21" t="s">
        <v>372</v>
      </c>
      <c r="E120" s="33" t="s">
        <v>575</v>
      </c>
      <c r="F120" s="21" t="s">
        <v>358</v>
      </c>
      <c r="G120" s="33" t="s">
        <v>576</v>
      </c>
      <c r="H120" s="21" t="s">
        <v>375</v>
      </c>
      <c r="I120" s="21" t="s">
        <v>360</v>
      </c>
      <c r="J120" s="33" t="s">
        <v>577</v>
      </c>
    </row>
    <row r="121" ht="18.75" customHeight="1" spans="1:10">
      <c r="A121" s="230" t="s">
        <v>324</v>
      </c>
      <c r="B121" s="21" t="s">
        <v>592</v>
      </c>
      <c r="C121" s="21" t="s">
        <v>355</v>
      </c>
      <c r="D121" s="21" t="s">
        <v>372</v>
      </c>
      <c r="E121" s="33" t="s">
        <v>657</v>
      </c>
      <c r="F121" s="21" t="s">
        <v>392</v>
      </c>
      <c r="G121" s="33" t="s">
        <v>370</v>
      </c>
      <c r="H121" s="21" t="s">
        <v>403</v>
      </c>
      <c r="I121" s="21" t="s">
        <v>360</v>
      </c>
      <c r="J121" s="33" t="s">
        <v>658</v>
      </c>
    </row>
    <row r="122" ht="18.75" customHeight="1" spans="1:10">
      <c r="A122" s="230" t="s">
        <v>324</v>
      </c>
      <c r="B122" s="21" t="s">
        <v>592</v>
      </c>
      <c r="C122" s="21" t="s">
        <v>355</v>
      </c>
      <c r="D122" s="21" t="s">
        <v>409</v>
      </c>
      <c r="E122" s="33" t="s">
        <v>659</v>
      </c>
      <c r="F122" s="21" t="s">
        <v>358</v>
      </c>
      <c r="G122" s="33" t="s">
        <v>660</v>
      </c>
      <c r="H122" s="21" t="s">
        <v>483</v>
      </c>
      <c r="I122" s="21" t="s">
        <v>360</v>
      </c>
      <c r="J122" s="33" t="s">
        <v>661</v>
      </c>
    </row>
    <row r="123" ht="18.75" customHeight="1" spans="1:10">
      <c r="A123" s="230" t="s">
        <v>324</v>
      </c>
      <c r="B123" s="21" t="s">
        <v>592</v>
      </c>
      <c r="C123" s="21" t="s">
        <v>355</v>
      </c>
      <c r="D123" s="21" t="s">
        <v>412</v>
      </c>
      <c r="E123" s="33" t="s">
        <v>413</v>
      </c>
      <c r="F123" s="21" t="s">
        <v>358</v>
      </c>
      <c r="G123" s="33" t="s">
        <v>662</v>
      </c>
      <c r="H123" s="21" t="s">
        <v>486</v>
      </c>
      <c r="I123" s="21" t="s">
        <v>360</v>
      </c>
      <c r="J123" s="33" t="s">
        <v>663</v>
      </c>
    </row>
    <row r="124" ht="18.75" customHeight="1" spans="1:10">
      <c r="A124" s="230" t="s">
        <v>324</v>
      </c>
      <c r="B124" s="21" t="s">
        <v>592</v>
      </c>
      <c r="C124" s="21" t="s">
        <v>355</v>
      </c>
      <c r="D124" s="21" t="s">
        <v>412</v>
      </c>
      <c r="E124" s="33" t="s">
        <v>584</v>
      </c>
      <c r="F124" s="21" t="s">
        <v>358</v>
      </c>
      <c r="G124" s="33" t="s">
        <v>664</v>
      </c>
      <c r="H124" s="21" t="s">
        <v>486</v>
      </c>
      <c r="I124" s="21" t="s">
        <v>360</v>
      </c>
      <c r="J124" s="33" t="s">
        <v>665</v>
      </c>
    </row>
    <row r="125" ht="18.75" customHeight="1" spans="1:10">
      <c r="A125" s="230" t="s">
        <v>324</v>
      </c>
      <c r="B125" s="21" t="s">
        <v>592</v>
      </c>
      <c r="C125" s="21" t="s">
        <v>383</v>
      </c>
      <c r="D125" s="21" t="s">
        <v>384</v>
      </c>
      <c r="E125" s="33" t="s">
        <v>666</v>
      </c>
      <c r="F125" s="21" t="s">
        <v>358</v>
      </c>
      <c r="G125" s="33" t="s">
        <v>489</v>
      </c>
      <c r="H125" s="21" t="s">
        <v>375</v>
      </c>
      <c r="I125" s="21" t="s">
        <v>360</v>
      </c>
      <c r="J125" s="33" t="s">
        <v>667</v>
      </c>
    </row>
    <row r="126" ht="18.75" customHeight="1" spans="1:10">
      <c r="A126" s="230" t="s">
        <v>324</v>
      </c>
      <c r="B126" s="21" t="s">
        <v>592</v>
      </c>
      <c r="C126" s="21" t="s">
        <v>389</v>
      </c>
      <c r="D126" s="21" t="s">
        <v>390</v>
      </c>
      <c r="E126" s="33" t="s">
        <v>617</v>
      </c>
      <c r="F126" s="21" t="s">
        <v>392</v>
      </c>
      <c r="G126" s="33" t="s">
        <v>426</v>
      </c>
      <c r="H126" s="21" t="s">
        <v>375</v>
      </c>
      <c r="I126" s="21" t="s">
        <v>360</v>
      </c>
      <c r="J126" s="33" t="s">
        <v>618</v>
      </c>
    </row>
  </sheetData>
  <mergeCells count="28">
    <mergeCell ref="A2:J2"/>
    <mergeCell ref="A3:H3"/>
    <mergeCell ref="A7:A17"/>
    <mergeCell ref="A18:A26"/>
    <mergeCell ref="A27:A36"/>
    <mergeCell ref="A37:A42"/>
    <mergeCell ref="A43:A48"/>
    <mergeCell ref="A49:A59"/>
    <mergeCell ref="A60:A70"/>
    <mergeCell ref="A71:A77"/>
    <mergeCell ref="A78:A85"/>
    <mergeCell ref="A86:A96"/>
    <mergeCell ref="A97:A102"/>
    <mergeCell ref="A103:A117"/>
    <mergeCell ref="A118:A126"/>
    <mergeCell ref="B7:B17"/>
    <mergeCell ref="B18:B26"/>
    <mergeCell ref="B27:B36"/>
    <mergeCell ref="B37:B42"/>
    <mergeCell ref="B43:B48"/>
    <mergeCell ref="B49:B59"/>
    <mergeCell ref="B60:B70"/>
    <mergeCell ref="B71:B77"/>
    <mergeCell ref="B78:B85"/>
    <mergeCell ref="B86:B96"/>
    <mergeCell ref="B97:B102"/>
    <mergeCell ref="B103:B117"/>
    <mergeCell ref="B118:B12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2025-02-07T01:41:00Z</dcterms:created>
  <dcterms:modified xsi:type="dcterms:W3CDTF">2025-02-08T02:40:13Z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5EE084B2908C4F27814B6E0B8DCA4955_12</vt:lpwstr>
  </property>
  <property fmtid="{D5CDD505-2E9C-101B-9397-08002B2CF9AE}" pid="3" name="KSOProductBuildVer">
    <vt:lpwstr>2052-12.1.0.19770</vt:lpwstr>
  </property>
</Properties>
</file>