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'部门财政拨款收支预算总表02-1'!$1:6</definedName>
    <definedName name="_xlnm.Print_Titles" localSheetId="4">'一般公共预算支出预算表02-2'!$1:5</definedName>
    <definedName name="_xlnm.Print_Titles" localSheetId="5">一般公共预算“三公”经费支出预算表03!$1:6</definedName>
    <definedName name="_xlnm.Print_Titles" localSheetId="9">部门政府性基金预算支出预算表06!$1:6</definedName>
    <definedName name="_xlnm.Print_Titles" localSheetId="14">新增资产配置表10!$1:6</definedName>
  </definedNames>
  <calcPr calcId="144525"/>
  <extLst/>
</workbook>
</file>

<file path=xl/sharedStrings.xml><?xml version="1.0" encoding="utf-8"?>
<sst xmlns="http://schemas.openxmlformats.org/spreadsheetml/2006/main" count="713">
  <si>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</si>
  <si>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</si>
  <si>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</si>
  <si>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</si>
  <si>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</si>
  <si>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</si>
  <si>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</si>
  <si>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</si>
  <si>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</si>
  <si>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</si>
  <si>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</si>
  <si>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</si>
  <si>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</si>
  <si>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</si>
  <si>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</si>
  <si>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</si>
  <si>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</si>
  <si>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</si>
  <si>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</si>
  <si>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</si>
  <si>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</si>
  <si>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</si>
  <si>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</si>
  <si>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</si>
  <si>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</si>
  <si>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</si>
  <si>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</si>
  <si>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</si>
  <si>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</si>
  <si>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</si>
  <si>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</si>
  <si>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</si>
  <si>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</si>
  <si>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</si>
  <si>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</si>
  <si>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</si>
  <si>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</si>
  <si>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</si>
  <si>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</si>
  <si>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</si>
  <si>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</si>
  <si>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</si>
  <si>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</si>
  <si>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</si>
  <si>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</si>
  <si>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</si>
  <si>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</si>
  <si>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</si>
  <si>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</si>
  <si>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</si>
  <si>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</si>
  <si>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</si>
  <si>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</si>
  <si>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</si>
  <si>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</si>
  <si>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</si>
  <si>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</si>
  <si>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</si>
  <si>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</si>
  <si>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</si>
  <si>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</si>
  <si>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</si>
  <si>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</si>
  <si>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</si>
  <si>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</si>
  <si>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</si>
  <si>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</si>
  <si>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</si>
  <si>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</si>
  <si>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118</t>
  </si>
  <si>
    <t>耿马傣族佤族自治县民政局</t>
  </si>
  <si>
    <t>118001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</si>
  <si>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</si>
  <si>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</si>
  <si>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</si>
  <si>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</si>
  <si>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</si>
  <si>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</si>
  <si>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</si>
  <si>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</si>
  <si>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</si>
  <si>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</si>
  <si>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</si>
  <si>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</si>
  <si>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</si>
  <si>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</si>
  <si>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20802</t>
  </si>
  <si>
    <t>2080201</t>
  </si>
  <si>
    <t>2080209</t>
  </si>
  <si>
    <t>2080299</t>
  </si>
  <si>
    <t>20805</t>
  </si>
  <si>
    <t>2080501</t>
  </si>
  <si>
    <t>2080505</t>
  </si>
  <si>
    <t>20808</t>
  </si>
  <si>
    <t>2080801</t>
  </si>
  <si>
    <t>20810</t>
  </si>
  <si>
    <t>2081001</t>
  </si>
  <si>
    <t>2081002</t>
  </si>
  <si>
    <t>2081004</t>
  </si>
  <si>
    <t>2081006</t>
  </si>
  <si>
    <t>2081099</t>
  </si>
  <si>
    <t>20811</t>
  </si>
  <si>
    <t>2081107</t>
  </si>
  <si>
    <t>20819</t>
  </si>
  <si>
    <t>2081901</t>
  </si>
  <si>
    <t>2081902</t>
  </si>
  <si>
    <t>20820</t>
  </si>
  <si>
    <t>2082001</t>
  </si>
  <si>
    <t>20821</t>
  </si>
  <si>
    <t>2082101</t>
  </si>
  <si>
    <t>2082102</t>
  </si>
  <si>
    <t>20825</t>
  </si>
  <si>
    <t>2082501</t>
  </si>
  <si>
    <t>2082502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</si>
  <si>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</si>
  <si>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</si>
  <si>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</si>
  <si>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</si>
  <si>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</si>
  <si>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</si>
  <si>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</si>
  <si>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</si>
  <si>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</si>
  <si>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</si>
  <si>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</si>
  <si>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</si>
  <si>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</si>
  <si>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</si>
  <si>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</si>
  <si>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</si>
  <si>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</si>
  <si>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</si>
  <si>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</si>
  <si>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</si>
  <si>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</si>
  <si>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</si>
  <si>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</si>
  <si>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</si>
  <si>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</si>
  <si>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</si>
  <si>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</si>
  <si>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</si>
  <si>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</si>
  <si>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</si>
  <si>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</si>
  <si>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</si>
  <si>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</si>
  <si>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</si>
  <si>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</si>
  <si>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</si>
  <si>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</si>
  <si>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</si>
  <si>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</si>
  <si>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</si>
  <si>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</si>
  <si>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</si>
  <si>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</si>
  <si>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</si>
  <si>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</si>
  <si>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</si>
  <si>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</si>
  <si>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</si>
  <si>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</si>
  <si>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</si>
  <si>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</si>
  <si>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</si>
  <si>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</si>
  <si>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</si>
  <si>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</si>
  <si>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</si>
  <si>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</si>
  <si>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</si>
  <si>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</si>
  <si>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</si>
  <si>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民政管理事务</t>
  </si>
  <si>
    <t>行政运行</t>
  </si>
  <si>
    <t>老龄事务</t>
  </si>
  <si>
    <t>其他民政管理事务支出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</si>
  <si>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</si>
  <si>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</si>
  <si>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</si>
  <si>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</si>
  <si>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</si>
  <si>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社会福利</t>
  </si>
  <si>
    <t>儿童福利</t>
  </si>
  <si>
    <t>老年福利</t>
  </si>
  <si>
    <t>殡葬</t>
  </si>
  <si>
    <t>养老服务</t>
  </si>
  <si>
    <t>残疾人事业</t>
  </si>
  <si>
    <t>残疾人生活和护理补贴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</si>
  <si>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</si>
  <si>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</si>
  <si>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</si>
  <si>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</si>
  <si>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</si>
  <si>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</si>
  <si>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</si>
  <si>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</si>
  <si>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</si>
  <si>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</si>
  <si>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</si>
  <si>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</si>
  <si>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</si>
  <si>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</si>
  <si>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</si>
  <si>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</si>
  <si>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</si>
  <si>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</si>
  <si>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</si>
  <si>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</si>
  <si>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</si>
  <si>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</si>
  <si>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</si>
  <si>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</si>
  <si>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</si>
  <si>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</si>
  <si>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</si>
  <si>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</si>
  <si>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</si>
  <si>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</si>
  <si>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</si>
  <si>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</si>
  <si>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</si>
  <si>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</si>
  <si>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</si>
  <si>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</si>
  <si>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</si>
  <si>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</si>
  <si>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</si>
  <si>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</si>
  <si>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</si>
  <si>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</si>
  <si>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</si>
  <si>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</si>
  <si>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</si>
  <si>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</si>
  <si>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</si>
  <si>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</si>
  <si>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530926210000000001171</t>
  </si>
  <si>
    <t>行政人员工资支出</t>
  </si>
  <si>
    <t>30101</t>
  </si>
  <si>
    <t>基本工资</t>
  </si>
  <si>
    <t>530926210000000001172</t>
  </si>
  <si>
    <t>事业人员工资支出</t>
  </si>
  <si>
    <t>30102</t>
  </si>
  <si>
    <t>津贴补贴</t>
  </si>
  <si>
    <t>30103</t>
  </si>
  <si>
    <t>奖金</t>
  </si>
  <si>
    <t>530926231100001387992</t>
  </si>
  <si>
    <t>行政人员绩效考核奖励（2017年提高部分）</t>
  </si>
  <si>
    <t>530926231100001388005</t>
  </si>
  <si>
    <t>奖励性绩效工资</t>
  </si>
  <si>
    <t>30107</t>
  </si>
  <si>
    <t>绩效工资</t>
  </si>
  <si>
    <t>530926231100001388019</t>
  </si>
  <si>
    <t>事业人员绩效工资（2017年提高部分）</t>
  </si>
  <si>
    <t>530926231100001387987</t>
  </si>
  <si>
    <t>基础性绩效工资</t>
  </si>
  <si>
    <t>530926210000000001173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</si>
  <si>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</si>
  <si>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</si>
  <si>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</si>
  <si>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</si>
  <si>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</si>
  <si>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</si>
  <si>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</si>
  <si>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</si>
  <si>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</si>
  <si>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</si>
  <si>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</si>
  <si>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</si>
  <si>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</si>
  <si>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</si>
  <si>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</si>
  <si>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530926210000000001175</t>
  </si>
  <si>
    <t>30113</t>
  </si>
  <si>
    <t>530926210000000001182</t>
  </si>
  <si>
    <t>一般公用经费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</si>
  <si>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</si>
  <si>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</si>
  <si>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</si>
  <si>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</si>
  <si>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</si>
  <si>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</si>
  <si>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</si>
  <si>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</si>
  <si>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530926241100002330478</t>
  </si>
  <si>
    <t>公务接待费（公用经费）</t>
  </si>
  <si>
    <t>30217</t>
  </si>
  <si>
    <t>30229</t>
  </si>
  <si>
    <t>福利费</t>
  </si>
  <si>
    <t>30201</t>
  </si>
  <si>
    <t>办公费</t>
  </si>
  <si>
    <t>530926210000000001181</t>
  </si>
  <si>
    <t>工会经费</t>
  </si>
  <si>
    <t>30228</t>
  </si>
  <si>
    <t>530926210000000001178</t>
  </si>
  <si>
    <t>公务用车运行维护费</t>
  </si>
  <si>
    <t>30231</t>
  </si>
  <si>
    <t>530926210000000001179</t>
  </si>
  <si>
    <t>行政人员公务交通补贴</t>
  </si>
  <si>
    <t>30239</t>
  </si>
  <si>
    <t>其他交通费用</t>
  </si>
  <si>
    <t>530926251100003814530</t>
  </si>
  <si>
    <t>残疾人就业保障金</t>
  </si>
  <si>
    <t>30299</t>
  </si>
  <si>
    <t>其他商品和服务支出</t>
  </si>
  <si>
    <t>530926210000000001176</t>
  </si>
  <si>
    <t>离退休费</t>
  </si>
  <si>
    <t>30302</t>
  </si>
  <si>
    <t>退休费</t>
  </si>
  <si>
    <t>530926231100001388640</t>
  </si>
  <si>
    <t>重度残疾人护理补贴</t>
  </si>
  <si>
    <t>30305</t>
  </si>
  <si>
    <t>生活补助</t>
  </si>
  <si>
    <t>530926210000000001177</t>
  </si>
  <si>
    <t>530926231100001388035</t>
  </si>
  <si>
    <t>孤儿基本生活保障</t>
  </si>
  <si>
    <t>530926231100001388044</t>
  </si>
  <si>
    <t>困难残疾人生活补贴和重度残疾人护理补贴</t>
  </si>
  <si>
    <t>530926231100001388024</t>
  </si>
  <si>
    <t>高龄老年人保健补助</t>
  </si>
  <si>
    <t>530926231100001388022</t>
  </si>
  <si>
    <t>百岁以上老年人长寿补助</t>
  </si>
  <si>
    <t>530926231100001388054</t>
  </si>
  <si>
    <t>农村敬老院服务人员</t>
  </si>
  <si>
    <t>530926231100001388074</t>
  </si>
  <si>
    <t>殡仪馆服务人员</t>
  </si>
  <si>
    <t>530926231100001388070</t>
  </si>
  <si>
    <t>民政部门临聘人员住房公积金</t>
  </si>
  <si>
    <t>530926231100001388040</t>
  </si>
  <si>
    <t>机关事业单位职工遗属生活补助</t>
  </si>
  <si>
    <t>530926231100001388051</t>
  </si>
  <si>
    <t>六十年代精简退职人员职工生活补助</t>
  </si>
  <si>
    <t>30306</t>
  </si>
  <si>
    <t>救济费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</si>
  <si>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</si>
  <si>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</si>
  <si>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</si>
  <si>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</si>
  <si>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</si>
  <si>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</si>
  <si>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</si>
  <si>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</si>
  <si>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</si>
  <si>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2023年福利彩票销售机构业务经费</t>
  </si>
  <si>
    <t>事业发展类</t>
  </si>
  <si>
    <t>530926241100002792061</t>
  </si>
  <si>
    <t>2024年度福利彩票销售机构业务经费</t>
  </si>
  <si>
    <t>530926241100003372525</t>
  </si>
  <si>
    <t>2025年春节慰问经费</t>
  </si>
  <si>
    <t>530926251100004068986</t>
  </si>
  <si>
    <t>“两新组织”党组织工作经费及书记津贴资金</t>
  </si>
  <si>
    <t>530926251100003818860</t>
  </si>
  <si>
    <t>城乡困难群众救助补助资金</t>
  </si>
  <si>
    <t>民生类</t>
  </si>
  <si>
    <t>530926210000000003166</t>
  </si>
  <si>
    <t>地税返还个人所得税手续经费</t>
  </si>
  <si>
    <t>530926251100003818606</t>
  </si>
  <si>
    <t>非财政拨款补助经费</t>
  </si>
  <si>
    <t>530926221100000883019</t>
  </si>
  <si>
    <t>福利彩票销售机构业务经费</t>
  </si>
  <si>
    <t>530926251100003827242</t>
  </si>
  <si>
    <t>耿马县绿色节地生态安葬奖励及公墓安葬补助经费</t>
  </si>
  <si>
    <t>530926241100002340142</t>
  </si>
  <si>
    <t>耿马县殡仪馆未取得排污许可证的罚款资金</t>
  </si>
  <si>
    <t>530926241100002404932</t>
  </si>
  <si>
    <t>购买婚姻登记证书经费</t>
  </si>
  <si>
    <t>专项业务类</t>
  </si>
  <si>
    <t>530926241100002341812</t>
  </si>
  <si>
    <t>经济困难老年人服务补贴资金</t>
  </si>
  <si>
    <t>530926241100002339837</t>
  </si>
  <si>
    <t>民政事务管理经费</t>
  </si>
  <si>
    <t>530926221100000371781</t>
  </si>
  <si>
    <t>县福利院自费入住老人生活经费</t>
  </si>
  <si>
    <t>530926251100004068027</t>
  </si>
  <si>
    <t>其他社会福利支出</t>
  </si>
  <si>
    <t>县殡仪馆殡葬收入经费</t>
  </si>
  <si>
    <t>530926251100004068487</t>
  </si>
  <si>
    <t>重阳节走访慰问经费</t>
  </si>
  <si>
    <t>530926251100003793005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</si>
  <si>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</si>
  <si>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</si>
  <si>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</si>
  <si>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</si>
  <si>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</si>
  <si>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</si>
  <si>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</si>
  <si>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</si>
  <si>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</si>
  <si>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</si>
  <si>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</si>
  <si>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全面完善提升全县民政事务管理服务，确保我县民政工作正常开展，特申请给予安排开展困难群众社会救助信息管理、婚姻登记、生活无着落救助管理、殡葬事业发展和养老服务事业发展规划等民政事务相关工作经费。</t>
  </si>
  <si>
    <t>产出指标</t>
  </si>
  <si>
    <t>数量指标</t>
  </si>
  <si>
    <t>保障殡仪馆火化遗体数</t>
  </si>
  <si>
    <t>&gt;=</t>
  </si>
  <si>
    <t>400</t>
  </si>
  <si>
    <t>人</t>
  </si>
  <si>
    <t>定量指标</t>
  </si>
  <si>
    <t>反映保障殡仪馆火化遗体数.</t>
  </si>
  <si>
    <t>保障殡仪车用油量</t>
  </si>
  <si>
    <t>7.6</t>
  </si>
  <si>
    <t>吨</t>
  </si>
  <si>
    <t>反映殡仪车用油量.</t>
  </si>
  <si>
    <t>保障开展工作列支人次</t>
  </si>
  <si>
    <t>25</t>
  </si>
  <si>
    <t>人次</t>
  </si>
  <si>
    <t>反映开展工作列支经费人次情况.</t>
  </si>
  <si>
    <t>质量指标</t>
  </si>
  <si>
    <t>火化遗体完成率</t>
  </si>
  <si>
    <t>99</t>
  </si>
  <si>
    <t>%</t>
  </si>
  <si>
    <t>反映火化遗体完成情况。</t>
  </si>
  <si>
    <t>时效指标</t>
  </si>
  <si>
    <t>开展民政事务及时率</t>
  </si>
  <si>
    <t>98</t>
  </si>
  <si>
    <t>反映开展民政事务及时情况。</t>
  </si>
  <si>
    <t>成本指标</t>
  </si>
  <si>
    <t>经济成本指标</t>
  </si>
  <si>
    <t>&lt;=</t>
  </si>
  <si>
    <t>60</t>
  </si>
  <si>
    <t>万元</t>
  </si>
  <si>
    <t>反映实施民政事务所需成本情况.</t>
  </si>
  <si>
    <t>效益指标</t>
  </si>
  <si>
    <t>社会效益</t>
  </si>
  <si>
    <t>有效了解对象需求率</t>
  </si>
  <si>
    <t>96</t>
  </si>
  <si>
    <t>反映对象的需求情况。</t>
  </si>
  <si>
    <t>满意度指标</t>
  </si>
  <si>
    <t>服务对象满意度</t>
  </si>
  <si>
    <t>民政服务对象满意度</t>
  </si>
  <si>
    <t>反映民政服务对象满意情况。</t>
  </si>
  <si>
    <t>2024年投入2万元，购置结婚登记证书15000本，离婚登记证书5000本。</t>
  </si>
  <si>
    <t>购置婚姻登记证书数</t>
  </si>
  <si>
    <t>12000</t>
  </si>
  <si>
    <t>本</t>
  </si>
  <si>
    <t>反映购置婚姻登记证书数。</t>
  </si>
  <si>
    <t>完善办证服务体系</t>
  </si>
  <si>
    <t>100</t>
  </si>
  <si>
    <t>反映完善办证服务体系情况。</t>
  </si>
  <si>
    <t>购买登记证书及时率</t>
  </si>
  <si>
    <t>=</t>
  </si>
  <si>
    <t>反映购买登记证书及时情况。</t>
  </si>
  <si>
    <t>1.2</t>
  </si>
  <si>
    <t>反映经费成本控制情况。</t>
  </si>
  <si>
    <t>提高为民办事服务条件</t>
  </si>
  <si>
    <t>有效提高</t>
  </si>
  <si>
    <t>定性指标</t>
  </si>
  <si>
    <t>反映提高为民办事服务条件情况。</t>
  </si>
  <si>
    <t>为婚姻登记人员提供优质服务</t>
  </si>
  <si>
    <t>效果显著</t>
  </si>
  <si>
    <t>反映为婚姻登记人员提供优质服务情况。</t>
  </si>
  <si>
    <t>97</t>
  </si>
  <si>
    <t>反映服务对象满意度情况。</t>
  </si>
  <si>
    <t>为全面完善提升殡葬服务，确保我县殡葬工作正常开展，殡葬事业发展殡葬收入经费。</t>
  </si>
  <si>
    <t>反映殡仪馆火化遗体保障数。</t>
  </si>
  <si>
    <t>收取殡葬收费及时率</t>
  </si>
  <si>
    <t>反映收取殡葬收费及时情况。</t>
  </si>
  <si>
    <t>30</t>
  </si>
  <si>
    <t>反映火化费控制成本情况。</t>
  </si>
  <si>
    <t>了解对象需求率</t>
  </si>
  <si>
    <t>有效了解</t>
  </si>
  <si>
    <t>反映有效了解对象需求情况。</t>
  </si>
  <si>
    <t>丧属满意度</t>
  </si>
  <si>
    <t>反映丧属满意情况。</t>
  </si>
  <si>
    <t>地税返还个人所得税手续费</t>
  </si>
  <si>
    <t>地税返还个人所得税手续费数量</t>
  </si>
  <si>
    <t>1.00</t>
  </si>
  <si>
    <t>条</t>
  </si>
  <si>
    <t>反映地税返还个人所得税手续费数量。</t>
  </si>
  <si>
    <t>返还所得税手续费合规率</t>
  </si>
  <si>
    <t>反映返还所得税手续费合规率情况。</t>
  </si>
  <si>
    <t>返还所得税手续费及时性</t>
  </si>
  <si>
    <t>反映返还所得税手续费及时性情况。</t>
  </si>
  <si>
    <t>250</t>
  </si>
  <si>
    <t>元</t>
  </si>
  <si>
    <t>反映地税返还所得税手续费控制成本情况。</t>
  </si>
  <si>
    <t>便于开展民政工作</t>
  </si>
  <si>
    <t>有效开展</t>
  </si>
  <si>
    <t>反映是否便于开展民政工作情况。</t>
  </si>
  <si>
    <t>工作人员满意度</t>
  </si>
  <si>
    <t>反映工作人员满意情况。</t>
  </si>
  <si>
    <t>福彩发行费专项用于彩票发行销售活动，不得用于平衡财政一般预算或者其他支出；主要用于彩票销售网点建设和运行维护费、福利彩票市场调研及营销宣传推广费、县（区）福彩工作站工作经费补助。</t>
  </si>
  <si>
    <t>福彩销售机构</t>
  </si>
  <si>
    <t>41</t>
  </si>
  <si>
    <t>个</t>
  </si>
  <si>
    <t>反映福彩销售机构数量。</t>
  </si>
  <si>
    <t>2022年电脑票销量</t>
  </si>
  <si>
    <t>2228.16</t>
  </si>
  <si>
    <t>反映2022年电脑票销量。</t>
  </si>
  <si>
    <t>福彩发行费使用合规率</t>
  </si>
  <si>
    <t>反映福彩发行费使用合规情况。</t>
  </si>
  <si>
    <t>彩票发行费分配及时率</t>
  </si>
  <si>
    <t>95</t>
  </si>
  <si>
    <t>反映彩票发行费分配及时情况。</t>
  </si>
  <si>
    <t>12</t>
  </si>
  <si>
    <t>反映成本控制情况。</t>
  </si>
  <si>
    <t>社会成本指标</t>
  </si>
  <si>
    <t>便于开展福彩工作</t>
  </si>
  <si>
    <t>反映是否有效便于开展福彩工作情况。</t>
  </si>
  <si>
    <t>受益对象满意度</t>
  </si>
  <si>
    <t>反映受益对象满意情况。</t>
  </si>
  <si>
    <t>健全城乡统筹社会救助体系建设,加强全县低保动态管理，做到“应保尽保、应退尽退”机制，认真执行城乡最低生活保障标准。预计完成不少于农村低保13970人，城市低保1000人，农村特困人员900人，城市特困人员45人，城乡临时救助不少于3000户，通过加大对城乡低保、特困人员、孤儿、重度残疾人等困难群体的救助力度，强化农村低保与扶贫开发两项制度的有效衔接，全力做实民政社会保障兜底工作，巩固拓展脱贫攻坚成果，助推乡村振兴实施。</t>
  </si>
  <si>
    <t>农村低保人数</t>
  </si>
  <si>
    <t>13970</t>
  </si>
  <si>
    <t>反映享受农村低保人数。</t>
  </si>
  <si>
    <t>健全城乡统筹社会救助体系建设,加强全县低保动态管理，做到“应保尽保、应退尽退”机制，认真执行城乡最低生活保障标准。预计完成不少于农村低保13970人，城市低保1000人，农村特困人员900人，城市特困人员45人，城乡临时救助不少于3000户，通过加大对城乡低保、特困人员、孤儿、重度残疾人等困难群体的救助力度，强化农村低保与扶贫开发两项制度的有效衔接，全力做实民政社会保障兜底工作，巩固脱贫攻坚成果，助推乡村振兴实施。</t>
  </si>
  <si>
    <t>城市低保人数</t>
  </si>
  <si>
    <t>1000</t>
  </si>
  <si>
    <t>反映享受城市低保人数。</t>
  </si>
  <si>
    <t>农村特困供养人数</t>
  </si>
  <si>
    <t>900</t>
  </si>
  <si>
    <t>反映农村特困供养人数情况。</t>
  </si>
  <si>
    <t>城市特困供养人数</t>
  </si>
  <si>
    <t>45</t>
  </si>
  <si>
    <t>反映享受城市特困供养人数。</t>
  </si>
  <si>
    <t>城乡临时救助户数</t>
  </si>
  <si>
    <t>3000</t>
  </si>
  <si>
    <t>户</t>
  </si>
  <si>
    <t>反映享受城乡临时救助户数。</t>
  </si>
  <si>
    <t>补助对象准确率</t>
  </si>
  <si>
    <t>反映获补助对象认定的准确性情况。</t>
  </si>
  <si>
    <t>救助标准执行合规率</t>
  </si>
  <si>
    <t>反映救助标准执行合规情况。</t>
  </si>
  <si>
    <t>补助社会化发放率</t>
  </si>
  <si>
    <t>反映补助资金社会化发放的比例情况。</t>
  </si>
  <si>
    <t>补助事项公示度</t>
  </si>
  <si>
    <t>反映补助事项在特定办事大厅、官网、媒体或其他渠道按规定进行公示的情况。</t>
  </si>
  <si>
    <t>补助资金发放及时率</t>
  </si>
  <si>
    <t>反映发放单位及时发放补助资金的情况。</t>
  </si>
  <si>
    <t>转办督办事项时限</t>
  </si>
  <si>
    <t>天</t>
  </si>
  <si>
    <t>反映补助申请审批时限情况。</t>
  </si>
  <si>
    <t>农村低保标准A类536元/人/月B类348元/人/月C类263元/人/月城市低保标准不足762元/人/月补足特困集中供养生活标准1096元/人/月集中供养护理标准1档995元/人/月2档498元/人/月3档299元/人/月特困分散供养生活标准996元/人/月特困分散供养护理标准1档179元/人/月2档105元/人/月3档60元/人/月</t>
  </si>
  <si>
    <t>元/人*月</t>
  </si>
  <si>
    <t>补助政策知晓率</t>
  </si>
  <si>
    <t>反映补助政策的宣传效果情况。</t>
  </si>
  <si>
    <t>改善补助对象生活状况</t>
  </si>
  <si>
    <t>有效改善</t>
  </si>
  <si>
    <t>反映改善补助对象生活情况</t>
  </si>
  <si>
    <t>城乡低保对象满意度</t>
  </si>
  <si>
    <t>反映受益城乡低保对象满意程度。</t>
  </si>
  <si>
    <t>城乡特困对象满意度</t>
  </si>
  <si>
    <t>反映受益城乡特困补助对象满意程度。</t>
  </si>
  <si>
    <t>城乡临时救助满意度</t>
  </si>
  <si>
    <t>反映受益城乡临时救助对象满意程度。</t>
  </si>
  <si>
    <t>反映福彩销售机构数量</t>
  </si>
  <si>
    <t>空反映彩票发行费分配及时情况</t>
  </si>
  <si>
    <t>150000</t>
  </si>
  <si>
    <t>反映成本控制情况</t>
  </si>
  <si>
    <t>反映受益对象满意情况</t>
  </si>
  <si>
    <t>2025年目标，缴清行政处罚资金30万元，取得临沧市生态环境局发放的排污许可证，为全县丧属提供更好的服务。</t>
  </si>
  <si>
    <t>申领排污许可证数</t>
  </si>
  <si>
    <t>反映申领排污许可证数情况。</t>
  </si>
  <si>
    <t>有效排污合格率</t>
  </si>
  <si>
    <t>93</t>
  </si>
  <si>
    <t>反映有效排污合格率情况。</t>
  </si>
  <si>
    <t>缴纳罚款及时率</t>
  </si>
  <si>
    <t>反映缴纳罚款的及时情况。</t>
  </si>
  <si>
    <t>申领排污许可证及时率</t>
  </si>
  <si>
    <t>反映申领排污许可证及时情况。</t>
  </si>
  <si>
    <t>反映控制经济成本情况。</t>
  </si>
  <si>
    <t>生态效益</t>
  </si>
  <si>
    <t>有效治理污染物排放</t>
  </si>
  <si>
    <t>反映有效治理污染物排放情况。</t>
  </si>
  <si>
    <t>殡仪馆周边居民满意度</t>
  </si>
  <si>
    <t>反映殡仪馆周边居民满意度情况。</t>
  </si>
  <si>
    <t>重阳节期间通过开展百岁老人、高龄老人及养老机构慰问活动，慰问14名百岁老人每人0.4万元，计5.6万元；6个养老机构：县中心敬老院1万元，勐永镇、勐撒镇、孟定镇、勐简乡、四排山乡敬老院各0.3万元，计2.5万元；30名高龄老人每人0.05万元，计1.5万元。共计9.6万元。通过慰问大力弘扬“尊老、敬老、爱老、养老”的传统美德，有效提升老年人生活质量，让老年人感受到政府的关爱，进一步落实《中华人民共和国老年人权益保障法》和《云南省老年人权益保障条例》，切实增强广大老年人的获得感、幸福感。</t>
  </si>
  <si>
    <t>慰问百岁老人人数</t>
  </si>
  <si>
    <t>14</t>
  </si>
  <si>
    <t>反映慰问百岁老人人数。</t>
  </si>
  <si>
    <t>慰问养老机构数量</t>
  </si>
  <si>
    <t>所</t>
  </si>
  <si>
    <t>反映慰问养老机构数量。</t>
  </si>
  <si>
    <t>慰问80-99岁高龄老人数</t>
  </si>
  <si>
    <t>反映慰问80-99岁高龄老人数。</t>
  </si>
  <si>
    <t>慰问对象准确率</t>
  </si>
  <si>
    <t>反映慰问对象准确率情况。</t>
  </si>
  <si>
    <t>慰问活动开展及时率</t>
  </si>
  <si>
    <t>反映慰问活动开展及时情况。</t>
  </si>
  <si>
    <t>百岁老人4000元/人、特困高龄老人500/人、县中心敬老院10000元、其余5个乡镇敬老院3000/元</t>
  </si>
  <si>
    <t>反映慰问经费成本控制率。</t>
  </si>
  <si>
    <t>改善慰问对象生活状况</t>
  </si>
  <si>
    <t>反映是否改善慰问对象生活状况。</t>
  </si>
  <si>
    <t>慰问养老机构满意度</t>
  </si>
  <si>
    <t>90</t>
  </si>
  <si>
    <t>反映慰问养老机构满意度情况。</t>
  </si>
  <si>
    <t>慰问老年人的满意度</t>
  </si>
  <si>
    <t>反映慰问老年人的满意度。</t>
  </si>
  <si>
    <t>根据《中华人民共和国预算法》关于“政府的全部收入和支出都应当纳入预算”的规定，各预算部门应将本单位所有收支纳入预算管理。</t>
  </si>
  <si>
    <t>根据《预算法》关于“政府的全部收入和支出都应当纳入预算”的规定，各预算部门应将本单位所有收支纳入预算管理。</t>
  </si>
  <si>
    <t>福彩发行费使用准确率</t>
  </si>
  <si>
    <t>反映福彩发行费使用准确率情况。</t>
  </si>
  <si>
    <t>反映彩票发行费分配及时率情况。</t>
  </si>
  <si>
    <t>13</t>
  </si>
  <si>
    <t>反映福彩发行费使用成本情况。</t>
  </si>
  <si>
    <t>“两新组织”党组织工作开展次数</t>
  </si>
  <si>
    <t>次</t>
  </si>
  <si>
    <t>反映“两新组织”党组织工作开展次数。</t>
  </si>
  <si>
    <t>“两新组织”党组织工作经费及书记津贴使用合规率</t>
  </si>
  <si>
    <t>反映“两新组织”党组织工作经费及书记津贴使用合规情况。</t>
  </si>
  <si>
    <t>党组织工作开展及时性</t>
  </si>
  <si>
    <t>反映党组织工作开展及时情况。</t>
  </si>
  <si>
    <t>便于开展党组织工作</t>
  </si>
  <si>
    <t>反映是否便于开展党组织工作情况。</t>
  </si>
  <si>
    <t>反映民政服务对象满意度。</t>
  </si>
  <si>
    <t>确保福利院自费老年人的生活保障，提高老年人生活质量，提高老年人的幸福感。</t>
  </si>
  <si>
    <t>自费入住老人人数</t>
  </si>
  <si>
    <t>16</t>
  </si>
  <si>
    <t>反映自费入住老人人数情况。</t>
  </si>
  <si>
    <t>收费标准执行合规率</t>
  </si>
  <si>
    <t>反映收费标准执行合规情况。</t>
  </si>
  <si>
    <t>开展老年人活动及时率</t>
  </si>
  <si>
    <t>反映开展老年人活动及时情况。</t>
  </si>
  <si>
    <t>一级护理（需全照顾护理老人）=3600元/月，二级护理（需全照顾护理老人）=2400元/月，三级护理（需全照顾护理老人）=1900元/月，四级护理（需全照顾护理老人）=1600元/月</t>
  </si>
  <si>
    <t>反映自费入住老人控制成本情况。</t>
  </si>
  <si>
    <t>改善自费入住老人满意度</t>
  </si>
  <si>
    <t>反映改善自费入住老人满意情况。</t>
  </si>
  <si>
    <t>自费入住老人满意度</t>
  </si>
  <si>
    <t>反映自费入住老人满意情况。</t>
  </si>
  <si>
    <t>2025年春节即将来临，为充分体现党委和政府对驻地子弟兵、困难户、离退休老干部等各族各界群众的关怀，切实安排好春节慰问及各项节日活动，营造喜庆热烈的节日氛围，让全县各族人民度过一个欢乐、祥和的节日。慰问对象为离退休老干部、困难党员、工人、高龄特困老人、民族宗教界代表、起义投诚人员、回乡定居同胞、归侨侨眷、重灾户、城乡特困人员、农村低保户、城镇低保户、驻耿军警部队、军休干部、无军籍职工、现役军人家属、烈士、公安干警、复退转军人、部分企业、驻村工作队、疫情防控工作队伍、环卫工人和春节期间坚守岗位的部门等。</t>
  </si>
  <si>
    <t>慰问退休人员人数</t>
  </si>
  <si>
    <t>31</t>
  </si>
  <si>
    <t>反映慰问退休人员人数。</t>
  </si>
  <si>
    <t>慰问人员精准率</t>
  </si>
  <si>
    <t>反映慰问人员精准情况。</t>
  </si>
  <si>
    <t>慰问经费按时拨付率</t>
  </si>
  <si>
    <t>反映慰问经费按时拨付情况。</t>
  </si>
  <si>
    <t>390600</t>
  </si>
  <si>
    <t>反映慰问经费控制成本情况。</t>
  </si>
  <si>
    <t>改善慰问人员生活质量</t>
  </si>
  <si>
    <t>反映慰问人员生活质量改善情况。</t>
  </si>
  <si>
    <t>被慰问人员满意度</t>
  </si>
  <si>
    <t>反映退休职工、低保户、特困老人、高龄老人、孤儿、敬老院、殡仪馆等人员满意情况。</t>
  </si>
  <si>
    <t>2025年目标，补助450人的节地生态安葬及火化后进入公益性公墓安葬，节地生态安葬300人每人3000元等于90万，火化后进入公益性公墓安葬的150人每人2000元等于30万，两项合计为120万元。兑付2016年以来未补助的2024年预算拨付节地生态安葬及农村居民入公墓安葬补助250万，节地生态安葬820人每人3000元等于246万元、入公墓安葬20人每人2000元等于4万元。使广大群众积极的参与了全县的殡葬改革工作，提高了全县的火化率、生态安葬率及入公墓安葬率。</t>
  </si>
  <si>
    <t>获绿色节地生态安葬奖励人数</t>
  </si>
  <si>
    <t>1120</t>
  </si>
  <si>
    <t>反映获绿色节地生态安葬奖励人数情况。</t>
  </si>
  <si>
    <t>获公墓安葬奖励经费人数</t>
  </si>
  <si>
    <t>170</t>
  </si>
  <si>
    <t>反映获公墓安葬补助经费人数情况。</t>
  </si>
  <si>
    <t>反映获公墓安葬奖励经费准确情况。</t>
  </si>
  <si>
    <t>补助发放及时率</t>
  </si>
  <si>
    <t>反映补助发放的及时情况。</t>
  </si>
  <si>
    <t>3000元/人、2000元/人</t>
  </si>
  <si>
    <t>元/人</t>
  </si>
  <si>
    <t>反映获奖励及补助成本情况。</t>
  </si>
  <si>
    <t>改善丧属生活状况</t>
  </si>
  <si>
    <t>反映有效改善丧属生活状况。</t>
  </si>
  <si>
    <t>反映丧属的满意程度。</t>
  </si>
  <si>
    <t>严格标准，及时发放补助资金。做好本市户籍、年龄80周岁及以上的低保老年人和分散供养的特困老年人按50元/人/月标准发放经济困难老年人服务补贴。</t>
  </si>
  <si>
    <t>享受经济困难老年人服务补贴人数</t>
  </si>
  <si>
    <t>1034</t>
  </si>
  <si>
    <t>反映享受经济困难老年人服务补贴人数。</t>
  </si>
  <si>
    <t>反映补助对象准确情况。</t>
  </si>
  <si>
    <t>反映补助社会化发放情况。</t>
  </si>
  <si>
    <t>补助资金及时发放率</t>
  </si>
  <si>
    <t>反映补助资金及时发放情况。</t>
  </si>
  <si>
    <t>50</t>
  </si>
  <si>
    <t>80岁及以上特困老年人按50元/人/月标准发放</t>
  </si>
  <si>
    <t>反映改善补助对象生活状况。</t>
  </si>
  <si>
    <t>受益经济困难老年人满意度</t>
  </si>
  <si>
    <t>反映受益经济困难老年人满意情况。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</si>
  <si>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</si>
  <si>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</si>
  <si>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</si>
  <si>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</si>
  <si>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</si>
  <si>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</si>
  <si>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</si>
  <si>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</si>
  <si>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</si>
  <si>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</si>
  <si>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</si>
  <si>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</si>
  <si>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</si>
  <si>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</si>
  <si>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</si>
  <si>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</si>
  <si>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公务用车维修服务</t>
  </si>
  <si>
    <t>车辆维修和保养服务</t>
  </si>
  <si>
    <t>公务用车保险服务</t>
  </si>
  <si>
    <t>机动车保险服务</t>
  </si>
  <si>
    <t>办公消耗用品</t>
  </si>
  <si>
    <t>纸制品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</si>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</sst>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176" formatCode="hh:mm:ss"/>
    <numFmt numFmtId="43" formatCode="_ * #,##0.00_ ;_ * \-#,##0.00_ ;_ * &quot;-&quot;??_ ;_ @_ "/>
    <numFmt numFmtId="177" formatCode="yyyy/mm/dd"/>
    <numFmt numFmtId="178" formatCode="yyyy/mm/dd\ hh:mm:ss"/>
    <numFmt numFmtId="44" formatCode="_ &quot;￥&quot;* #,##0.00_ ;_ &quot;￥&quot;* \-#,##0.00_ ;_ &quot;￥&quot;* &quot;-&quot;??_ ;_ @_ "/>
    <numFmt numFmtId="179" formatCode="#,##0;\-#,##0;;@"/>
    <numFmt numFmtId="180" formatCode="#,##0.00;\-#,##0.00;;@"/>
    <numFmt numFmtId="41" formatCode="_ * #,##0_ ;_ * \-#,##0_ ;_ * &quot;-&quot;_ ;_ @_ "/>
  </numFmts>
  <fonts count="44">
    <font>
      <sz val="9"/>
      <color indexed="8"/>
      <name val="Microsoft YaHei UI"/>
      <charset val="134"/>
    </font>
    <font>
      <sz val="11"/>
      <name val="宋体"/>
      <charset val="134"/>
    </font>
    <font>
      <sz val="9"/>
      <name val="Microsoft YaHei UI"/>
      <charset val="134"/>
    </font>
    <font>
      <sz val="10"/>
      <color indexed="8"/>
      <name val="宋体"/>
      <charset val="134"/>
    </font>
    <font>
      <sz val="22"/>
      <color indexed="8"/>
      <name val="方正小标宋简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indexed="9"/>
      <name val="宋体"/>
      <charset val="134"/>
    </font>
    <font>
      <b/>
      <sz val="21"/>
      <color indexed="8"/>
      <name val="宋体"/>
      <charset val="134"/>
    </font>
    <font>
      <sz val="11.25"/>
      <color indexed="8"/>
      <name val="宋体"/>
      <charset val="134"/>
    </font>
    <font>
      <sz val="12"/>
      <color indexed="8"/>
      <name val="宋体"/>
      <charset val="134"/>
    </font>
    <font>
      <sz val="21"/>
      <color indexed="8"/>
      <name val="宋体"/>
      <charset val="134"/>
    </font>
    <font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indexed="8"/>
      <name val="Arial"/>
      <charset val="134"/>
    </font>
    <font>
      <sz val="28"/>
      <color indexed="8"/>
      <name val="宋体"/>
      <charset val="134"/>
    </font>
    <font>
      <sz val="10"/>
      <color indexed="8"/>
      <name val="Microsoft YaHei UI"/>
      <charset val="134"/>
    </font>
    <font>
      <sz val="30"/>
      <color indexed="8"/>
      <name val="宋体"/>
      <charset val="134"/>
    </font>
    <font>
      <sz val="19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44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0" fontId="8" fillId="0" borderId="7">
      <alignment horizontal="right"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9" fillId="2" borderId="18" applyNumberFormat="0" applyAlignment="0" applyProtection="0">
      <alignment vertical="center"/>
    </xf>
    <xf numFmtId="0" fontId="40" fillId="2" borderId="17" applyNumberFormat="0" applyAlignment="0" applyProtection="0">
      <alignment vertical="center"/>
    </xf>
    <xf numFmtId="0" fontId="41" fillId="10" borderId="19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0" fontId="26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26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9" fontId="8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4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180" fontId="6" fillId="0" borderId="7" xfId="0" applyNumberFormat="1" applyFont="1" applyBorder="1" applyAlignment="1" applyProtection="1">
      <alignment horizontal="right" vertical="center"/>
    </xf>
    <xf numFmtId="180" fontId="6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7" fillId="0" borderId="6" xfId="0" applyFont="1" applyBorder="1" applyAlignment="1">
      <alignment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180" fontId="1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2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19" fillId="0" borderId="0" xfId="0" applyFont="1" applyProtection="1">
      <alignment vertical="top"/>
    </xf>
    <xf numFmtId="0" fontId="22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DateStyle" xfId="2"/>
    <cellStyle name="货币" xfId="3" builtinId="4"/>
    <cellStyle name="强调文字颜色 4" xfId="4"/>
    <cellStyle name="千位分隔[0]" xfId="5" builtinId="6"/>
    <cellStyle name="MoneyStyle" xfId="6"/>
    <cellStyle name="百分比" xfId="7" builtinId="5"/>
    <cellStyle name="标题" xfId="8"/>
    <cellStyle name="货币[0]" xfId="9" builtinId="7"/>
    <cellStyle name="超链接" xfId="10" builtinId="8"/>
    <cellStyle name="注释" xfId="11"/>
    <cellStyle name="已访问的超链接" xfId="12" builtinId="9"/>
    <cellStyle name="60% - 强调文字颜色 2" xfId="13"/>
    <cellStyle name="标题 4" xfId="14"/>
    <cellStyle name="警告文本" xfId="15"/>
    <cellStyle name="解释性文本" xfId="16"/>
    <cellStyle name="标题 1" xfId="17"/>
    <cellStyle name="标题 2" xfId="18"/>
    <cellStyle name="60% - 强调文字颜色 1" xfId="19"/>
    <cellStyle name="标题 3" xfId="20"/>
    <cellStyle name="20% - 强调文字颜色 3" xfId="21"/>
    <cellStyle name="输入" xfId="22"/>
    <cellStyle name="60% - 强调文字颜色 4" xfId="23"/>
    <cellStyle name="输出" xfId="24"/>
    <cellStyle name="计算" xfId="25"/>
    <cellStyle name="检查单元格" xfId="26"/>
    <cellStyle name="20% - 强调文字颜色 6" xfId="27"/>
    <cellStyle name="强调文字颜色 2" xfId="28"/>
    <cellStyle name="链接单元格" xfId="29"/>
    <cellStyle name="汇总" xfId="30"/>
    <cellStyle name="好" xfId="31"/>
    <cellStyle name="DateTimeStyle" xfId="32"/>
    <cellStyle name="40% - 强调文字颜色 3" xfId="33"/>
    <cellStyle name="差" xfId="34"/>
    <cellStyle name="适中" xfId="35"/>
    <cellStyle name="PercentStyle" xfId="36"/>
    <cellStyle name="20% - 强调文字颜色 5" xfId="37"/>
    <cellStyle name="强调文字颜色 1" xfId="38"/>
    <cellStyle name="20% - 强调文字颜色 1" xfId="39"/>
    <cellStyle name="40% - 强调文字颜色 1" xfId="40"/>
    <cellStyle name="20% - 强调文字颜色 2" xfId="41"/>
    <cellStyle name="40% - 强调文字颜色 2" xfId="42"/>
    <cellStyle name="强调文字颜色 3" xfId="43"/>
    <cellStyle name="60% - 强调文字颜色 3" xfId="44"/>
    <cellStyle name="20% - 强调文字颜色 4" xfId="45"/>
    <cellStyle name="40% - 强调文字颜色 4" xfId="46"/>
    <cellStyle name="强调文字颜色 5" xfId="47"/>
    <cellStyle name="40% - 强调文字颜色 5" xfId="48"/>
    <cellStyle name="60% - 强调文字颜色 5" xfId="49"/>
    <cellStyle name="强调文字颜色 6" xfId="50"/>
    <cellStyle name="40% - 强调文字颜色 6" xfId="51"/>
    <cellStyle name="60% - 强调文字颜色 6" xfId="52"/>
    <cellStyle name="NumberStyle" xfId="53"/>
    <cellStyle name="TextStyle" xfId="54"/>
    <cellStyle name="TimeStyle" xfId="55"/>
    <cellStyle name="IntegralNumberStyle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2"/>
      <c r="C3" s="202"/>
      <c r="D3" s="202"/>
    </row>
    <row r="4" ht="18.75" customHeight="1" spans="1:4">
      <c r="A4" s="42" t="str">
        <f>"单位名称："&amp;"耿马傣族佤族自治县民政局"</f>
        <v>单位名称：耿马傣族佤族自治县民政局</v>
      </c>
      <c r="B4" s="203"/>
      <c r="C4" s="203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>"2025"&amp;"年预算数"</f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2" t="s">
        <v>6</v>
      </c>
      <c r="B8" s="24">
        <v>30380208.29</v>
      </c>
      <c r="C8" s="132" t="s">
        <v>7</v>
      </c>
      <c r="D8" s="24"/>
    </row>
    <row r="9" ht="18.75" customHeight="1" spans="1:4">
      <c r="A9" s="132" t="s">
        <v>8</v>
      </c>
      <c r="B9" s="24"/>
      <c r="C9" s="132" t="s">
        <v>9</v>
      </c>
      <c r="D9" s="24"/>
    </row>
    <row r="10" ht="18.75" customHeight="1" spans="1:4">
      <c r="A10" s="132" t="s">
        <v>10</v>
      </c>
      <c r="B10" s="24"/>
      <c r="C10" s="132" t="s">
        <v>11</v>
      </c>
      <c r="D10" s="24"/>
    </row>
    <row r="11" ht="18.75" customHeight="1" spans="1:4">
      <c r="A11" s="132" t="s">
        <v>12</v>
      </c>
      <c r="B11" s="24"/>
      <c r="C11" s="132" t="s">
        <v>13</v>
      </c>
      <c r="D11" s="24"/>
    </row>
    <row r="12" ht="18.75" customHeight="1" spans="1:4">
      <c r="A12" s="204" t="s">
        <v>14</v>
      </c>
      <c r="B12" s="24">
        <v>1523923.5</v>
      </c>
      <c r="C12" s="162" t="s">
        <v>15</v>
      </c>
      <c r="D12" s="24"/>
    </row>
    <row r="13" ht="18.75" customHeight="1" spans="1:4">
      <c r="A13" s="165" t="s">
        <v>16</v>
      </c>
      <c r="B13" s="24"/>
      <c r="C13" s="164" t="s">
        <v>17</v>
      </c>
      <c r="D13" s="24"/>
    </row>
    <row r="14" ht="18.75" customHeight="1" spans="1:4">
      <c r="A14" s="165" t="s">
        <v>18</v>
      </c>
      <c r="B14" s="24"/>
      <c r="C14" s="164" t="s">
        <v>19</v>
      </c>
      <c r="D14" s="24"/>
    </row>
    <row r="15" ht="18.75" customHeight="1" spans="1:4">
      <c r="A15" s="165" t="s">
        <v>20</v>
      </c>
      <c r="B15" s="24"/>
      <c r="C15" s="164" t="s">
        <v>21</v>
      </c>
      <c r="D15" s="24">
        <v>30951307.33</v>
      </c>
    </row>
    <row r="16" ht="18.75" customHeight="1" spans="1:4">
      <c r="A16" s="165" t="s">
        <v>22</v>
      </c>
      <c r="B16" s="24">
        <v>1100000</v>
      </c>
      <c r="C16" s="164" t="s">
        <v>23</v>
      </c>
      <c r="D16" s="24">
        <v>208414.56</v>
      </c>
    </row>
    <row r="17" ht="18.75" customHeight="1" spans="1:4">
      <c r="A17" s="165" t="s">
        <v>24</v>
      </c>
      <c r="B17" s="24">
        <v>423923.5</v>
      </c>
      <c r="C17" s="165" t="s">
        <v>25</v>
      </c>
      <c r="D17" s="24"/>
    </row>
    <row r="18" ht="18.75" customHeight="1" spans="1:4">
      <c r="A18" s="165" t="s">
        <v>26</v>
      </c>
      <c r="B18" s="24"/>
      <c r="C18" s="165" t="s">
        <v>27</v>
      </c>
      <c r="D18" s="24"/>
    </row>
    <row r="19" ht="18.75" customHeight="1" spans="1:4">
      <c r="A19" s="166" t="s">
        <v>26</v>
      </c>
      <c r="B19" s="24"/>
      <c r="C19" s="164" t="s">
        <v>28</v>
      </c>
      <c r="D19" s="24"/>
    </row>
    <row r="20" ht="18.75" customHeight="1" spans="1:4">
      <c r="A20" s="166" t="s">
        <v>26</v>
      </c>
      <c r="B20" s="24"/>
      <c r="C20" s="164" t="s">
        <v>29</v>
      </c>
      <c r="D20" s="24"/>
    </row>
    <row r="21" ht="18.75" customHeight="1" spans="1:4">
      <c r="A21" s="166" t="s">
        <v>26</v>
      </c>
      <c r="B21" s="24"/>
      <c r="C21" s="164" t="s">
        <v>30</v>
      </c>
      <c r="D21" s="24"/>
    </row>
    <row r="22" ht="18.75" customHeight="1" spans="1:4">
      <c r="A22" s="166" t="s">
        <v>26</v>
      </c>
      <c r="B22" s="24"/>
      <c r="C22" s="164" t="s">
        <v>31</v>
      </c>
      <c r="D22" s="24"/>
    </row>
    <row r="23" ht="18.75" customHeight="1" spans="1:4">
      <c r="A23" s="166" t="s">
        <v>26</v>
      </c>
      <c r="B23" s="24"/>
      <c r="C23" s="164" t="s">
        <v>32</v>
      </c>
      <c r="D23" s="24"/>
    </row>
    <row r="24" ht="18.75" customHeight="1" spans="1:4">
      <c r="A24" s="166" t="s">
        <v>26</v>
      </c>
      <c r="B24" s="24"/>
      <c r="C24" s="164" t="s">
        <v>33</v>
      </c>
      <c r="D24" s="24"/>
    </row>
    <row r="25" ht="18.75" customHeight="1" spans="1:4">
      <c r="A25" s="166" t="s">
        <v>26</v>
      </c>
      <c r="B25" s="24"/>
      <c r="C25" s="164" t="s">
        <v>34</v>
      </c>
      <c r="D25" s="24"/>
    </row>
    <row r="26" ht="18.75" customHeight="1" spans="1:4">
      <c r="A26" s="166" t="s">
        <v>26</v>
      </c>
      <c r="B26" s="24"/>
      <c r="C26" s="164" t="s">
        <v>35</v>
      </c>
      <c r="D26" s="24">
        <v>320486.4</v>
      </c>
    </row>
    <row r="27" ht="18.75" customHeight="1" spans="1:4">
      <c r="A27" s="166" t="s">
        <v>26</v>
      </c>
      <c r="B27" s="24"/>
      <c r="C27" s="164" t="s">
        <v>36</v>
      </c>
      <c r="D27" s="24"/>
    </row>
    <row r="28" ht="18.75" customHeight="1" spans="1:4">
      <c r="A28" s="166" t="s">
        <v>26</v>
      </c>
      <c r="B28" s="24"/>
      <c r="C28" s="164" t="s">
        <v>37</v>
      </c>
      <c r="D28" s="24"/>
    </row>
    <row r="29" ht="18.75" customHeight="1" spans="1:4">
      <c r="A29" s="166" t="s">
        <v>26</v>
      </c>
      <c r="B29" s="24"/>
      <c r="C29" s="164" t="s">
        <v>38</v>
      </c>
      <c r="D29" s="24"/>
    </row>
    <row r="30" ht="18.75" customHeight="1" spans="1:4">
      <c r="A30" s="166" t="s">
        <v>26</v>
      </c>
      <c r="B30" s="24"/>
      <c r="C30" s="164" t="s">
        <v>39</v>
      </c>
      <c r="D30" s="24"/>
    </row>
    <row r="31" ht="18.75" customHeight="1" spans="1:4">
      <c r="A31" s="167" t="s">
        <v>26</v>
      </c>
      <c r="B31" s="24"/>
      <c r="C31" s="165" t="s">
        <v>40</v>
      </c>
      <c r="D31" s="24">
        <v>423923.5</v>
      </c>
    </row>
    <row r="32" ht="18.75" customHeight="1" spans="1:4">
      <c r="A32" s="167" t="s">
        <v>26</v>
      </c>
      <c r="B32" s="24"/>
      <c r="C32" s="165" t="s">
        <v>41</v>
      </c>
      <c r="D32" s="24"/>
    </row>
    <row r="33" ht="18.75" customHeight="1" spans="1:4">
      <c r="A33" s="167" t="s">
        <v>26</v>
      </c>
      <c r="B33" s="24"/>
      <c r="C33" s="165" t="s">
        <v>42</v>
      </c>
      <c r="D33" s="24"/>
    </row>
    <row r="34" ht="18.75" customHeight="1" spans="1:4">
      <c r="A34" s="205" t="s">
        <v>43</v>
      </c>
      <c r="B34" s="168">
        <f>SUM(B8:B12)</f>
        <v>31904131.79</v>
      </c>
      <c r="C34" s="206" t="s">
        <v>44</v>
      </c>
      <c r="D34" s="168">
        <v>31904131.79</v>
      </c>
    </row>
    <row r="35" ht="18.75" customHeight="1" spans="1:4">
      <c r="A35" s="207" t="s">
        <v>45</v>
      </c>
      <c r="B35" s="24"/>
      <c r="C35" s="132" t="s">
        <v>46</v>
      </c>
      <c r="D35" s="24">
        <v>0</v>
      </c>
    </row>
    <row r="36" ht="18.75" customHeight="1" spans="1:4">
      <c r="A36" s="207" t="s">
        <v>47</v>
      </c>
      <c r="B36" s="24"/>
      <c r="C36" s="132" t="s">
        <v>47</v>
      </c>
      <c r="D36" s="24"/>
    </row>
    <row r="37" ht="18.75" customHeight="1" spans="1:4">
      <c r="A37" s="207" t="s">
        <v>48</v>
      </c>
      <c r="B37" s="24"/>
      <c r="C37" s="132" t="s">
        <v>49</v>
      </c>
      <c r="D37" s="24">
        <v>0</v>
      </c>
    </row>
    <row r="38" ht="18.75" customHeight="1" spans="1:4">
      <c r="A38" s="208" t="s">
        <v>50</v>
      </c>
      <c r="B38" s="168">
        <f t="shared" ref="B38:D38" si="1">B34+B35</f>
        <v>31904131.79</v>
      </c>
      <c r="C38" s="206" t="s">
        <v>51</v>
      </c>
      <c r="D38" s="168">
        <f>D34+D35</f>
        <v>31904131.79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664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665</v>
      </c>
      <c r="C3" s="105"/>
      <c r="D3" s="106"/>
      <c r="E3" s="106"/>
      <c r="F3" s="106"/>
    </row>
    <row r="4" ht="18.75" customHeight="1" spans="1:6">
      <c r="A4" s="8" t="str">
        <f>"单位名称："&amp;"耿马傣族佤族自治县民政局"</f>
        <v>单位名称：耿马傣族佤族自治县民政局</v>
      </c>
      <c r="B4" s="8" t="s">
        <v>666</v>
      </c>
      <c r="C4" s="100"/>
      <c r="D4" s="102"/>
      <c r="E4" s="102"/>
      <c r="F4" s="40" t="s">
        <v>1</v>
      </c>
    </row>
    <row r="5" ht="18.75" customHeight="1" spans="1:6">
      <c r="A5" s="107" t="s">
        <v>221</v>
      </c>
      <c r="B5" s="108" t="s">
        <v>73</v>
      </c>
      <c r="C5" s="109" t="s">
        <v>74</v>
      </c>
      <c r="D5" s="14" t="s">
        <v>667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75</v>
      </c>
      <c r="F6" s="95" t="s">
        <v>76</v>
      </c>
    </row>
    <row r="7" ht="18.75" customHeight="1" spans="1:6">
      <c r="A7" s="110">
        <v>1</v>
      </c>
      <c r="B7" s="112" t="s">
        <v>169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/>
      <c r="B8" s="83"/>
      <c r="C8" s="83"/>
      <c r="D8" s="24"/>
      <c r="E8" s="24"/>
      <c r="F8" s="24"/>
    </row>
    <row r="9" ht="18.75" customHeight="1" spans="1:6">
      <c r="A9" s="113"/>
      <c r="B9" s="83"/>
      <c r="C9" s="83"/>
      <c r="D9" s="24"/>
      <c r="E9" s="24"/>
      <c r="F9" s="24"/>
    </row>
    <row r="10" ht="18.75" customHeight="1" spans="1:6">
      <c r="A10" s="114" t="s">
        <v>127</v>
      </c>
      <c r="B10" s="115" t="s">
        <v>127</v>
      </c>
      <c r="C10" s="116" t="s">
        <v>127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668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"单位名称："&amp;"耿马傣族佤族自治县民政局"</f>
        <v>单位名称：耿马傣族佤族自治县民政局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208</v>
      </c>
    </row>
    <row r="5" ht="18.75" customHeight="1" spans="1:17">
      <c r="A5" s="12" t="s">
        <v>669</v>
      </c>
      <c r="B5" s="73" t="s">
        <v>670</v>
      </c>
      <c r="C5" s="73" t="s">
        <v>671</v>
      </c>
      <c r="D5" s="73" t="s">
        <v>672</v>
      </c>
      <c r="E5" s="73" t="s">
        <v>673</v>
      </c>
      <c r="F5" s="73" t="s">
        <v>674</v>
      </c>
      <c r="G5" s="45" t="s">
        <v>228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675</v>
      </c>
      <c r="J6" s="76" t="s">
        <v>676</v>
      </c>
      <c r="K6" s="77" t="s">
        <v>677</v>
      </c>
      <c r="L6" s="90" t="s">
        <v>78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236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>
        <v>28250</v>
      </c>
      <c r="G9" s="24">
        <v>28250</v>
      </c>
      <c r="H9" s="24">
        <v>28250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>
        <v>28250</v>
      </c>
      <c r="G10" s="24">
        <v>28250</v>
      </c>
      <c r="H10" s="24">
        <v>28250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 t="shared" ref="A11:A13" si="0">"    "&amp;"公务用车运行维护费"</f>
        <v>    公务用车运行维护费</v>
      </c>
      <c r="B11" s="82" t="s">
        <v>678</v>
      </c>
      <c r="C11" s="82" t="s">
        <v>679</v>
      </c>
      <c r="D11" s="82" t="s">
        <v>598</v>
      </c>
      <c r="E11" s="99">
        <v>1</v>
      </c>
      <c r="F11" s="24">
        <v>10000</v>
      </c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1" t="str">
        <f>"    "&amp;"公务用车运行维护费"</f>
        <v>    公务用车运行维护费</v>
      </c>
      <c r="B12" s="82" t="s">
        <v>680</v>
      </c>
      <c r="C12" s="82" t="s">
        <v>681</v>
      </c>
      <c r="D12" s="82" t="s">
        <v>598</v>
      </c>
      <c r="E12" s="99">
        <v>1</v>
      </c>
      <c r="F12" s="24">
        <v>3400</v>
      </c>
      <c r="G12" s="24">
        <v>3400</v>
      </c>
      <c r="H12" s="24">
        <v>3400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1" t="str">
        <f>"    "&amp;"公务用车运行维护费"</f>
        <v>    公务用车运行维护费</v>
      </c>
      <c r="B13" s="82" t="s">
        <v>682</v>
      </c>
      <c r="C13" s="82" t="s">
        <v>683</v>
      </c>
      <c r="D13" s="82" t="s">
        <v>598</v>
      </c>
      <c r="E13" s="99">
        <v>1</v>
      </c>
      <c r="F13" s="24">
        <v>6600</v>
      </c>
      <c r="G13" s="24">
        <v>6600</v>
      </c>
      <c r="H13" s="24">
        <v>6600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1" t="str">
        <f>"    "&amp;"一般公用经费"</f>
        <v>    一般公用经费</v>
      </c>
      <c r="B14" s="82" t="s">
        <v>684</v>
      </c>
      <c r="C14" s="82" t="s">
        <v>685</v>
      </c>
      <c r="D14" s="82" t="s">
        <v>686</v>
      </c>
      <c r="E14" s="99">
        <v>50</v>
      </c>
      <c r="F14" s="24">
        <v>8250</v>
      </c>
      <c r="G14" s="24">
        <v>8250</v>
      </c>
      <c r="H14" s="24">
        <v>8250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4" t="s">
        <v>127</v>
      </c>
      <c r="B15" s="85"/>
      <c r="C15" s="85"/>
      <c r="D15" s="85"/>
      <c r="E15" s="97"/>
      <c r="F15" s="24">
        <v>28250</v>
      </c>
      <c r="G15" s="24">
        <v>28250</v>
      </c>
      <c r="H15" s="24">
        <v>28250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1"/>
  <sheetViews>
    <sheetView showZeros="0" topLeftCell="B1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687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"单位名称："&amp;"耿马傣族佤族自治县民政局"</f>
        <v>单位名称：耿马傣族佤族自治县民政局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208</v>
      </c>
    </row>
    <row r="5" ht="18.75" customHeight="1" spans="1:14">
      <c r="A5" s="12" t="s">
        <v>669</v>
      </c>
      <c r="B5" s="73" t="s">
        <v>688</v>
      </c>
      <c r="C5" s="74" t="s">
        <v>689</v>
      </c>
      <c r="D5" s="45" t="s">
        <v>228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675</v>
      </c>
      <c r="G6" s="76" t="s">
        <v>676</v>
      </c>
      <c r="H6" s="77" t="s">
        <v>677</v>
      </c>
      <c r="I6" s="90" t="s">
        <v>78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236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127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690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"单位名称："&amp;"耿马傣族佤族自治县民政局"</f>
        <v>单位名称：耿马傣族佤族自治县民政局</v>
      </c>
      <c r="B4" s="61"/>
      <c r="C4" s="61"/>
      <c r="D4" s="62"/>
      <c r="E4" s="63"/>
      <c r="G4" s="64"/>
      <c r="H4" s="64"/>
      <c r="I4" s="39" t="s">
        <v>208</v>
      </c>
    </row>
    <row r="5" ht="18.75" customHeight="1" spans="1:9">
      <c r="A5" s="32" t="s">
        <v>691</v>
      </c>
      <c r="B5" s="13" t="s">
        <v>228</v>
      </c>
      <c r="C5" s="14"/>
      <c r="D5" s="14"/>
      <c r="E5" s="13" t="s">
        <v>692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693</v>
      </c>
      <c r="E6" s="67" t="s">
        <v>694</v>
      </c>
      <c r="F6" s="67" t="s">
        <v>694</v>
      </c>
      <c r="G6" s="67" t="s">
        <v>694</v>
      </c>
      <c r="H6" s="67" t="s">
        <v>694</v>
      </c>
      <c r="I6" s="67" t="s">
        <v>694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695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"单位名称："&amp;"耿马傣族佤族自治县民政局"</f>
        <v>单位名称：耿马傣族佤族自治县民政局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382</v>
      </c>
      <c r="B5" s="47" t="s">
        <v>383</v>
      </c>
      <c r="C5" s="47" t="s">
        <v>384</v>
      </c>
      <c r="D5" s="47" t="s">
        <v>385</v>
      </c>
      <c r="E5" s="47" t="s">
        <v>386</v>
      </c>
      <c r="F5" s="54" t="s">
        <v>387</v>
      </c>
      <c r="G5" s="47" t="s">
        <v>388</v>
      </c>
      <c r="H5" s="54" t="s">
        <v>389</v>
      </c>
      <c r="I5" s="54" t="s">
        <v>390</v>
      </c>
      <c r="J5" s="47" t="s">
        <v>391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696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"单位名称："&amp;"耿马傣族佤族自治县民政局"</f>
        <v>单位名称：耿马傣族佤族自治县民政局</v>
      </c>
      <c r="B4" s="9"/>
      <c r="C4" s="4"/>
      <c r="H4" s="43" t="s">
        <v>208</v>
      </c>
    </row>
    <row r="5" ht="18.75" customHeight="1" spans="1:8">
      <c r="A5" s="12" t="s">
        <v>221</v>
      </c>
      <c r="B5" s="12" t="s">
        <v>697</v>
      </c>
      <c r="C5" s="12" t="s">
        <v>698</v>
      </c>
      <c r="D5" s="12" t="s">
        <v>699</v>
      </c>
      <c r="E5" s="12" t="s">
        <v>700</v>
      </c>
      <c r="F5" s="44" t="s">
        <v>701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673</v>
      </c>
      <c r="G6" s="47" t="s">
        <v>702</v>
      </c>
      <c r="H6" s="47" t="s">
        <v>703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704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"单位名称："&amp;"耿马傣族佤族自治县民政局"</f>
        <v>单位名称：耿马傣族佤族自治县民政局</v>
      </c>
      <c r="B4" s="9"/>
      <c r="C4" s="9"/>
      <c r="D4" s="9"/>
      <c r="E4" s="9"/>
      <c r="F4" s="9"/>
      <c r="G4" s="9"/>
      <c r="H4" s="10"/>
      <c r="I4" s="10"/>
      <c r="J4" s="10"/>
      <c r="K4" s="5" t="s">
        <v>208</v>
      </c>
    </row>
    <row r="5" ht="18.75" customHeight="1" spans="1:11">
      <c r="A5" s="11" t="s">
        <v>339</v>
      </c>
      <c r="B5" s="11" t="s">
        <v>223</v>
      </c>
      <c r="C5" s="11" t="s">
        <v>340</v>
      </c>
      <c r="D5" s="12" t="s">
        <v>224</v>
      </c>
      <c r="E5" s="12" t="s">
        <v>225</v>
      </c>
      <c r="F5" s="12" t="s">
        <v>341</v>
      </c>
      <c r="G5" s="12" t="s">
        <v>342</v>
      </c>
      <c r="H5" s="32" t="s">
        <v>55</v>
      </c>
      <c r="I5" s="13" t="s">
        <v>705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127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706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"单位名称："&amp;"耿马傣族佤族自治县民政局"</f>
        <v>单位名称：耿马傣族佤族自治县民政局</v>
      </c>
      <c r="B4" s="9"/>
      <c r="C4" s="9"/>
      <c r="D4" s="9"/>
      <c r="E4" s="10"/>
      <c r="F4" s="10"/>
      <c r="G4" s="5" t="s">
        <v>208</v>
      </c>
    </row>
    <row r="5" ht="18.75" customHeight="1" spans="1:7">
      <c r="A5" s="11" t="s">
        <v>340</v>
      </c>
      <c r="B5" s="11" t="s">
        <v>339</v>
      </c>
      <c r="C5" s="11" t="s">
        <v>223</v>
      </c>
      <c r="D5" s="12" t="s">
        <v>707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12120600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12120600</v>
      </c>
      <c r="F10" s="24"/>
      <c r="G10" s="24"/>
    </row>
    <row r="11" ht="18.75" customHeight="1" spans="1:7">
      <c r="A11" s="26"/>
      <c r="B11" s="22" t="s">
        <v>708</v>
      </c>
      <c r="C11" s="22" t="s">
        <v>367</v>
      </c>
      <c r="D11" s="22" t="s">
        <v>709</v>
      </c>
      <c r="E11" s="24">
        <v>12000</v>
      </c>
      <c r="F11" s="24"/>
      <c r="G11" s="24"/>
    </row>
    <row r="12" ht="18.75" customHeight="1" spans="1:7">
      <c r="A12" s="26"/>
      <c r="B12" s="22" t="s">
        <v>710</v>
      </c>
      <c r="C12" s="22" t="s">
        <v>354</v>
      </c>
      <c r="D12" s="22" t="s">
        <v>709</v>
      </c>
      <c r="E12" s="24">
        <v>7991800</v>
      </c>
      <c r="F12" s="24"/>
      <c r="G12" s="24"/>
    </row>
    <row r="13" ht="18.75" customHeight="1" spans="1:7">
      <c r="A13" s="26"/>
      <c r="B13" s="22" t="s">
        <v>710</v>
      </c>
      <c r="C13" s="22" t="s">
        <v>370</v>
      </c>
      <c r="D13" s="22" t="s">
        <v>709</v>
      </c>
      <c r="E13" s="24">
        <v>230200</v>
      </c>
      <c r="F13" s="24"/>
      <c r="G13" s="24"/>
    </row>
    <row r="14" ht="18.75" customHeight="1" spans="1:7">
      <c r="A14" s="26"/>
      <c r="B14" s="22" t="s">
        <v>711</v>
      </c>
      <c r="C14" s="22" t="s">
        <v>372</v>
      </c>
      <c r="D14" s="22" t="s">
        <v>709</v>
      </c>
      <c r="E14" s="24">
        <v>600000</v>
      </c>
      <c r="F14" s="24"/>
      <c r="G14" s="24"/>
    </row>
    <row r="15" ht="18.75" customHeight="1" spans="1:7">
      <c r="A15" s="26"/>
      <c r="B15" s="22" t="s">
        <v>711</v>
      </c>
      <c r="C15" s="22" t="s">
        <v>363</v>
      </c>
      <c r="D15" s="22" t="s">
        <v>709</v>
      </c>
      <c r="E15" s="24">
        <v>2500000</v>
      </c>
      <c r="F15" s="24"/>
      <c r="G15" s="24"/>
    </row>
    <row r="16" ht="18.75" customHeight="1" spans="1:7">
      <c r="A16" s="26"/>
      <c r="B16" s="22" t="s">
        <v>711</v>
      </c>
      <c r="C16" s="22" t="s">
        <v>365</v>
      </c>
      <c r="D16" s="22" t="s">
        <v>709</v>
      </c>
      <c r="E16" s="24">
        <v>300000</v>
      </c>
      <c r="F16" s="24"/>
      <c r="G16" s="24"/>
    </row>
    <row r="17" ht="18.75" customHeight="1" spans="1:7">
      <c r="A17" s="26"/>
      <c r="B17" s="22" t="s">
        <v>711</v>
      </c>
      <c r="C17" s="22" t="s">
        <v>379</v>
      </c>
      <c r="D17" s="22" t="s">
        <v>709</v>
      </c>
      <c r="E17" s="24">
        <v>96000</v>
      </c>
      <c r="F17" s="24"/>
      <c r="G17" s="24"/>
    </row>
    <row r="18" ht="18.75" customHeight="1" spans="1:7">
      <c r="A18" s="26"/>
      <c r="B18" s="22" t="s">
        <v>711</v>
      </c>
      <c r="C18" s="22" t="s">
        <v>350</v>
      </c>
      <c r="D18" s="22" t="s">
        <v>709</v>
      </c>
      <c r="E18" s="24">
        <v>390600</v>
      </c>
      <c r="F18" s="24"/>
      <c r="G18" s="24"/>
    </row>
    <row r="19" ht="18.75" customHeight="1" spans="1:7">
      <c r="A19" s="27" t="s">
        <v>55</v>
      </c>
      <c r="B19" s="28" t="s">
        <v>712</v>
      </c>
      <c r="C19" s="28"/>
      <c r="D19" s="29"/>
      <c r="E19" s="24">
        <v>12120600</v>
      </c>
      <c r="F19" s="24"/>
      <c r="G19" s="24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showZeros="0" topLeftCell="E1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5"/>
      <c r="O2" s="68"/>
      <c r="P2" s="68"/>
      <c r="Q2" s="68"/>
      <c r="R2" s="68"/>
      <c r="S2" s="39" t="s">
        <v>52</v>
      </c>
    </row>
    <row r="3" ht="57.75" customHeight="1" spans="1:19">
      <c r="A3" s="128" t="str">
        <f>"2025"&amp;"年部门收入预算表"</f>
        <v>2025年部门收入预算表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96"/>
      <c r="P3" s="196"/>
      <c r="Q3" s="196"/>
      <c r="R3" s="196"/>
      <c r="S3" s="196"/>
    </row>
    <row r="4" ht="18.75" customHeight="1" spans="1:19">
      <c r="A4" s="42" t="str">
        <f>"单位名称："&amp;"耿马傣族佤族自治县民政局"</f>
        <v>单位名称：耿马傣族佤族自治县民政局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3"/>
      <c r="F5" s="183"/>
      <c r="G5" s="183"/>
      <c r="H5" s="183"/>
      <c r="I5" s="183"/>
      <c r="J5" s="197"/>
      <c r="K5" s="183"/>
      <c r="L5" s="183"/>
      <c r="M5" s="183"/>
      <c r="N5" s="198"/>
      <c r="O5" s="182" t="s">
        <v>45</v>
      </c>
      <c r="P5" s="182"/>
      <c r="Q5" s="182"/>
      <c r="R5" s="182"/>
      <c r="S5" s="201"/>
    </row>
    <row r="6" ht="18.75" customHeight="1" spans="1:19">
      <c r="A6" s="184"/>
      <c r="B6" s="185"/>
      <c r="C6" s="185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9" t="s">
        <v>62</v>
      </c>
      <c r="J6" s="199"/>
      <c r="K6" s="199"/>
      <c r="L6" s="199"/>
      <c r="M6" s="199"/>
      <c r="N6" s="189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18.75" customHeight="1" spans="1:19">
      <c r="A7" s="187"/>
      <c r="B7" s="188"/>
      <c r="C7" s="188"/>
      <c r="D7" s="189"/>
      <c r="E7" s="189"/>
      <c r="F7" s="189"/>
      <c r="G7" s="189"/>
      <c r="H7" s="189"/>
      <c r="I7" s="188" t="s">
        <v>57</v>
      </c>
      <c r="J7" s="188" t="s">
        <v>64</v>
      </c>
      <c r="K7" s="188" t="s">
        <v>65</v>
      </c>
      <c r="L7" s="188" t="s">
        <v>66</v>
      </c>
      <c r="M7" s="188" t="s">
        <v>67</v>
      </c>
      <c r="N7" s="188" t="s">
        <v>68</v>
      </c>
      <c r="O7" s="200"/>
      <c r="P7" s="200"/>
      <c r="Q7" s="200"/>
      <c r="R7" s="200"/>
      <c r="S7" s="189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0" t="s">
        <v>69</v>
      </c>
      <c r="B9" s="191" t="s">
        <v>70</v>
      </c>
      <c r="C9" s="24">
        <v>31904131.79</v>
      </c>
      <c r="D9" s="24">
        <v>31904131.79</v>
      </c>
      <c r="E9" s="24">
        <v>30380208.29</v>
      </c>
      <c r="F9" s="24"/>
      <c r="G9" s="24"/>
      <c r="H9" s="24"/>
      <c r="I9" s="24">
        <v>1523923.5</v>
      </c>
      <c r="J9" s="24"/>
      <c r="K9" s="24"/>
      <c r="L9" s="24"/>
      <c r="M9" s="24">
        <v>1100000</v>
      </c>
      <c r="N9" s="24">
        <v>423923.5</v>
      </c>
      <c r="O9" s="24"/>
      <c r="P9" s="24"/>
      <c r="Q9" s="24"/>
      <c r="R9" s="24"/>
      <c r="S9" s="24"/>
    </row>
    <row r="10" ht="18.75" customHeight="1" spans="1:19">
      <c r="A10" s="98" t="s">
        <v>71</v>
      </c>
      <c r="B10" s="192" t="s">
        <v>70</v>
      </c>
      <c r="C10" s="24">
        <v>31904131.79</v>
      </c>
      <c r="D10" s="24">
        <v>31904131.79</v>
      </c>
      <c r="E10" s="24">
        <v>30380208.29</v>
      </c>
      <c r="F10" s="24"/>
      <c r="G10" s="24"/>
      <c r="H10" s="24"/>
      <c r="I10" s="24">
        <v>1523923.5</v>
      </c>
      <c r="J10" s="24"/>
      <c r="K10" s="24"/>
      <c r="L10" s="24"/>
      <c r="M10" s="24">
        <v>1100000</v>
      </c>
      <c r="N10" s="24">
        <v>423923.5</v>
      </c>
      <c r="O10" s="24"/>
      <c r="P10" s="24"/>
      <c r="Q10" s="24"/>
      <c r="R10" s="24"/>
      <c r="S10" s="24"/>
    </row>
    <row r="11" ht="18.75" customHeight="1" spans="1:19">
      <c r="A11" s="193" t="s">
        <v>55</v>
      </c>
      <c r="B11" s="194"/>
      <c r="C11" s="24">
        <v>31904131.79</v>
      </c>
      <c r="D11" s="24">
        <v>31904131.79</v>
      </c>
      <c r="E11" s="24">
        <v>30380208.29</v>
      </c>
      <c r="F11" s="24"/>
      <c r="G11" s="24"/>
      <c r="H11" s="24"/>
      <c r="I11" s="24">
        <v>1523923.5</v>
      </c>
      <c r="J11" s="24"/>
      <c r="K11" s="24"/>
      <c r="L11" s="24"/>
      <c r="M11" s="24">
        <v>1100000</v>
      </c>
      <c r="N11" s="24">
        <v>423923.5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48"/>
  <sheetViews>
    <sheetView showZeros="0" topLeftCell="I1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0"/>
      <c r="E2" s="2"/>
      <c r="F2" s="2"/>
      <c r="G2" s="2"/>
      <c r="H2" s="170"/>
      <c r="I2" s="2"/>
      <c r="J2" s="170"/>
      <c r="K2" s="2"/>
      <c r="L2" s="2"/>
      <c r="M2" s="2"/>
      <c r="N2" s="2"/>
      <c r="O2" s="40" t="s">
        <v>72</v>
      </c>
    </row>
    <row r="3" ht="42" customHeight="1" spans="1:15">
      <c r="A3" s="6" t="str">
        <f>"2025"&amp;"年部门支出预算表"</f>
        <v>2025年部门支出预算表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ht="18.75" customHeight="1" spans="1:15">
      <c r="A4" s="172" t="str">
        <f>"单位名称："&amp;"耿马傣族佤族自治县民政局"</f>
        <v>单位名称：耿马傣族佤族自治县民政局</v>
      </c>
      <c r="B4" s="173"/>
      <c r="C4" s="63"/>
      <c r="D4" s="31"/>
      <c r="E4" s="63"/>
      <c r="F4" s="63"/>
      <c r="G4" s="63"/>
      <c r="H4" s="31"/>
      <c r="I4" s="63"/>
      <c r="J4" s="31"/>
      <c r="K4" s="63"/>
      <c r="L4" s="63"/>
      <c r="M4" s="178"/>
      <c r="N4" s="178"/>
      <c r="O4" s="40" t="s">
        <v>1</v>
      </c>
    </row>
    <row r="5" ht="18.75" customHeight="1" spans="1:15">
      <c r="A5" s="11" t="s">
        <v>73</v>
      </c>
      <c r="B5" s="11" t="s">
        <v>74</v>
      </c>
      <c r="C5" s="11" t="s">
        <v>55</v>
      </c>
      <c r="D5" s="13" t="s">
        <v>58</v>
      </c>
      <c r="E5" s="75" t="s">
        <v>75</v>
      </c>
      <c r="F5" s="138" t="s">
        <v>76</v>
      </c>
      <c r="G5" s="11" t="s">
        <v>59</v>
      </c>
      <c r="H5" s="11" t="s">
        <v>60</v>
      </c>
      <c r="I5" s="11" t="s">
        <v>77</v>
      </c>
      <c r="J5" s="13" t="s">
        <v>78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75</v>
      </c>
      <c r="F6" s="93" t="s">
        <v>76</v>
      </c>
      <c r="G6" s="19"/>
      <c r="H6" s="19"/>
      <c r="I6" s="19"/>
      <c r="J6" s="67" t="s">
        <v>57</v>
      </c>
      <c r="K6" s="47" t="s">
        <v>79</v>
      </c>
      <c r="L6" s="47" t="s">
        <v>80</v>
      </c>
      <c r="M6" s="47" t="s">
        <v>81</v>
      </c>
      <c r="N6" s="47" t="s">
        <v>82</v>
      </c>
      <c r="O6" s="47" t="s">
        <v>83</v>
      </c>
    </row>
    <row r="7" ht="18.75" customHeight="1" spans="1:15">
      <c r="A7" s="117">
        <v>1</v>
      </c>
      <c r="B7" s="11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2" t="s">
        <v>84</v>
      </c>
      <c r="B8" s="159" t="s">
        <v>85</v>
      </c>
      <c r="C8" s="24">
        <v>30951307.33</v>
      </c>
      <c r="D8" s="24">
        <v>29851307.33</v>
      </c>
      <c r="E8" s="24">
        <v>17730707.33</v>
      </c>
      <c r="F8" s="24">
        <v>12120600</v>
      </c>
      <c r="G8" s="24"/>
      <c r="H8" s="24"/>
      <c r="I8" s="24"/>
      <c r="J8" s="24">
        <v>1100000</v>
      </c>
      <c r="K8" s="24"/>
      <c r="L8" s="24"/>
      <c r="M8" s="24"/>
      <c r="N8" s="24">
        <v>1100000</v>
      </c>
      <c r="O8" s="24"/>
    </row>
    <row r="9" ht="18.75" customHeight="1" spans="1:15">
      <c r="A9" s="174" t="s">
        <v>86</v>
      </c>
      <c r="B9" s="175" t="str">
        <f>"  "&amp;"民政管理事务"</f>
        <v>  民政管理事务</v>
      </c>
      <c r="C9" s="24">
        <v>4049725.77</v>
      </c>
      <c r="D9" s="24">
        <v>4049725.77</v>
      </c>
      <c r="E9" s="24">
        <v>3451125.77</v>
      </c>
      <c r="F9" s="24">
        <v>598600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4" t="s">
        <v>87</v>
      </c>
      <c r="B10" s="175" t="str">
        <f>"    "&amp;"行政运行"</f>
        <v>    行政运行</v>
      </c>
      <c r="C10" s="24">
        <v>3451125.77</v>
      </c>
      <c r="D10" s="24">
        <v>3451125.77</v>
      </c>
      <c r="E10" s="24">
        <v>3451125.77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4" t="s">
        <v>88</v>
      </c>
      <c r="B11" s="175" t="str">
        <f>"    "&amp;"老龄事务"</f>
        <v>    老龄事务</v>
      </c>
      <c r="C11" s="24">
        <v>96000</v>
      </c>
      <c r="D11" s="24">
        <v>96000</v>
      </c>
      <c r="E11" s="24"/>
      <c r="F11" s="24">
        <v>96000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4" t="s">
        <v>89</v>
      </c>
      <c r="B12" s="175" t="str">
        <f>"    "&amp;"其他民政管理事务支出"</f>
        <v>    其他民政管理事务支出</v>
      </c>
      <c r="C12" s="24">
        <v>502600</v>
      </c>
      <c r="D12" s="24">
        <v>502600</v>
      </c>
      <c r="E12" s="24"/>
      <c r="F12" s="24">
        <v>502600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4" t="s">
        <v>90</v>
      </c>
      <c r="B13" s="175" t="str">
        <f>"  "&amp;"行政事业单位养老支出"</f>
        <v>  行政事业单位养老支出</v>
      </c>
      <c r="C13" s="24">
        <v>1093279.8</v>
      </c>
      <c r="D13" s="24">
        <v>1093279.8</v>
      </c>
      <c r="E13" s="24">
        <v>1093279.8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4" t="s">
        <v>91</v>
      </c>
      <c r="B14" s="175" t="str">
        <f>"    "&amp;"行政单位离退休"</f>
        <v>    行政单位离退休</v>
      </c>
      <c r="C14" s="24">
        <v>665964.6</v>
      </c>
      <c r="D14" s="24">
        <v>665964.6</v>
      </c>
      <c r="E14" s="24">
        <v>665964.6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4" t="s">
        <v>92</v>
      </c>
      <c r="B15" s="175" t="str">
        <f>"    "&amp;"机关事业单位基本养老保险缴费支出"</f>
        <v>    机关事业单位基本养老保险缴费支出</v>
      </c>
      <c r="C15" s="24">
        <v>427315.2</v>
      </c>
      <c r="D15" s="24">
        <v>427315.2</v>
      </c>
      <c r="E15" s="24">
        <v>427315.2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4" t="s">
        <v>93</v>
      </c>
      <c r="B16" s="175" t="str">
        <f>"  "&amp;"抚恤"</f>
        <v>  抚恤</v>
      </c>
      <c r="C16" s="24">
        <v>39537.6</v>
      </c>
      <c r="D16" s="24">
        <v>39537.6</v>
      </c>
      <c r="E16" s="24">
        <v>39537.6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4" t="s">
        <v>94</v>
      </c>
      <c r="B17" s="175" t="str">
        <f>"    "&amp;"死亡抚恤"</f>
        <v>    死亡抚恤</v>
      </c>
      <c r="C17" s="24">
        <v>39537.6</v>
      </c>
      <c r="D17" s="24">
        <v>39537.6</v>
      </c>
      <c r="E17" s="24">
        <v>39537.6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4" t="s">
        <v>95</v>
      </c>
      <c r="B18" s="175" t="str">
        <f>"  "&amp;"社会福利"</f>
        <v>  社会福利</v>
      </c>
      <c r="C18" s="24">
        <v>8899580.16</v>
      </c>
      <c r="D18" s="24">
        <v>7799580.16</v>
      </c>
      <c r="E18" s="24">
        <v>4269380.16</v>
      </c>
      <c r="F18" s="24">
        <v>3530200</v>
      </c>
      <c r="G18" s="24"/>
      <c r="H18" s="24"/>
      <c r="I18" s="24"/>
      <c r="J18" s="24">
        <v>1100000</v>
      </c>
      <c r="K18" s="24"/>
      <c r="L18" s="24"/>
      <c r="M18" s="24"/>
      <c r="N18" s="24">
        <v>1100000</v>
      </c>
      <c r="O18" s="24"/>
    </row>
    <row r="19" ht="18.75" customHeight="1" spans="1:15">
      <c r="A19" s="174" t="s">
        <v>96</v>
      </c>
      <c r="B19" s="175" t="str">
        <f>"    "&amp;"儿童福利"</f>
        <v>    儿童福利</v>
      </c>
      <c r="C19" s="24">
        <v>122880</v>
      </c>
      <c r="D19" s="24">
        <v>122880</v>
      </c>
      <c r="E19" s="24">
        <v>122880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4" t="s">
        <v>97</v>
      </c>
      <c r="B20" s="175" t="str">
        <f>"    "&amp;"老年福利"</f>
        <v>    老年福利</v>
      </c>
      <c r="C20" s="24">
        <v>2046400</v>
      </c>
      <c r="D20" s="24">
        <v>2046400</v>
      </c>
      <c r="E20" s="24">
        <v>1816200</v>
      </c>
      <c r="F20" s="24">
        <v>230200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4" t="s">
        <v>98</v>
      </c>
      <c r="B21" s="175" t="str">
        <f>"    "&amp;"殡葬"</f>
        <v>    殡葬</v>
      </c>
      <c r="C21" s="24">
        <v>3697095.84</v>
      </c>
      <c r="D21" s="24">
        <v>3397095.84</v>
      </c>
      <c r="E21" s="24">
        <v>97095.84</v>
      </c>
      <c r="F21" s="24">
        <v>3300000</v>
      </c>
      <c r="G21" s="24"/>
      <c r="H21" s="24"/>
      <c r="I21" s="24"/>
      <c r="J21" s="24">
        <v>300000</v>
      </c>
      <c r="K21" s="24"/>
      <c r="L21" s="24"/>
      <c r="M21" s="24"/>
      <c r="N21" s="24">
        <v>300000</v>
      </c>
      <c r="O21" s="24"/>
    </row>
    <row r="22" ht="18.75" customHeight="1" spans="1:15">
      <c r="A22" s="174" t="s">
        <v>99</v>
      </c>
      <c r="B22" s="175" t="str">
        <f>"    "&amp;"养老服务"</f>
        <v>    养老服务</v>
      </c>
      <c r="C22" s="24">
        <v>2233204.32</v>
      </c>
      <c r="D22" s="24">
        <v>2233204.32</v>
      </c>
      <c r="E22" s="24">
        <v>2233204.32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4" t="s">
        <v>100</v>
      </c>
      <c r="B23" s="175" t="str">
        <f>"    "&amp;"其他社会福利支出"</f>
        <v>    其他社会福利支出</v>
      </c>
      <c r="C23" s="24">
        <v>800000</v>
      </c>
      <c r="D23" s="24"/>
      <c r="E23" s="24"/>
      <c r="F23" s="24"/>
      <c r="G23" s="24"/>
      <c r="H23" s="24"/>
      <c r="I23" s="24"/>
      <c r="J23" s="24">
        <v>800000</v>
      </c>
      <c r="K23" s="24"/>
      <c r="L23" s="24"/>
      <c r="M23" s="24"/>
      <c r="N23" s="24">
        <v>800000</v>
      </c>
      <c r="O23" s="24"/>
    </row>
    <row r="24" ht="18.75" customHeight="1" spans="1:15">
      <c r="A24" s="174" t="s">
        <v>101</v>
      </c>
      <c r="B24" s="175" t="str">
        <f>"  "&amp;"残疾人事业"</f>
        <v>  残疾人事业</v>
      </c>
      <c r="C24" s="24">
        <v>8857800</v>
      </c>
      <c r="D24" s="24">
        <v>8857800</v>
      </c>
      <c r="E24" s="24">
        <v>8857800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4" t="s">
        <v>102</v>
      </c>
      <c r="B25" s="175" t="str">
        <f>"    "&amp;"残疾人生活和护理补贴"</f>
        <v>    残疾人生活和护理补贴</v>
      </c>
      <c r="C25" s="24">
        <v>8857800</v>
      </c>
      <c r="D25" s="24">
        <v>8857800</v>
      </c>
      <c r="E25" s="24">
        <v>8857800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4" t="s">
        <v>103</v>
      </c>
      <c r="B26" s="175" t="str">
        <f>"  "&amp;"最低生活保障"</f>
        <v>  最低生活保障</v>
      </c>
      <c r="C26" s="24">
        <v>5563000</v>
      </c>
      <c r="D26" s="24">
        <v>5563000</v>
      </c>
      <c r="E26" s="24"/>
      <c r="F26" s="24">
        <v>5563000</v>
      </c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4" t="s">
        <v>104</v>
      </c>
      <c r="B27" s="175" t="str">
        <f>"    "&amp;"城市最低生活保障金支出"</f>
        <v>    城市最低生活保障金支出</v>
      </c>
      <c r="C27" s="24">
        <v>946200</v>
      </c>
      <c r="D27" s="24">
        <v>946200</v>
      </c>
      <c r="E27" s="24"/>
      <c r="F27" s="24">
        <v>946200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4" t="s">
        <v>105</v>
      </c>
      <c r="B28" s="175" t="str">
        <f>"    "&amp;"农村最低生活保障金支出"</f>
        <v>    农村最低生活保障金支出</v>
      </c>
      <c r="C28" s="24">
        <v>4616800</v>
      </c>
      <c r="D28" s="24">
        <v>4616800</v>
      </c>
      <c r="E28" s="24"/>
      <c r="F28" s="24">
        <v>4616800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4" t="s">
        <v>106</v>
      </c>
      <c r="B29" s="175" t="str">
        <f>"  "&amp;"临时救助"</f>
        <v>  临时救助</v>
      </c>
      <c r="C29" s="24">
        <v>100000</v>
      </c>
      <c r="D29" s="24">
        <v>100000</v>
      </c>
      <c r="E29" s="24"/>
      <c r="F29" s="24">
        <v>100000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4" t="s">
        <v>107</v>
      </c>
      <c r="B30" s="175" t="str">
        <f>"    "&amp;"临时救助支出"</f>
        <v>    临时救助支出</v>
      </c>
      <c r="C30" s="24">
        <v>100000</v>
      </c>
      <c r="D30" s="24">
        <v>100000</v>
      </c>
      <c r="E30" s="24"/>
      <c r="F30" s="24">
        <v>100000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4" t="s">
        <v>108</v>
      </c>
      <c r="B31" s="175" t="str">
        <f>"  "&amp;"特困人员救助供养"</f>
        <v>  特困人员救助供养</v>
      </c>
      <c r="C31" s="24">
        <v>2328800</v>
      </c>
      <c r="D31" s="24">
        <v>2328800</v>
      </c>
      <c r="E31" s="24"/>
      <c r="F31" s="24">
        <v>2328800</v>
      </c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4" t="s">
        <v>109</v>
      </c>
      <c r="B32" s="175" t="str">
        <f>"    "&amp;"城市特困人员救助供养支出"</f>
        <v>    城市特困人员救助供养支出</v>
      </c>
      <c r="C32" s="24">
        <v>116200</v>
      </c>
      <c r="D32" s="24">
        <v>116200</v>
      </c>
      <c r="E32" s="24"/>
      <c r="F32" s="24">
        <v>116200</v>
      </c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4" t="s">
        <v>110</v>
      </c>
      <c r="B33" s="175" t="str">
        <f>"    "&amp;"农村特困人员救助供养支出"</f>
        <v>    农村特困人员救助供养支出</v>
      </c>
      <c r="C33" s="24">
        <v>2212600</v>
      </c>
      <c r="D33" s="24">
        <v>2212600</v>
      </c>
      <c r="E33" s="24"/>
      <c r="F33" s="24">
        <v>2212600</v>
      </c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4" t="s">
        <v>111</v>
      </c>
      <c r="B34" s="175" t="str">
        <f>"  "&amp;"其他生活救助"</f>
        <v>  其他生活救助</v>
      </c>
      <c r="C34" s="24">
        <v>19584</v>
      </c>
      <c r="D34" s="24">
        <v>19584</v>
      </c>
      <c r="E34" s="24">
        <v>19584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4" t="s">
        <v>112</v>
      </c>
      <c r="B35" s="175" t="str">
        <f>"    "&amp;"其他城市生活救助"</f>
        <v>    其他城市生活救助</v>
      </c>
      <c r="C35" s="24">
        <v>16320</v>
      </c>
      <c r="D35" s="24">
        <v>16320</v>
      </c>
      <c r="E35" s="24">
        <v>16320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4" t="s">
        <v>113</v>
      </c>
      <c r="B36" s="175" t="str">
        <f>"    "&amp;"其他农村生活救助"</f>
        <v>    其他农村生活救助</v>
      </c>
      <c r="C36" s="24">
        <v>3264</v>
      </c>
      <c r="D36" s="24">
        <v>3264</v>
      </c>
      <c r="E36" s="24">
        <v>3264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32" t="s">
        <v>114</v>
      </c>
      <c r="B37" s="159" t="s">
        <v>115</v>
      </c>
      <c r="C37" s="24">
        <v>208414.56</v>
      </c>
      <c r="D37" s="24">
        <v>208414.56</v>
      </c>
      <c r="E37" s="24">
        <v>208414.56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4" t="s">
        <v>116</v>
      </c>
      <c r="B38" s="175" t="str">
        <f>"  "&amp;"行政事业单位医疗"</f>
        <v>  行政事业单位医疗</v>
      </c>
      <c r="C38" s="24">
        <v>208414.56</v>
      </c>
      <c r="D38" s="24">
        <v>208414.56</v>
      </c>
      <c r="E38" s="24">
        <v>208414.56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4" t="s">
        <v>117</v>
      </c>
      <c r="B39" s="175" t="str">
        <f>"    "&amp;"行政单位医疗"</f>
        <v>    行政单位医疗</v>
      </c>
      <c r="C39" s="24">
        <v>78900.31</v>
      </c>
      <c r="D39" s="24">
        <v>78900.31</v>
      </c>
      <c r="E39" s="24">
        <v>78900.31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4" t="s">
        <v>118</v>
      </c>
      <c r="B40" s="175" t="str">
        <f>"    "&amp;"事业单位医疗"</f>
        <v>    事业单位医疗</v>
      </c>
      <c r="C40" s="24">
        <v>110720.81</v>
      </c>
      <c r="D40" s="24">
        <v>110720.81</v>
      </c>
      <c r="E40" s="24">
        <v>110720.81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4" t="s">
        <v>119</v>
      </c>
      <c r="B41" s="175" t="str">
        <f>"    "&amp;"其他行政事业单位医疗支出"</f>
        <v>    其他行政事业单位医疗支出</v>
      </c>
      <c r="C41" s="24">
        <v>18793.44</v>
      </c>
      <c r="D41" s="24">
        <v>18793.44</v>
      </c>
      <c r="E41" s="24">
        <v>18793.44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32" t="s">
        <v>120</v>
      </c>
      <c r="B42" s="159" t="s">
        <v>121</v>
      </c>
      <c r="C42" s="24">
        <v>320486.4</v>
      </c>
      <c r="D42" s="24">
        <v>320486.4</v>
      </c>
      <c r="E42" s="24">
        <v>320486.4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4" t="s">
        <v>122</v>
      </c>
      <c r="B43" s="175" t="str">
        <f>"  "&amp;"住房改革支出"</f>
        <v>  住房改革支出</v>
      </c>
      <c r="C43" s="24">
        <v>320486.4</v>
      </c>
      <c r="D43" s="24">
        <v>320486.4</v>
      </c>
      <c r="E43" s="24">
        <v>320486.4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4" t="s">
        <v>123</v>
      </c>
      <c r="B44" s="175" t="str">
        <f>"    "&amp;"住房公积金"</f>
        <v>    住房公积金</v>
      </c>
      <c r="C44" s="24">
        <v>320486.4</v>
      </c>
      <c r="D44" s="24">
        <v>320486.4</v>
      </c>
      <c r="E44" s="24">
        <v>320486.4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32" t="s">
        <v>124</v>
      </c>
      <c r="B45" s="159" t="s">
        <v>83</v>
      </c>
      <c r="C45" s="24">
        <v>423923.5</v>
      </c>
      <c r="D45" s="24"/>
      <c r="E45" s="24"/>
      <c r="F45" s="24"/>
      <c r="G45" s="24"/>
      <c r="H45" s="24"/>
      <c r="I45" s="24"/>
      <c r="J45" s="24">
        <v>423923.5</v>
      </c>
      <c r="K45" s="24"/>
      <c r="L45" s="24"/>
      <c r="M45" s="24"/>
      <c r="N45" s="24"/>
      <c r="O45" s="24">
        <v>423923.5</v>
      </c>
    </row>
    <row r="46" ht="18.75" customHeight="1" spans="1:15">
      <c r="A46" s="174" t="s">
        <v>125</v>
      </c>
      <c r="B46" s="175" t="str">
        <f>"  "&amp;"其他支出"</f>
        <v>  其他支出</v>
      </c>
      <c r="C46" s="24">
        <v>423923.5</v>
      </c>
      <c r="D46" s="24"/>
      <c r="E46" s="24"/>
      <c r="F46" s="24"/>
      <c r="G46" s="24"/>
      <c r="H46" s="24"/>
      <c r="I46" s="24"/>
      <c r="J46" s="24">
        <v>423923.5</v>
      </c>
      <c r="K46" s="24"/>
      <c r="L46" s="24"/>
      <c r="M46" s="24"/>
      <c r="N46" s="24"/>
      <c r="O46" s="24">
        <v>423923.5</v>
      </c>
    </row>
    <row r="47" ht="18.75" customHeight="1" spans="1:15">
      <c r="A47" s="174" t="s">
        <v>126</v>
      </c>
      <c r="B47" s="175" t="str">
        <f>"    "&amp;"其他支出"</f>
        <v>    其他支出</v>
      </c>
      <c r="C47" s="24">
        <v>423923.5</v>
      </c>
      <c r="D47" s="24"/>
      <c r="E47" s="24"/>
      <c r="F47" s="24"/>
      <c r="G47" s="24"/>
      <c r="H47" s="24"/>
      <c r="I47" s="24"/>
      <c r="J47" s="24">
        <v>423923.5</v>
      </c>
      <c r="K47" s="24"/>
      <c r="L47" s="24"/>
      <c r="M47" s="24"/>
      <c r="N47" s="24"/>
      <c r="O47" s="24">
        <v>423923.5</v>
      </c>
    </row>
    <row r="48" ht="18.75" customHeight="1" spans="1:15">
      <c r="A48" s="176" t="s">
        <v>127</v>
      </c>
      <c r="B48" s="177" t="s">
        <v>127</v>
      </c>
      <c r="C48" s="24">
        <v>31904131.79</v>
      </c>
      <c r="D48" s="24">
        <v>30380208.29</v>
      </c>
      <c r="E48" s="24">
        <v>18259608.29</v>
      </c>
      <c r="F48" s="24">
        <v>12120600</v>
      </c>
      <c r="G48" s="24"/>
      <c r="H48" s="24"/>
      <c r="I48" s="24"/>
      <c r="J48" s="24">
        <v>1523923.5</v>
      </c>
      <c r="K48" s="24"/>
      <c r="L48" s="24"/>
      <c r="M48" s="24"/>
      <c r="N48" s="24">
        <v>1100000</v>
      </c>
      <c r="O48" s="24">
        <v>423923.5</v>
      </c>
    </row>
  </sheetData>
  <mergeCells count="11">
    <mergeCell ref="A3:O3"/>
    <mergeCell ref="A4:L4"/>
    <mergeCell ref="D5:F5"/>
    <mergeCell ref="J5:O5"/>
    <mergeCell ref="A48:B48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128</v>
      </c>
    </row>
    <row r="3" ht="36" customHeight="1" spans="1:4">
      <c r="A3" s="6" t="str">
        <f>"2025"&amp;"年部门财政拨款收支预算总表"</f>
        <v>2025年部门财政拨款收支预算总表</v>
      </c>
      <c r="B3" s="157"/>
      <c r="C3" s="157"/>
      <c r="D3" s="157"/>
    </row>
    <row r="4" ht="18.75" customHeight="1" spans="1:4">
      <c r="A4" s="8" t="str">
        <f>"单位名称："&amp;"耿马傣族佤族自治县民政局"</f>
        <v>单位名称：耿马傣族佤族自治县民政局</v>
      </c>
      <c r="B4" s="158"/>
      <c r="C4" s="15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129</v>
      </c>
      <c r="D6" s="107" t="str">
        <f>"2025"&amp;"年预算数"</f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59" t="s">
        <v>130</v>
      </c>
      <c r="B8" s="24">
        <v>30380208.29</v>
      </c>
      <c r="C8" s="23" t="s">
        <v>131</v>
      </c>
      <c r="D8" s="24">
        <v>30380208.29</v>
      </c>
    </row>
    <row r="9" ht="18.75" customHeight="1" spans="1:4">
      <c r="A9" s="160" t="s">
        <v>132</v>
      </c>
      <c r="B9" s="24">
        <v>30380208.29</v>
      </c>
      <c r="C9" s="23" t="s">
        <v>133</v>
      </c>
      <c r="D9" s="24"/>
    </row>
    <row r="10" ht="18.75" customHeight="1" spans="1:4">
      <c r="A10" s="160" t="s">
        <v>134</v>
      </c>
      <c r="B10" s="24"/>
      <c r="C10" s="23" t="s">
        <v>135</v>
      </c>
      <c r="D10" s="24"/>
    </row>
    <row r="11" ht="18.75" customHeight="1" spans="1:4">
      <c r="A11" s="160" t="s">
        <v>136</v>
      </c>
      <c r="B11" s="24"/>
      <c r="C11" s="23" t="s">
        <v>137</v>
      </c>
      <c r="D11" s="24"/>
    </row>
    <row r="12" ht="18.75" customHeight="1" spans="1:4">
      <c r="A12" s="161" t="s">
        <v>138</v>
      </c>
      <c r="B12" s="24"/>
      <c r="C12" s="162" t="s">
        <v>139</v>
      </c>
      <c r="D12" s="24"/>
    </row>
    <row r="13" ht="18.75" customHeight="1" spans="1:4">
      <c r="A13" s="163" t="s">
        <v>132</v>
      </c>
      <c r="B13" s="24"/>
      <c r="C13" s="164" t="s">
        <v>140</v>
      </c>
      <c r="D13" s="24"/>
    </row>
    <row r="14" ht="18.75" customHeight="1" spans="1:4">
      <c r="A14" s="163" t="s">
        <v>134</v>
      </c>
      <c r="B14" s="24"/>
      <c r="C14" s="164" t="s">
        <v>141</v>
      </c>
      <c r="D14" s="24"/>
    </row>
    <row r="15" ht="18.75" customHeight="1" spans="1:4">
      <c r="A15" s="163" t="s">
        <v>136</v>
      </c>
      <c r="B15" s="24"/>
      <c r="C15" s="164" t="s">
        <v>142</v>
      </c>
      <c r="D15" s="24"/>
    </row>
    <row r="16" ht="18.75" customHeight="1" spans="1:4">
      <c r="A16" s="163" t="s">
        <v>26</v>
      </c>
      <c r="B16" s="24"/>
      <c r="C16" s="164" t="s">
        <v>143</v>
      </c>
      <c r="D16" s="24">
        <v>29851307.33</v>
      </c>
    </row>
    <row r="17" ht="18.75" customHeight="1" spans="1:4">
      <c r="A17" s="163" t="s">
        <v>26</v>
      </c>
      <c r="B17" s="24" t="s">
        <v>26</v>
      </c>
      <c r="C17" s="164" t="s">
        <v>144</v>
      </c>
      <c r="D17" s="24">
        <v>208414.56</v>
      </c>
    </row>
    <row r="18" ht="18.75" customHeight="1" spans="1:4">
      <c r="A18" s="165" t="s">
        <v>26</v>
      </c>
      <c r="B18" s="24" t="s">
        <v>26</v>
      </c>
      <c r="C18" s="164" t="s">
        <v>145</v>
      </c>
      <c r="D18" s="24"/>
    </row>
    <row r="19" ht="18.75" customHeight="1" spans="1:4">
      <c r="A19" s="165" t="s">
        <v>26</v>
      </c>
      <c r="B19" s="24" t="s">
        <v>26</v>
      </c>
      <c r="C19" s="164" t="s">
        <v>146</v>
      </c>
      <c r="D19" s="24"/>
    </row>
    <row r="20" ht="18.75" customHeight="1" spans="1:4">
      <c r="A20" s="166" t="s">
        <v>26</v>
      </c>
      <c r="B20" s="24" t="s">
        <v>26</v>
      </c>
      <c r="C20" s="164" t="s">
        <v>147</v>
      </c>
      <c r="D20" s="24"/>
    </row>
    <row r="21" ht="18.75" customHeight="1" spans="1:4">
      <c r="A21" s="166" t="s">
        <v>26</v>
      </c>
      <c r="B21" s="24" t="s">
        <v>26</v>
      </c>
      <c r="C21" s="164" t="s">
        <v>148</v>
      </c>
      <c r="D21" s="24"/>
    </row>
    <row r="22" ht="18.75" customHeight="1" spans="1:4">
      <c r="A22" s="166" t="s">
        <v>26</v>
      </c>
      <c r="B22" s="24" t="s">
        <v>26</v>
      </c>
      <c r="C22" s="164" t="s">
        <v>149</v>
      </c>
      <c r="D22" s="24"/>
    </row>
    <row r="23" ht="18.75" customHeight="1" spans="1:4">
      <c r="A23" s="166" t="s">
        <v>26</v>
      </c>
      <c r="B23" s="24" t="s">
        <v>26</v>
      </c>
      <c r="C23" s="164" t="s">
        <v>150</v>
      </c>
      <c r="D23" s="24"/>
    </row>
    <row r="24" ht="18.75" customHeight="1" spans="1:4">
      <c r="A24" s="166" t="s">
        <v>26</v>
      </c>
      <c r="B24" s="24" t="s">
        <v>26</v>
      </c>
      <c r="C24" s="164" t="s">
        <v>151</v>
      </c>
      <c r="D24" s="24"/>
    </row>
    <row r="25" ht="18.75" customHeight="1" spans="1:4">
      <c r="A25" s="166" t="s">
        <v>26</v>
      </c>
      <c r="B25" s="24" t="s">
        <v>26</v>
      </c>
      <c r="C25" s="164" t="s">
        <v>152</v>
      </c>
      <c r="D25" s="24"/>
    </row>
    <row r="26" ht="18.75" customHeight="1" spans="1:4">
      <c r="A26" s="166" t="s">
        <v>26</v>
      </c>
      <c r="B26" s="24" t="s">
        <v>26</v>
      </c>
      <c r="C26" s="164" t="s">
        <v>153</v>
      </c>
      <c r="D26" s="24"/>
    </row>
    <row r="27" ht="18.75" customHeight="1" spans="1:4">
      <c r="A27" s="166" t="s">
        <v>26</v>
      </c>
      <c r="B27" s="24" t="s">
        <v>26</v>
      </c>
      <c r="C27" s="164" t="s">
        <v>154</v>
      </c>
      <c r="D27" s="24">
        <v>320486.4</v>
      </c>
    </row>
    <row r="28" ht="18.75" customHeight="1" spans="1:4">
      <c r="A28" s="166" t="s">
        <v>26</v>
      </c>
      <c r="B28" s="24" t="s">
        <v>26</v>
      </c>
      <c r="C28" s="164" t="s">
        <v>155</v>
      </c>
      <c r="D28" s="24"/>
    </row>
    <row r="29" ht="18.75" customHeight="1" spans="1:4">
      <c r="A29" s="166" t="s">
        <v>26</v>
      </c>
      <c r="B29" s="24" t="s">
        <v>26</v>
      </c>
      <c r="C29" s="164" t="s">
        <v>156</v>
      </c>
      <c r="D29" s="24"/>
    </row>
    <row r="30" ht="18.75" customHeight="1" spans="1:4">
      <c r="A30" s="166" t="s">
        <v>26</v>
      </c>
      <c r="B30" s="24" t="s">
        <v>26</v>
      </c>
      <c r="C30" s="164" t="s">
        <v>157</v>
      </c>
      <c r="D30" s="24"/>
    </row>
    <row r="31" ht="18.75" customHeight="1" spans="1:4">
      <c r="A31" s="166" t="s">
        <v>26</v>
      </c>
      <c r="B31" s="24" t="s">
        <v>26</v>
      </c>
      <c r="C31" s="164" t="s">
        <v>158</v>
      </c>
      <c r="D31" s="24"/>
    </row>
    <row r="32" ht="18.75" customHeight="1" spans="1:4">
      <c r="A32" s="167" t="s">
        <v>26</v>
      </c>
      <c r="B32" s="24" t="s">
        <v>26</v>
      </c>
      <c r="C32" s="164" t="s">
        <v>159</v>
      </c>
      <c r="D32" s="24"/>
    </row>
    <row r="33" ht="18.75" customHeight="1" spans="1:4">
      <c r="A33" s="167" t="s">
        <v>26</v>
      </c>
      <c r="B33" s="24" t="s">
        <v>26</v>
      </c>
      <c r="C33" s="164" t="s">
        <v>160</v>
      </c>
      <c r="D33" s="24"/>
    </row>
    <row r="34" ht="18.75" customHeight="1" spans="1:4">
      <c r="A34" s="167" t="s">
        <v>26</v>
      </c>
      <c r="B34" s="24" t="s">
        <v>26</v>
      </c>
      <c r="C34" s="164" t="s">
        <v>161</v>
      </c>
      <c r="D34" s="24"/>
    </row>
    <row r="35" ht="18.75" customHeight="1" spans="1:4">
      <c r="A35" s="167" t="s">
        <v>26</v>
      </c>
      <c r="B35" s="24" t="s">
        <v>26</v>
      </c>
      <c r="C35" s="164" t="s">
        <v>162</v>
      </c>
      <c r="D35" s="24"/>
    </row>
    <row r="36" ht="18.75" customHeight="1" spans="1:4">
      <c r="A36" s="56" t="s">
        <v>163</v>
      </c>
      <c r="B36" s="168">
        <v>30380208.29</v>
      </c>
      <c r="C36" s="169" t="s">
        <v>51</v>
      </c>
      <c r="D36" s="168">
        <v>30380208.29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44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8"/>
      <c r="F2" s="58"/>
      <c r="G2" s="40" t="s">
        <v>164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9"/>
      <c r="C3" s="149"/>
      <c r="D3" s="149"/>
      <c r="E3" s="149"/>
      <c r="F3" s="149"/>
      <c r="G3" s="149"/>
    </row>
    <row r="4" ht="18" customHeight="1" spans="1:7">
      <c r="A4" s="150" t="str">
        <f>"单位名称："&amp;"耿马傣族佤族自治县民政局"</f>
        <v>单位名称：耿马傣族佤族自治县民政局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51" t="s">
        <v>165</v>
      </c>
      <c r="B5" s="152"/>
      <c r="C5" s="107" t="s">
        <v>55</v>
      </c>
      <c r="D5" s="130" t="s">
        <v>75</v>
      </c>
      <c r="E5" s="14"/>
      <c r="F5" s="15"/>
      <c r="G5" s="123" t="s">
        <v>76</v>
      </c>
    </row>
    <row r="6" ht="20.25" customHeight="1" spans="1:7">
      <c r="A6" s="153" t="s">
        <v>73</v>
      </c>
      <c r="B6" s="153" t="s">
        <v>74</v>
      </c>
      <c r="C6" s="34"/>
      <c r="D6" s="67" t="s">
        <v>57</v>
      </c>
      <c r="E6" s="67" t="s">
        <v>166</v>
      </c>
      <c r="F6" s="67" t="s">
        <v>167</v>
      </c>
      <c r="G6" s="95"/>
    </row>
    <row r="7" ht="19.5" customHeight="1" spans="1:7">
      <c r="A7" s="153" t="s">
        <v>168</v>
      </c>
      <c r="B7" s="153" t="s">
        <v>169</v>
      </c>
      <c r="C7" s="153" t="s">
        <v>170</v>
      </c>
      <c r="D7" s="67">
        <v>4</v>
      </c>
      <c r="E7" s="154" t="s">
        <v>171</v>
      </c>
      <c r="F7" s="154" t="s">
        <v>172</v>
      </c>
      <c r="G7" s="153" t="s">
        <v>173</v>
      </c>
    </row>
    <row r="8" ht="18" customHeight="1" spans="1:7">
      <c r="A8" s="35" t="s">
        <v>84</v>
      </c>
      <c r="B8" s="35" t="s">
        <v>85</v>
      </c>
      <c r="C8" s="24">
        <v>29851307.33</v>
      </c>
      <c r="D8" s="24">
        <v>17730707.33</v>
      </c>
      <c r="E8" s="24">
        <v>17437015.63</v>
      </c>
      <c r="F8" s="24">
        <v>293691.7</v>
      </c>
      <c r="G8" s="24">
        <v>12120600</v>
      </c>
    </row>
    <row r="9" ht="18" customHeight="1" spans="1:7">
      <c r="A9" s="118" t="s">
        <v>86</v>
      </c>
      <c r="B9" s="118" t="s">
        <v>174</v>
      </c>
      <c r="C9" s="24">
        <v>4049725.77</v>
      </c>
      <c r="D9" s="24">
        <v>3451125.77</v>
      </c>
      <c r="E9" s="24">
        <v>3157434.07</v>
      </c>
      <c r="F9" s="24">
        <v>293691.7</v>
      </c>
      <c r="G9" s="24">
        <v>598600</v>
      </c>
    </row>
    <row r="10" ht="18" customHeight="1" spans="1:7">
      <c r="A10" s="119" t="s">
        <v>87</v>
      </c>
      <c r="B10" s="119" t="s">
        <v>175</v>
      </c>
      <c r="C10" s="24">
        <v>3451125.77</v>
      </c>
      <c r="D10" s="24">
        <v>3451125.77</v>
      </c>
      <c r="E10" s="24">
        <v>3157434.07</v>
      </c>
      <c r="F10" s="24">
        <v>293691.7</v>
      </c>
      <c r="G10" s="24"/>
    </row>
    <row r="11" ht="18" customHeight="1" spans="1:7">
      <c r="A11" s="119" t="s">
        <v>88</v>
      </c>
      <c r="B11" s="119" t="s">
        <v>176</v>
      </c>
      <c r="C11" s="24">
        <v>96000</v>
      </c>
      <c r="D11" s="24"/>
      <c r="E11" s="24"/>
      <c r="F11" s="24"/>
      <c r="G11" s="24">
        <v>96000</v>
      </c>
    </row>
    <row r="12" ht="18" customHeight="1" spans="1:7">
      <c r="A12" s="119" t="s">
        <v>89</v>
      </c>
      <c r="B12" s="119" t="s">
        <v>177</v>
      </c>
      <c r="C12" s="24">
        <v>502600</v>
      </c>
      <c r="D12" s="24"/>
      <c r="E12" s="24"/>
      <c r="F12" s="24"/>
      <c r="G12" s="24">
        <v>502600</v>
      </c>
    </row>
    <row r="13" ht="18" customHeight="1" spans="1:7">
      <c r="A13" s="118" t="s">
        <v>90</v>
      </c>
      <c r="B13" s="118" t="s">
        <v>178</v>
      </c>
      <c r="C13" s="24">
        <v>1093279.8</v>
      </c>
      <c r="D13" s="24">
        <v>1093279.8</v>
      </c>
      <c r="E13" s="24">
        <v>1093279.8</v>
      </c>
      <c r="F13" s="24"/>
      <c r="G13" s="24"/>
    </row>
    <row r="14" ht="18" customHeight="1" spans="1:7">
      <c r="A14" s="119" t="s">
        <v>91</v>
      </c>
      <c r="B14" s="119" t="s">
        <v>179</v>
      </c>
      <c r="C14" s="24">
        <v>665964.6</v>
      </c>
      <c r="D14" s="24">
        <v>665964.6</v>
      </c>
      <c r="E14" s="24">
        <v>665964.6</v>
      </c>
      <c r="F14" s="24"/>
      <c r="G14" s="24"/>
    </row>
    <row r="15" ht="18" customHeight="1" spans="1:7">
      <c r="A15" s="119" t="s">
        <v>92</v>
      </c>
      <c r="B15" s="119" t="s">
        <v>180</v>
      </c>
      <c r="C15" s="24">
        <v>427315.2</v>
      </c>
      <c r="D15" s="24">
        <v>427315.2</v>
      </c>
      <c r="E15" s="24">
        <v>427315.2</v>
      </c>
      <c r="F15" s="24"/>
      <c r="G15" s="24"/>
    </row>
    <row r="16" ht="18" customHeight="1" spans="1:7">
      <c r="A16" s="118" t="s">
        <v>93</v>
      </c>
      <c r="B16" s="118" t="s">
        <v>181</v>
      </c>
      <c r="C16" s="24">
        <v>39537.6</v>
      </c>
      <c r="D16" s="24">
        <v>39537.6</v>
      </c>
      <c r="E16" s="24">
        <v>39537.6</v>
      </c>
      <c r="F16" s="24"/>
      <c r="G16" s="24"/>
    </row>
    <row r="17" ht="18" customHeight="1" spans="1:7">
      <c r="A17" s="119" t="s">
        <v>94</v>
      </c>
      <c r="B17" s="119" t="s">
        <v>182</v>
      </c>
      <c r="C17" s="24">
        <v>39537.6</v>
      </c>
      <c r="D17" s="24">
        <v>39537.6</v>
      </c>
      <c r="E17" s="24">
        <v>39537.6</v>
      </c>
      <c r="F17" s="24"/>
      <c r="G17" s="24"/>
    </row>
    <row r="18" ht="18" customHeight="1" spans="1:7">
      <c r="A18" s="118" t="s">
        <v>95</v>
      </c>
      <c r="B18" s="118" t="s">
        <v>183</v>
      </c>
      <c r="C18" s="24">
        <v>7799580.16</v>
      </c>
      <c r="D18" s="24">
        <v>4269380.16</v>
      </c>
      <c r="E18" s="24">
        <v>4269380.16</v>
      </c>
      <c r="F18" s="24"/>
      <c r="G18" s="24">
        <v>3530200</v>
      </c>
    </row>
    <row r="19" ht="18" customHeight="1" spans="1:7">
      <c r="A19" s="119" t="s">
        <v>96</v>
      </c>
      <c r="B19" s="119" t="s">
        <v>184</v>
      </c>
      <c r="C19" s="24">
        <v>122880</v>
      </c>
      <c r="D19" s="24">
        <v>122880</v>
      </c>
      <c r="E19" s="24">
        <v>122880</v>
      </c>
      <c r="F19" s="24"/>
      <c r="G19" s="24"/>
    </row>
    <row r="20" ht="18" customHeight="1" spans="1:7">
      <c r="A20" s="119" t="s">
        <v>97</v>
      </c>
      <c r="B20" s="119" t="s">
        <v>185</v>
      </c>
      <c r="C20" s="24">
        <v>2046400</v>
      </c>
      <c r="D20" s="24">
        <v>1816200</v>
      </c>
      <c r="E20" s="24">
        <v>1816200</v>
      </c>
      <c r="F20" s="24"/>
      <c r="G20" s="24">
        <v>230200</v>
      </c>
    </row>
    <row r="21" ht="18" customHeight="1" spans="1:7">
      <c r="A21" s="119" t="s">
        <v>98</v>
      </c>
      <c r="B21" s="119" t="s">
        <v>186</v>
      </c>
      <c r="C21" s="24">
        <v>3397095.84</v>
      </c>
      <c r="D21" s="24">
        <v>97095.84</v>
      </c>
      <c r="E21" s="24">
        <v>97095.84</v>
      </c>
      <c r="F21" s="24"/>
      <c r="G21" s="24">
        <v>3300000</v>
      </c>
    </row>
    <row r="22" ht="18" customHeight="1" spans="1:7">
      <c r="A22" s="119" t="s">
        <v>99</v>
      </c>
      <c r="B22" s="119" t="s">
        <v>187</v>
      </c>
      <c r="C22" s="24">
        <v>2233204.32</v>
      </c>
      <c r="D22" s="24">
        <v>2233204.32</v>
      </c>
      <c r="E22" s="24">
        <v>2233204.32</v>
      </c>
      <c r="F22" s="24"/>
      <c r="G22" s="24"/>
    </row>
    <row r="23" ht="18" customHeight="1" spans="1:7">
      <c r="A23" s="118" t="s">
        <v>101</v>
      </c>
      <c r="B23" s="118" t="s">
        <v>188</v>
      </c>
      <c r="C23" s="24">
        <v>8857800</v>
      </c>
      <c r="D23" s="24">
        <v>8857800</v>
      </c>
      <c r="E23" s="24">
        <v>8857800</v>
      </c>
      <c r="F23" s="24"/>
      <c r="G23" s="24"/>
    </row>
    <row r="24" ht="18" customHeight="1" spans="1:7">
      <c r="A24" s="119" t="s">
        <v>102</v>
      </c>
      <c r="B24" s="119" t="s">
        <v>189</v>
      </c>
      <c r="C24" s="24">
        <v>8857800</v>
      </c>
      <c r="D24" s="24">
        <v>8857800</v>
      </c>
      <c r="E24" s="24">
        <v>8857800</v>
      </c>
      <c r="F24" s="24"/>
      <c r="G24" s="24"/>
    </row>
    <row r="25" ht="18" customHeight="1" spans="1:7">
      <c r="A25" s="118" t="s">
        <v>103</v>
      </c>
      <c r="B25" s="118" t="s">
        <v>190</v>
      </c>
      <c r="C25" s="24">
        <v>5563000</v>
      </c>
      <c r="D25" s="24"/>
      <c r="E25" s="24"/>
      <c r="F25" s="24"/>
      <c r="G25" s="24">
        <v>5563000</v>
      </c>
    </row>
    <row r="26" ht="18" customHeight="1" spans="1:7">
      <c r="A26" s="119" t="s">
        <v>104</v>
      </c>
      <c r="B26" s="119" t="s">
        <v>191</v>
      </c>
      <c r="C26" s="24">
        <v>946200</v>
      </c>
      <c r="D26" s="24"/>
      <c r="E26" s="24"/>
      <c r="F26" s="24"/>
      <c r="G26" s="24">
        <v>946200</v>
      </c>
    </row>
    <row r="27" ht="18" customHeight="1" spans="1:7">
      <c r="A27" s="119" t="s">
        <v>105</v>
      </c>
      <c r="B27" s="119" t="s">
        <v>192</v>
      </c>
      <c r="C27" s="24">
        <v>4616800</v>
      </c>
      <c r="D27" s="24"/>
      <c r="E27" s="24"/>
      <c r="F27" s="24"/>
      <c r="G27" s="24">
        <v>4616800</v>
      </c>
    </row>
    <row r="28" ht="18" customHeight="1" spans="1:7">
      <c r="A28" s="118" t="s">
        <v>106</v>
      </c>
      <c r="B28" s="118" t="s">
        <v>193</v>
      </c>
      <c r="C28" s="24">
        <v>100000</v>
      </c>
      <c r="D28" s="24"/>
      <c r="E28" s="24"/>
      <c r="F28" s="24"/>
      <c r="G28" s="24">
        <v>100000</v>
      </c>
    </row>
    <row r="29" ht="18" customHeight="1" spans="1:7">
      <c r="A29" s="119" t="s">
        <v>107</v>
      </c>
      <c r="B29" s="119" t="s">
        <v>194</v>
      </c>
      <c r="C29" s="24">
        <v>100000</v>
      </c>
      <c r="D29" s="24"/>
      <c r="E29" s="24"/>
      <c r="F29" s="24"/>
      <c r="G29" s="24">
        <v>100000</v>
      </c>
    </row>
    <row r="30" ht="18" customHeight="1" spans="1:7">
      <c r="A30" s="118" t="s">
        <v>108</v>
      </c>
      <c r="B30" s="118" t="s">
        <v>195</v>
      </c>
      <c r="C30" s="24">
        <v>2328800</v>
      </c>
      <c r="D30" s="24"/>
      <c r="E30" s="24"/>
      <c r="F30" s="24"/>
      <c r="G30" s="24">
        <v>2328800</v>
      </c>
    </row>
    <row r="31" ht="18" customHeight="1" spans="1:7">
      <c r="A31" s="119" t="s">
        <v>109</v>
      </c>
      <c r="B31" s="119" t="s">
        <v>196</v>
      </c>
      <c r="C31" s="24">
        <v>116200</v>
      </c>
      <c r="D31" s="24"/>
      <c r="E31" s="24"/>
      <c r="F31" s="24"/>
      <c r="G31" s="24">
        <v>116200</v>
      </c>
    </row>
    <row r="32" ht="18" customHeight="1" spans="1:7">
      <c r="A32" s="119" t="s">
        <v>110</v>
      </c>
      <c r="B32" s="119" t="s">
        <v>197</v>
      </c>
      <c r="C32" s="24">
        <v>2212600</v>
      </c>
      <c r="D32" s="24"/>
      <c r="E32" s="24"/>
      <c r="F32" s="24"/>
      <c r="G32" s="24">
        <v>2212600</v>
      </c>
    </row>
    <row r="33" ht="18" customHeight="1" spans="1:7">
      <c r="A33" s="118" t="s">
        <v>111</v>
      </c>
      <c r="B33" s="118" t="s">
        <v>198</v>
      </c>
      <c r="C33" s="24">
        <v>19584</v>
      </c>
      <c r="D33" s="24">
        <v>19584</v>
      </c>
      <c r="E33" s="24">
        <v>19584</v>
      </c>
      <c r="F33" s="24"/>
      <c r="G33" s="24"/>
    </row>
    <row r="34" ht="18" customHeight="1" spans="1:7">
      <c r="A34" s="119" t="s">
        <v>112</v>
      </c>
      <c r="B34" s="119" t="s">
        <v>199</v>
      </c>
      <c r="C34" s="24">
        <v>16320</v>
      </c>
      <c r="D34" s="24">
        <v>16320</v>
      </c>
      <c r="E34" s="24">
        <v>16320</v>
      </c>
      <c r="F34" s="24"/>
      <c r="G34" s="24"/>
    </row>
    <row r="35" ht="18" customHeight="1" spans="1:7">
      <c r="A35" s="119" t="s">
        <v>113</v>
      </c>
      <c r="B35" s="119" t="s">
        <v>200</v>
      </c>
      <c r="C35" s="24">
        <v>3264</v>
      </c>
      <c r="D35" s="24">
        <v>3264</v>
      </c>
      <c r="E35" s="24">
        <v>3264</v>
      </c>
      <c r="F35" s="24"/>
      <c r="G35" s="24"/>
    </row>
    <row r="36" ht="18" customHeight="1" spans="1:7">
      <c r="A36" s="35" t="s">
        <v>114</v>
      </c>
      <c r="B36" s="35" t="s">
        <v>115</v>
      </c>
      <c r="C36" s="24">
        <v>208414.56</v>
      </c>
      <c r="D36" s="24">
        <v>208414.56</v>
      </c>
      <c r="E36" s="24">
        <v>208414.56</v>
      </c>
      <c r="F36" s="24"/>
      <c r="G36" s="24"/>
    </row>
    <row r="37" ht="18" customHeight="1" spans="1:7">
      <c r="A37" s="118" t="s">
        <v>116</v>
      </c>
      <c r="B37" s="118" t="s">
        <v>201</v>
      </c>
      <c r="C37" s="24">
        <v>208414.56</v>
      </c>
      <c r="D37" s="24">
        <v>208414.56</v>
      </c>
      <c r="E37" s="24">
        <v>208414.56</v>
      </c>
      <c r="F37" s="24"/>
      <c r="G37" s="24"/>
    </row>
    <row r="38" ht="18" customHeight="1" spans="1:7">
      <c r="A38" s="119" t="s">
        <v>117</v>
      </c>
      <c r="B38" s="119" t="s">
        <v>202</v>
      </c>
      <c r="C38" s="24">
        <v>78900.31</v>
      </c>
      <c r="D38" s="24">
        <v>78900.31</v>
      </c>
      <c r="E38" s="24">
        <v>78900.31</v>
      </c>
      <c r="F38" s="24"/>
      <c r="G38" s="24"/>
    </row>
    <row r="39" ht="18" customHeight="1" spans="1:7">
      <c r="A39" s="119" t="s">
        <v>118</v>
      </c>
      <c r="B39" s="119" t="s">
        <v>203</v>
      </c>
      <c r="C39" s="24">
        <v>110720.81</v>
      </c>
      <c r="D39" s="24">
        <v>110720.81</v>
      </c>
      <c r="E39" s="24">
        <v>110720.81</v>
      </c>
      <c r="F39" s="24"/>
      <c r="G39" s="24"/>
    </row>
    <row r="40" ht="18" customHeight="1" spans="1:7">
      <c r="A40" s="119" t="s">
        <v>119</v>
      </c>
      <c r="B40" s="119" t="s">
        <v>204</v>
      </c>
      <c r="C40" s="24">
        <v>18793.44</v>
      </c>
      <c r="D40" s="24">
        <v>18793.44</v>
      </c>
      <c r="E40" s="24">
        <v>18793.44</v>
      </c>
      <c r="F40" s="24"/>
      <c r="G40" s="24"/>
    </row>
    <row r="41" ht="18" customHeight="1" spans="1:7">
      <c r="A41" s="35" t="s">
        <v>120</v>
      </c>
      <c r="B41" s="35" t="s">
        <v>121</v>
      </c>
      <c r="C41" s="24">
        <v>320486.4</v>
      </c>
      <c r="D41" s="24">
        <v>320486.4</v>
      </c>
      <c r="E41" s="24">
        <v>320486.4</v>
      </c>
      <c r="F41" s="24"/>
      <c r="G41" s="24"/>
    </row>
    <row r="42" ht="18" customHeight="1" spans="1:7">
      <c r="A42" s="118" t="s">
        <v>122</v>
      </c>
      <c r="B42" s="118" t="s">
        <v>205</v>
      </c>
      <c r="C42" s="24">
        <v>320486.4</v>
      </c>
      <c r="D42" s="24">
        <v>320486.4</v>
      </c>
      <c r="E42" s="24">
        <v>320486.4</v>
      </c>
      <c r="F42" s="24"/>
      <c r="G42" s="24"/>
    </row>
    <row r="43" ht="18" customHeight="1" spans="1:7">
      <c r="A43" s="119" t="s">
        <v>123</v>
      </c>
      <c r="B43" s="119" t="s">
        <v>206</v>
      </c>
      <c r="C43" s="24">
        <v>320486.4</v>
      </c>
      <c r="D43" s="24">
        <v>320486.4</v>
      </c>
      <c r="E43" s="24">
        <v>320486.4</v>
      </c>
      <c r="F43" s="24"/>
      <c r="G43" s="24"/>
    </row>
    <row r="44" ht="18" customHeight="1" spans="1:7">
      <c r="A44" s="155" t="s">
        <v>127</v>
      </c>
      <c r="B44" s="156" t="s">
        <v>127</v>
      </c>
      <c r="C44" s="24">
        <v>30380208.29</v>
      </c>
      <c r="D44" s="24">
        <v>18259608.29</v>
      </c>
      <c r="E44" s="24">
        <v>17965916.59</v>
      </c>
      <c r="F44" s="24">
        <v>293691.7</v>
      </c>
      <c r="G44" s="24">
        <v>12120600</v>
      </c>
    </row>
  </sheetData>
  <mergeCells count="7">
    <mergeCell ref="A3:G3"/>
    <mergeCell ref="A4:E4"/>
    <mergeCell ref="A5:B5"/>
    <mergeCell ref="D5:F5"/>
    <mergeCell ref="A44:B44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39"/>
      <c r="B1" s="139"/>
      <c r="C1" s="139"/>
      <c r="D1" s="139"/>
      <c r="E1" s="139"/>
      <c r="F1" s="139"/>
      <c r="G1" s="139"/>
    </row>
    <row r="2" ht="15" customHeight="1" spans="1:7">
      <c r="A2" s="140"/>
      <c r="B2" s="141"/>
      <c r="C2" s="141"/>
      <c r="D2" s="63"/>
      <c r="G2" s="88" t="s">
        <v>207</v>
      </c>
    </row>
    <row r="3" ht="39" customHeight="1" spans="1:7">
      <c r="A3" s="128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"单位名称："&amp;"耿马傣族佤族自治县民政局"</f>
        <v>单位名称：耿马傣族佤族自治县民政局</v>
      </c>
      <c r="B4" s="141"/>
      <c r="C4" s="141"/>
      <c r="D4" s="63"/>
      <c r="E4" s="31"/>
      <c r="G4" s="88" t="s">
        <v>208</v>
      </c>
    </row>
    <row r="5" ht="18.75" customHeight="1" spans="1:7">
      <c r="A5" s="11" t="s">
        <v>209</v>
      </c>
      <c r="B5" s="11" t="s">
        <v>210</v>
      </c>
      <c r="C5" s="32" t="s">
        <v>211</v>
      </c>
      <c r="D5" s="13" t="s">
        <v>212</v>
      </c>
      <c r="E5" s="14"/>
      <c r="F5" s="15"/>
      <c r="G5" s="32" t="s">
        <v>213</v>
      </c>
    </row>
    <row r="6" ht="18.75" customHeight="1" spans="1:7">
      <c r="A6" s="18"/>
      <c r="B6" s="18"/>
      <c r="C6" s="34"/>
      <c r="D6" s="67" t="s">
        <v>57</v>
      </c>
      <c r="E6" s="67" t="s">
        <v>214</v>
      </c>
      <c r="F6" s="67" t="s">
        <v>215</v>
      </c>
      <c r="G6" s="34"/>
    </row>
    <row r="7" ht="18.75" customHeight="1" spans="1:7">
      <c r="A7" s="142" t="s">
        <v>55</v>
      </c>
      <c r="B7" s="143">
        <v>1</v>
      </c>
      <c r="C7" s="144">
        <v>2</v>
      </c>
      <c r="D7" s="145">
        <v>3</v>
      </c>
      <c r="E7" s="145">
        <v>4</v>
      </c>
      <c r="F7" s="145">
        <v>5</v>
      </c>
      <c r="G7" s="144">
        <v>6</v>
      </c>
    </row>
    <row r="8" ht="18.75" customHeight="1" spans="1:7">
      <c r="A8" s="142" t="s">
        <v>55</v>
      </c>
      <c r="B8" s="146">
        <v>29472</v>
      </c>
      <c r="C8" s="146"/>
      <c r="D8" s="146">
        <v>20000</v>
      </c>
      <c r="E8" s="146"/>
      <c r="F8" s="146">
        <v>20000</v>
      </c>
      <c r="G8" s="146">
        <v>9472</v>
      </c>
    </row>
    <row r="9" ht="18.75" customHeight="1" spans="1:7">
      <c r="A9" s="147" t="s">
        <v>216</v>
      </c>
      <c r="B9" s="146">
        <v>29472</v>
      </c>
      <c r="C9" s="146"/>
      <c r="D9" s="146">
        <v>20000</v>
      </c>
      <c r="E9" s="146"/>
      <c r="F9" s="146">
        <v>20000</v>
      </c>
      <c r="G9" s="146">
        <v>9472</v>
      </c>
    </row>
    <row r="10" ht="18.75" customHeight="1" spans="1:7">
      <c r="A10" s="147" t="s">
        <v>217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218</v>
      </c>
      <c r="B11" s="146"/>
      <c r="C11" s="146"/>
      <c r="D11" s="146"/>
      <c r="E11" s="146"/>
      <c r="F11" s="146"/>
      <c r="G11" s="146"/>
    </row>
    <row r="12" ht="18.75" customHeight="1" spans="1:7">
      <c r="A12" s="147" t="s">
        <v>219</v>
      </c>
      <c r="B12" s="146"/>
      <c r="C12" s="146"/>
      <c r="D12" s="146"/>
      <c r="E12" s="146"/>
      <c r="F12" s="146"/>
      <c r="G12" s="146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56"/>
  <sheetViews>
    <sheetView showZeros="0" topLeftCell="L1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6"/>
      <c r="D2" s="127"/>
      <c r="E2" s="127"/>
      <c r="F2" s="127"/>
      <c r="G2" s="127"/>
      <c r="H2" s="68"/>
      <c r="I2" s="68"/>
      <c r="J2" s="68"/>
      <c r="K2" s="68"/>
      <c r="L2" s="68"/>
      <c r="M2" s="68"/>
      <c r="N2" s="31"/>
      <c r="O2" s="31"/>
      <c r="P2" s="31"/>
      <c r="Q2" s="68"/>
      <c r="U2" s="126"/>
      <c r="W2" s="39" t="s">
        <v>220</v>
      </c>
    </row>
    <row r="3" ht="39.75" customHeight="1" spans="1:23">
      <c r="A3" s="128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"单位名称："&amp;"耿马傣族佤族自治县民政局"</f>
        <v>单位名称：耿马傣族佤族自治县民政局</v>
      </c>
      <c r="B4" s="129"/>
      <c r="C4" s="129"/>
      <c r="D4" s="129"/>
      <c r="E4" s="129"/>
      <c r="F4" s="129"/>
      <c r="G4" s="129"/>
      <c r="H4" s="72"/>
      <c r="I4" s="72"/>
      <c r="J4" s="72"/>
      <c r="K4" s="72"/>
      <c r="L4" s="72"/>
      <c r="M4" s="72"/>
      <c r="N4" s="94"/>
      <c r="O4" s="94"/>
      <c r="P4" s="94"/>
      <c r="Q4" s="72"/>
      <c r="U4" s="126"/>
      <c r="W4" s="39" t="s">
        <v>208</v>
      </c>
    </row>
    <row r="5" ht="18" customHeight="1" spans="1:23">
      <c r="A5" s="11" t="s">
        <v>221</v>
      </c>
      <c r="B5" s="11" t="s">
        <v>222</v>
      </c>
      <c r="C5" s="11" t="s">
        <v>223</v>
      </c>
      <c r="D5" s="11" t="s">
        <v>224</v>
      </c>
      <c r="E5" s="11" t="s">
        <v>225</v>
      </c>
      <c r="F5" s="11" t="s">
        <v>226</v>
      </c>
      <c r="G5" s="11" t="s">
        <v>227</v>
      </c>
      <c r="H5" s="130" t="s">
        <v>228</v>
      </c>
      <c r="I5" s="65" t="s">
        <v>228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78</v>
      </c>
      <c r="S5" s="65"/>
      <c r="T5" s="65"/>
      <c r="U5" s="65"/>
      <c r="V5" s="65"/>
      <c r="W5" s="136"/>
    </row>
    <row r="6" ht="18" customHeight="1" spans="1:23">
      <c r="A6" s="16"/>
      <c r="B6" s="125"/>
      <c r="C6" s="16"/>
      <c r="D6" s="16"/>
      <c r="E6" s="16"/>
      <c r="F6" s="16"/>
      <c r="G6" s="16"/>
      <c r="H6" s="107" t="s">
        <v>229</v>
      </c>
      <c r="I6" s="130" t="s">
        <v>58</v>
      </c>
      <c r="J6" s="65"/>
      <c r="K6" s="65"/>
      <c r="L6" s="65"/>
      <c r="M6" s="136"/>
      <c r="N6" s="13" t="s">
        <v>230</v>
      </c>
      <c r="O6" s="14"/>
      <c r="P6" s="15"/>
      <c r="Q6" s="11" t="s">
        <v>61</v>
      </c>
      <c r="R6" s="130" t="s">
        <v>78</v>
      </c>
      <c r="S6" s="75" t="s">
        <v>64</v>
      </c>
      <c r="T6" s="65" t="s">
        <v>78</v>
      </c>
      <c r="U6" s="75" t="s">
        <v>66</v>
      </c>
      <c r="V6" s="75" t="s">
        <v>67</v>
      </c>
      <c r="W6" s="138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231</v>
      </c>
      <c r="J7" s="11" t="s">
        <v>232</v>
      </c>
      <c r="K7" s="11" t="s">
        <v>233</v>
      </c>
      <c r="L7" s="11" t="s">
        <v>234</v>
      </c>
      <c r="M7" s="11" t="s">
        <v>235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236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237</v>
      </c>
      <c r="K8" s="18" t="s">
        <v>233</v>
      </c>
      <c r="L8" s="18" t="s">
        <v>234</v>
      </c>
      <c r="M8" s="18" t="s">
        <v>235</v>
      </c>
      <c r="N8" s="18" t="s">
        <v>233</v>
      </c>
      <c r="O8" s="18" t="s">
        <v>234</v>
      </c>
      <c r="P8" s="18" t="s">
        <v>235</v>
      </c>
      <c r="Q8" s="18" t="s">
        <v>61</v>
      </c>
      <c r="R8" s="18" t="s">
        <v>57</v>
      </c>
      <c r="S8" s="18" t="s">
        <v>64</v>
      </c>
      <c r="T8" s="18" t="s">
        <v>236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1">
        <v>1</v>
      </c>
      <c r="B9" s="131">
        <v>2</v>
      </c>
      <c r="C9" s="131">
        <v>3</v>
      </c>
      <c r="D9" s="131">
        <v>4</v>
      </c>
      <c r="E9" s="131">
        <v>5</v>
      </c>
      <c r="F9" s="131">
        <v>6</v>
      </c>
      <c r="G9" s="131">
        <v>7</v>
      </c>
      <c r="H9" s="131">
        <v>8</v>
      </c>
      <c r="I9" s="131">
        <v>9</v>
      </c>
      <c r="J9" s="131">
        <v>10</v>
      </c>
      <c r="K9" s="131">
        <v>11</v>
      </c>
      <c r="L9" s="131">
        <v>12</v>
      </c>
      <c r="M9" s="131">
        <v>13</v>
      </c>
      <c r="N9" s="131">
        <v>14</v>
      </c>
      <c r="O9" s="131">
        <v>15</v>
      </c>
      <c r="P9" s="131">
        <v>16</v>
      </c>
      <c r="Q9" s="131">
        <v>17</v>
      </c>
      <c r="R9" s="131">
        <v>18</v>
      </c>
      <c r="S9" s="131">
        <v>19</v>
      </c>
      <c r="T9" s="131">
        <v>20</v>
      </c>
      <c r="U9" s="131">
        <v>21</v>
      </c>
      <c r="V9" s="131">
        <v>22</v>
      </c>
      <c r="W9" s="131">
        <v>23</v>
      </c>
    </row>
    <row r="10" ht="21" customHeight="1" spans="1:23">
      <c r="A10" s="132" t="s">
        <v>70</v>
      </c>
      <c r="B10" s="132"/>
      <c r="C10" s="132"/>
      <c r="D10" s="132"/>
      <c r="E10" s="132"/>
      <c r="F10" s="132"/>
      <c r="G10" s="132"/>
      <c r="H10" s="24">
        <v>18259608.29</v>
      </c>
      <c r="I10" s="24">
        <v>18259608.29</v>
      </c>
      <c r="J10" s="24"/>
      <c r="K10" s="24"/>
      <c r="L10" s="24">
        <v>18259608.29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3" t="s">
        <v>70</v>
      </c>
      <c r="B11" s="22"/>
      <c r="C11" s="22"/>
      <c r="D11" s="22"/>
      <c r="E11" s="22"/>
      <c r="F11" s="22"/>
      <c r="G11" s="22"/>
      <c r="H11" s="24">
        <v>18259608.29</v>
      </c>
      <c r="I11" s="24">
        <v>18259608.29</v>
      </c>
      <c r="J11" s="24"/>
      <c r="K11" s="24"/>
      <c r="L11" s="24">
        <v>18259608.29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3" t="s">
        <v>70</v>
      </c>
      <c r="B12" s="22" t="s">
        <v>238</v>
      </c>
      <c r="C12" s="22" t="s">
        <v>239</v>
      </c>
      <c r="D12" s="22" t="s">
        <v>87</v>
      </c>
      <c r="E12" s="22" t="s">
        <v>175</v>
      </c>
      <c r="F12" s="22" t="s">
        <v>240</v>
      </c>
      <c r="G12" s="22" t="s">
        <v>241</v>
      </c>
      <c r="H12" s="24">
        <v>435816</v>
      </c>
      <c r="I12" s="24">
        <v>435816</v>
      </c>
      <c r="J12" s="24"/>
      <c r="K12" s="24"/>
      <c r="L12" s="24">
        <v>435816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3" t="s">
        <v>70</v>
      </c>
      <c r="B13" s="22" t="s">
        <v>242</v>
      </c>
      <c r="C13" s="22" t="s">
        <v>243</v>
      </c>
      <c r="D13" s="22" t="s">
        <v>87</v>
      </c>
      <c r="E13" s="22" t="s">
        <v>175</v>
      </c>
      <c r="F13" s="22" t="s">
        <v>240</v>
      </c>
      <c r="G13" s="22" t="s">
        <v>241</v>
      </c>
      <c r="H13" s="24">
        <v>687672</v>
      </c>
      <c r="I13" s="24">
        <v>687672</v>
      </c>
      <c r="J13" s="24"/>
      <c r="K13" s="24"/>
      <c r="L13" s="24">
        <v>687672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3" t="s">
        <v>70</v>
      </c>
      <c r="B14" s="22" t="s">
        <v>238</v>
      </c>
      <c r="C14" s="22" t="s">
        <v>239</v>
      </c>
      <c r="D14" s="22" t="s">
        <v>87</v>
      </c>
      <c r="E14" s="22" t="s">
        <v>175</v>
      </c>
      <c r="F14" s="22" t="s">
        <v>244</v>
      </c>
      <c r="G14" s="22" t="s">
        <v>245</v>
      </c>
      <c r="H14" s="24">
        <v>114900</v>
      </c>
      <c r="I14" s="24">
        <v>114900</v>
      </c>
      <c r="J14" s="24"/>
      <c r="K14" s="24"/>
      <c r="L14" s="24">
        <v>114900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3" t="s">
        <v>70</v>
      </c>
      <c r="B15" s="22" t="s">
        <v>238</v>
      </c>
      <c r="C15" s="22" t="s">
        <v>239</v>
      </c>
      <c r="D15" s="22" t="s">
        <v>87</v>
      </c>
      <c r="E15" s="22" t="s">
        <v>175</v>
      </c>
      <c r="F15" s="22" t="s">
        <v>244</v>
      </c>
      <c r="G15" s="22" t="s">
        <v>245</v>
      </c>
      <c r="H15" s="24">
        <v>487356</v>
      </c>
      <c r="I15" s="24">
        <v>487356</v>
      </c>
      <c r="J15" s="24"/>
      <c r="K15" s="24"/>
      <c r="L15" s="24">
        <v>487356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3" t="s">
        <v>70</v>
      </c>
      <c r="B16" s="22" t="s">
        <v>242</v>
      </c>
      <c r="C16" s="22" t="s">
        <v>243</v>
      </c>
      <c r="D16" s="22" t="s">
        <v>87</v>
      </c>
      <c r="E16" s="22" t="s">
        <v>175</v>
      </c>
      <c r="F16" s="22" t="s">
        <v>244</v>
      </c>
      <c r="G16" s="22" t="s">
        <v>245</v>
      </c>
      <c r="H16" s="24">
        <v>141276</v>
      </c>
      <c r="I16" s="24">
        <v>141276</v>
      </c>
      <c r="J16" s="24"/>
      <c r="K16" s="24"/>
      <c r="L16" s="24">
        <v>141276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3" t="s">
        <v>70</v>
      </c>
      <c r="B17" s="22" t="s">
        <v>238</v>
      </c>
      <c r="C17" s="22" t="s">
        <v>239</v>
      </c>
      <c r="D17" s="22" t="s">
        <v>87</v>
      </c>
      <c r="E17" s="22" t="s">
        <v>175</v>
      </c>
      <c r="F17" s="22" t="s">
        <v>246</v>
      </c>
      <c r="G17" s="22" t="s">
        <v>247</v>
      </c>
      <c r="H17" s="24">
        <v>36318</v>
      </c>
      <c r="I17" s="24">
        <v>36318</v>
      </c>
      <c r="J17" s="24"/>
      <c r="K17" s="24"/>
      <c r="L17" s="24">
        <v>36318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3" t="s">
        <v>70</v>
      </c>
      <c r="B18" s="22" t="s">
        <v>248</v>
      </c>
      <c r="C18" s="22" t="s">
        <v>249</v>
      </c>
      <c r="D18" s="22" t="s">
        <v>87</v>
      </c>
      <c r="E18" s="22" t="s">
        <v>175</v>
      </c>
      <c r="F18" s="22" t="s">
        <v>246</v>
      </c>
      <c r="G18" s="22" t="s">
        <v>247</v>
      </c>
      <c r="H18" s="24">
        <v>188100</v>
      </c>
      <c r="I18" s="24">
        <v>188100</v>
      </c>
      <c r="J18" s="24"/>
      <c r="K18" s="24"/>
      <c r="L18" s="24">
        <v>188100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3" t="s">
        <v>70</v>
      </c>
      <c r="B19" s="22" t="s">
        <v>250</v>
      </c>
      <c r="C19" s="22" t="s">
        <v>251</v>
      </c>
      <c r="D19" s="22" t="s">
        <v>87</v>
      </c>
      <c r="E19" s="22" t="s">
        <v>175</v>
      </c>
      <c r="F19" s="22" t="s">
        <v>252</v>
      </c>
      <c r="G19" s="22" t="s">
        <v>253</v>
      </c>
      <c r="H19" s="24">
        <v>500940</v>
      </c>
      <c r="I19" s="24">
        <v>500940</v>
      </c>
      <c r="J19" s="24"/>
      <c r="K19" s="24"/>
      <c r="L19" s="24">
        <v>500940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3" t="s">
        <v>70</v>
      </c>
      <c r="B20" s="22" t="s">
        <v>254</v>
      </c>
      <c r="C20" s="22" t="s">
        <v>255</v>
      </c>
      <c r="D20" s="22" t="s">
        <v>87</v>
      </c>
      <c r="E20" s="22" t="s">
        <v>175</v>
      </c>
      <c r="F20" s="22" t="s">
        <v>252</v>
      </c>
      <c r="G20" s="22" t="s">
        <v>253</v>
      </c>
      <c r="H20" s="24">
        <v>324000</v>
      </c>
      <c r="I20" s="24">
        <v>324000</v>
      </c>
      <c r="J20" s="24"/>
      <c r="K20" s="24"/>
      <c r="L20" s="24">
        <v>324000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3" t="s">
        <v>70</v>
      </c>
      <c r="B21" s="22" t="s">
        <v>256</v>
      </c>
      <c r="C21" s="22" t="s">
        <v>257</v>
      </c>
      <c r="D21" s="22" t="s">
        <v>87</v>
      </c>
      <c r="E21" s="22" t="s">
        <v>175</v>
      </c>
      <c r="F21" s="22" t="s">
        <v>252</v>
      </c>
      <c r="G21" s="22" t="s">
        <v>253</v>
      </c>
      <c r="H21" s="24">
        <v>229560</v>
      </c>
      <c r="I21" s="24">
        <v>229560</v>
      </c>
      <c r="J21" s="24"/>
      <c r="K21" s="24"/>
      <c r="L21" s="24">
        <v>229560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3" t="s">
        <v>70</v>
      </c>
      <c r="B22" s="22" t="s">
        <v>258</v>
      </c>
      <c r="C22" s="22" t="s">
        <v>259</v>
      </c>
      <c r="D22" s="22" t="s">
        <v>92</v>
      </c>
      <c r="E22" s="22" t="s">
        <v>180</v>
      </c>
      <c r="F22" s="22" t="s">
        <v>260</v>
      </c>
      <c r="G22" s="22" t="s">
        <v>261</v>
      </c>
      <c r="H22" s="24">
        <v>427315.2</v>
      </c>
      <c r="I22" s="24">
        <v>427315.2</v>
      </c>
      <c r="J22" s="24"/>
      <c r="K22" s="24"/>
      <c r="L22" s="24">
        <v>427315.2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3" t="s">
        <v>70</v>
      </c>
      <c r="B23" s="22" t="s">
        <v>258</v>
      </c>
      <c r="C23" s="22" t="s">
        <v>259</v>
      </c>
      <c r="D23" s="22" t="s">
        <v>262</v>
      </c>
      <c r="E23" s="22" t="s">
        <v>263</v>
      </c>
      <c r="F23" s="22" t="s">
        <v>264</v>
      </c>
      <c r="G23" s="22" t="s">
        <v>265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3" t="s">
        <v>70</v>
      </c>
      <c r="B24" s="22" t="s">
        <v>258</v>
      </c>
      <c r="C24" s="22" t="s">
        <v>259</v>
      </c>
      <c r="D24" s="22" t="s">
        <v>117</v>
      </c>
      <c r="E24" s="22" t="s">
        <v>202</v>
      </c>
      <c r="F24" s="22" t="s">
        <v>266</v>
      </c>
      <c r="G24" s="22" t="s">
        <v>267</v>
      </c>
      <c r="H24" s="24">
        <v>78900.31</v>
      </c>
      <c r="I24" s="24">
        <v>78900.31</v>
      </c>
      <c r="J24" s="24"/>
      <c r="K24" s="24"/>
      <c r="L24" s="24">
        <v>78900.31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3" t="s">
        <v>70</v>
      </c>
      <c r="B25" s="22" t="s">
        <v>258</v>
      </c>
      <c r="C25" s="22" t="s">
        <v>259</v>
      </c>
      <c r="D25" s="22" t="s">
        <v>118</v>
      </c>
      <c r="E25" s="22" t="s">
        <v>203</v>
      </c>
      <c r="F25" s="22" t="s">
        <v>266</v>
      </c>
      <c r="G25" s="22" t="s">
        <v>267</v>
      </c>
      <c r="H25" s="24">
        <v>110720.81</v>
      </c>
      <c r="I25" s="24">
        <v>110720.81</v>
      </c>
      <c r="J25" s="24"/>
      <c r="K25" s="24"/>
      <c r="L25" s="24">
        <v>110720.81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3" t="s">
        <v>70</v>
      </c>
      <c r="B26" s="22" t="s">
        <v>258</v>
      </c>
      <c r="C26" s="22" t="s">
        <v>259</v>
      </c>
      <c r="D26" s="22" t="s">
        <v>268</v>
      </c>
      <c r="E26" s="22" t="s">
        <v>269</v>
      </c>
      <c r="F26" s="22" t="s">
        <v>270</v>
      </c>
      <c r="G26" s="22" t="s">
        <v>271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3" t="s">
        <v>70</v>
      </c>
      <c r="B27" s="22" t="s">
        <v>258</v>
      </c>
      <c r="C27" s="22" t="s">
        <v>259</v>
      </c>
      <c r="D27" s="22" t="s">
        <v>87</v>
      </c>
      <c r="E27" s="22" t="s">
        <v>175</v>
      </c>
      <c r="F27" s="22" t="s">
        <v>272</v>
      </c>
      <c r="G27" s="22" t="s">
        <v>273</v>
      </c>
      <c r="H27" s="24">
        <v>11496.07</v>
      </c>
      <c r="I27" s="24">
        <v>11496.07</v>
      </c>
      <c r="J27" s="24"/>
      <c r="K27" s="24"/>
      <c r="L27" s="24">
        <v>11496.07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3" t="s">
        <v>70</v>
      </c>
      <c r="B28" s="22" t="s">
        <v>258</v>
      </c>
      <c r="C28" s="22" t="s">
        <v>259</v>
      </c>
      <c r="D28" s="22" t="s">
        <v>119</v>
      </c>
      <c r="E28" s="22" t="s">
        <v>204</v>
      </c>
      <c r="F28" s="22" t="s">
        <v>272</v>
      </c>
      <c r="G28" s="22" t="s">
        <v>273</v>
      </c>
      <c r="H28" s="24">
        <v>13452</v>
      </c>
      <c r="I28" s="24">
        <v>13452</v>
      </c>
      <c r="J28" s="24"/>
      <c r="K28" s="24"/>
      <c r="L28" s="24">
        <v>13452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3" t="s">
        <v>70</v>
      </c>
      <c r="B29" s="22" t="s">
        <v>258</v>
      </c>
      <c r="C29" s="22" t="s">
        <v>259</v>
      </c>
      <c r="D29" s="22" t="s">
        <v>119</v>
      </c>
      <c r="E29" s="22" t="s">
        <v>204</v>
      </c>
      <c r="F29" s="22" t="s">
        <v>272</v>
      </c>
      <c r="G29" s="22" t="s">
        <v>273</v>
      </c>
      <c r="H29" s="24">
        <v>5341.44</v>
      </c>
      <c r="I29" s="24">
        <v>5341.44</v>
      </c>
      <c r="J29" s="24"/>
      <c r="K29" s="24"/>
      <c r="L29" s="24">
        <v>5341.44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3" t="s">
        <v>70</v>
      </c>
      <c r="B30" s="22" t="s">
        <v>274</v>
      </c>
      <c r="C30" s="22" t="s">
        <v>206</v>
      </c>
      <c r="D30" s="22" t="s">
        <v>123</v>
      </c>
      <c r="E30" s="22" t="s">
        <v>206</v>
      </c>
      <c r="F30" s="22" t="s">
        <v>275</v>
      </c>
      <c r="G30" s="22" t="s">
        <v>206</v>
      </c>
      <c r="H30" s="24">
        <v>320486.4</v>
      </c>
      <c r="I30" s="24">
        <v>320486.4</v>
      </c>
      <c r="J30" s="24"/>
      <c r="K30" s="24"/>
      <c r="L30" s="24">
        <v>320486.4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3" t="s">
        <v>70</v>
      </c>
      <c r="B31" s="22" t="s">
        <v>276</v>
      </c>
      <c r="C31" s="22" t="s">
        <v>277</v>
      </c>
      <c r="D31" s="22" t="s">
        <v>87</v>
      </c>
      <c r="E31" s="22" t="s">
        <v>175</v>
      </c>
      <c r="F31" s="22" t="s">
        <v>278</v>
      </c>
      <c r="G31" s="22" t="s">
        <v>279</v>
      </c>
      <c r="H31" s="24">
        <v>1200</v>
      </c>
      <c r="I31" s="24">
        <v>1200</v>
      </c>
      <c r="J31" s="24"/>
      <c r="K31" s="24"/>
      <c r="L31" s="24">
        <v>1200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3" t="s">
        <v>70</v>
      </c>
      <c r="B32" s="22" t="s">
        <v>276</v>
      </c>
      <c r="C32" s="22" t="s">
        <v>277</v>
      </c>
      <c r="D32" s="22" t="s">
        <v>87</v>
      </c>
      <c r="E32" s="22" t="s">
        <v>175</v>
      </c>
      <c r="F32" s="22" t="s">
        <v>280</v>
      </c>
      <c r="G32" s="22" t="s">
        <v>281</v>
      </c>
      <c r="H32" s="24">
        <v>4500</v>
      </c>
      <c r="I32" s="24">
        <v>4500</v>
      </c>
      <c r="J32" s="24"/>
      <c r="K32" s="24"/>
      <c r="L32" s="24">
        <v>4500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3" t="s">
        <v>70</v>
      </c>
      <c r="B33" s="22" t="s">
        <v>276</v>
      </c>
      <c r="C33" s="22" t="s">
        <v>277</v>
      </c>
      <c r="D33" s="22" t="s">
        <v>87</v>
      </c>
      <c r="E33" s="22" t="s">
        <v>175</v>
      </c>
      <c r="F33" s="22" t="s">
        <v>282</v>
      </c>
      <c r="G33" s="22" t="s">
        <v>283</v>
      </c>
      <c r="H33" s="24">
        <v>18000</v>
      </c>
      <c r="I33" s="24">
        <v>18000</v>
      </c>
      <c r="J33" s="24"/>
      <c r="K33" s="24"/>
      <c r="L33" s="24">
        <v>18000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3" t="s">
        <v>70</v>
      </c>
      <c r="B34" s="22" t="s">
        <v>276</v>
      </c>
      <c r="C34" s="22" t="s">
        <v>277</v>
      </c>
      <c r="D34" s="22" t="s">
        <v>87</v>
      </c>
      <c r="E34" s="22" t="s">
        <v>175</v>
      </c>
      <c r="F34" s="22" t="s">
        <v>284</v>
      </c>
      <c r="G34" s="22" t="s">
        <v>285</v>
      </c>
      <c r="H34" s="24">
        <v>20000</v>
      </c>
      <c r="I34" s="24">
        <v>20000</v>
      </c>
      <c r="J34" s="24"/>
      <c r="K34" s="24"/>
      <c r="L34" s="24">
        <v>20000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3" t="s">
        <v>70</v>
      </c>
      <c r="B35" s="22" t="s">
        <v>286</v>
      </c>
      <c r="C35" s="22" t="s">
        <v>287</v>
      </c>
      <c r="D35" s="22" t="s">
        <v>87</v>
      </c>
      <c r="E35" s="22" t="s">
        <v>175</v>
      </c>
      <c r="F35" s="22" t="s">
        <v>288</v>
      </c>
      <c r="G35" s="22" t="s">
        <v>213</v>
      </c>
      <c r="H35" s="24">
        <v>9472</v>
      </c>
      <c r="I35" s="24">
        <v>9472</v>
      </c>
      <c r="J35" s="24"/>
      <c r="K35" s="24"/>
      <c r="L35" s="24">
        <v>9472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3" t="s">
        <v>70</v>
      </c>
      <c r="B36" s="22" t="s">
        <v>276</v>
      </c>
      <c r="C36" s="22" t="s">
        <v>277</v>
      </c>
      <c r="D36" s="22" t="s">
        <v>87</v>
      </c>
      <c r="E36" s="22" t="s">
        <v>175</v>
      </c>
      <c r="F36" s="22" t="s">
        <v>289</v>
      </c>
      <c r="G36" s="22" t="s">
        <v>290</v>
      </c>
      <c r="H36" s="24">
        <v>2000</v>
      </c>
      <c r="I36" s="24">
        <v>2000</v>
      </c>
      <c r="J36" s="24"/>
      <c r="K36" s="24"/>
      <c r="L36" s="24">
        <v>2000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3" t="s">
        <v>70</v>
      </c>
      <c r="B37" s="22" t="s">
        <v>276</v>
      </c>
      <c r="C37" s="22" t="s">
        <v>277</v>
      </c>
      <c r="D37" s="22" t="s">
        <v>87</v>
      </c>
      <c r="E37" s="22" t="s">
        <v>175</v>
      </c>
      <c r="F37" s="22" t="s">
        <v>291</v>
      </c>
      <c r="G37" s="22" t="s">
        <v>292</v>
      </c>
      <c r="H37" s="24">
        <v>42828</v>
      </c>
      <c r="I37" s="24">
        <v>42828</v>
      </c>
      <c r="J37" s="24"/>
      <c r="K37" s="24"/>
      <c r="L37" s="24">
        <v>42828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3" t="s">
        <v>70</v>
      </c>
      <c r="B38" s="22" t="s">
        <v>293</v>
      </c>
      <c r="C38" s="22" t="s">
        <v>294</v>
      </c>
      <c r="D38" s="22" t="s">
        <v>87</v>
      </c>
      <c r="E38" s="22" t="s">
        <v>175</v>
      </c>
      <c r="F38" s="22" t="s">
        <v>295</v>
      </c>
      <c r="G38" s="22" t="s">
        <v>294</v>
      </c>
      <c r="H38" s="24">
        <v>49652.4</v>
      </c>
      <c r="I38" s="24">
        <v>49652.4</v>
      </c>
      <c r="J38" s="24"/>
      <c r="K38" s="24"/>
      <c r="L38" s="24">
        <v>49652.4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3" t="s">
        <v>70</v>
      </c>
      <c r="B39" s="22" t="s">
        <v>296</v>
      </c>
      <c r="C39" s="22" t="s">
        <v>297</v>
      </c>
      <c r="D39" s="22" t="s">
        <v>87</v>
      </c>
      <c r="E39" s="22" t="s">
        <v>175</v>
      </c>
      <c r="F39" s="22" t="s">
        <v>298</v>
      </c>
      <c r="G39" s="22" t="s">
        <v>297</v>
      </c>
      <c r="H39" s="24">
        <v>20000</v>
      </c>
      <c r="I39" s="24">
        <v>20000</v>
      </c>
      <c r="J39" s="24"/>
      <c r="K39" s="24"/>
      <c r="L39" s="24">
        <v>20000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3" t="s">
        <v>70</v>
      </c>
      <c r="B40" s="22" t="s">
        <v>299</v>
      </c>
      <c r="C40" s="22" t="s">
        <v>300</v>
      </c>
      <c r="D40" s="22" t="s">
        <v>87</v>
      </c>
      <c r="E40" s="22" t="s">
        <v>175</v>
      </c>
      <c r="F40" s="22" t="s">
        <v>301</v>
      </c>
      <c r="G40" s="22" t="s">
        <v>302</v>
      </c>
      <c r="H40" s="24">
        <v>88800</v>
      </c>
      <c r="I40" s="24">
        <v>88800</v>
      </c>
      <c r="J40" s="24"/>
      <c r="K40" s="24"/>
      <c r="L40" s="24">
        <v>88800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3" t="s">
        <v>70</v>
      </c>
      <c r="B41" s="22" t="s">
        <v>303</v>
      </c>
      <c r="C41" s="22" t="s">
        <v>304</v>
      </c>
      <c r="D41" s="22" t="s">
        <v>87</v>
      </c>
      <c r="E41" s="22" t="s">
        <v>175</v>
      </c>
      <c r="F41" s="22" t="s">
        <v>305</v>
      </c>
      <c r="G41" s="22" t="s">
        <v>306</v>
      </c>
      <c r="H41" s="24">
        <v>37239.3</v>
      </c>
      <c r="I41" s="24">
        <v>37239.3</v>
      </c>
      <c r="J41" s="24"/>
      <c r="K41" s="24"/>
      <c r="L41" s="24">
        <v>37239.3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3" t="s">
        <v>70</v>
      </c>
      <c r="B42" s="22" t="s">
        <v>307</v>
      </c>
      <c r="C42" s="22" t="s">
        <v>308</v>
      </c>
      <c r="D42" s="22" t="s">
        <v>91</v>
      </c>
      <c r="E42" s="22" t="s">
        <v>179</v>
      </c>
      <c r="F42" s="22" t="s">
        <v>309</v>
      </c>
      <c r="G42" s="22" t="s">
        <v>310</v>
      </c>
      <c r="H42" s="24">
        <v>665964.6</v>
      </c>
      <c r="I42" s="24">
        <v>665964.6</v>
      </c>
      <c r="J42" s="24"/>
      <c r="K42" s="24"/>
      <c r="L42" s="24">
        <v>665964.6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3" t="s">
        <v>70</v>
      </c>
      <c r="B43" s="22" t="s">
        <v>311</v>
      </c>
      <c r="C43" s="22" t="s">
        <v>312</v>
      </c>
      <c r="D43" s="22" t="s">
        <v>102</v>
      </c>
      <c r="E43" s="22" t="s">
        <v>189</v>
      </c>
      <c r="F43" s="22" t="s">
        <v>313</v>
      </c>
      <c r="G43" s="22" t="s">
        <v>314</v>
      </c>
      <c r="H43" s="24">
        <v>4753800</v>
      </c>
      <c r="I43" s="24">
        <v>4753800</v>
      </c>
      <c r="J43" s="24"/>
      <c r="K43" s="24"/>
      <c r="L43" s="24">
        <v>4753800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3" t="s">
        <v>70</v>
      </c>
      <c r="B44" s="22" t="s">
        <v>315</v>
      </c>
      <c r="C44" s="22" t="s">
        <v>314</v>
      </c>
      <c r="D44" s="22" t="s">
        <v>112</v>
      </c>
      <c r="E44" s="22" t="s">
        <v>199</v>
      </c>
      <c r="F44" s="22" t="s">
        <v>313</v>
      </c>
      <c r="G44" s="22" t="s">
        <v>314</v>
      </c>
      <c r="H44" s="24">
        <v>16320</v>
      </c>
      <c r="I44" s="24">
        <v>16320</v>
      </c>
      <c r="J44" s="24"/>
      <c r="K44" s="24"/>
      <c r="L44" s="24">
        <v>16320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3" t="s">
        <v>70</v>
      </c>
      <c r="B45" s="22" t="s">
        <v>316</v>
      </c>
      <c r="C45" s="22" t="s">
        <v>317</v>
      </c>
      <c r="D45" s="22" t="s">
        <v>96</v>
      </c>
      <c r="E45" s="22" t="s">
        <v>184</v>
      </c>
      <c r="F45" s="22" t="s">
        <v>313</v>
      </c>
      <c r="G45" s="22" t="s">
        <v>314</v>
      </c>
      <c r="H45" s="24">
        <v>122880</v>
      </c>
      <c r="I45" s="24">
        <v>122880</v>
      </c>
      <c r="J45" s="24"/>
      <c r="K45" s="24"/>
      <c r="L45" s="24">
        <v>122880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3" t="s">
        <v>70</v>
      </c>
      <c r="B46" s="22" t="s">
        <v>318</v>
      </c>
      <c r="C46" s="22" t="s">
        <v>319</v>
      </c>
      <c r="D46" s="22" t="s">
        <v>102</v>
      </c>
      <c r="E46" s="22" t="s">
        <v>189</v>
      </c>
      <c r="F46" s="22" t="s">
        <v>313</v>
      </c>
      <c r="G46" s="22" t="s">
        <v>314</v>
      </c>
      <c r="H46" s="24">
        <v>4104000</v>
      </c>
      <c r="I46" s="24">
        <v>4104000</v>
      </c>
      <c r="J46" s="24"/>
      <c r="K46" s="24"/>
      <c r="L46" s="24">
        <v>4104000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3" t="s">
        <v>70</v>
      </c>
      <c r="B47" s="22" t="s">
        <v>320</v>
      </c>
      <c r="C47" s="22" t="s">
        <v>321</v>
      </c>
      <c r="D47" s="22" t="s">
        <v>97</v>
      </c>
      <c r="E47" s="22" t="s">
        <v>185</v>
      </c>
      <c r="F47" s="22" t="s">
        <v>313</v>
      </c>
      <c r="G47" s="22" t="s">
        <v>314</v>
      </c>
      <c r="H47" s="24">
        <v>1744200</v>
      </c>
      <c r="I47" s="24">
        <v>1744200</v>
      </c>
      <c r="J47" s="24"/>
      <c r="K47" s="24"/>
      <c r="L47" s="24">
        <v>1744200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3" t="s">
        <v>70</v>
      </c>
      <c r="B48" s="22" t="s">
        <v>322</v>
      </c>
      <c r="C48" s="22" t="s">
        <v>323</v>
      </c>
      <c r="D48" s="22" t="s">
        <v>97</v>
      </c>
      <c r="E48" s="22" t="s">
        <v>185</v>
      </c>
      <c r="F48" s="22" t="s">
        <v>313</v>
      </c>
      <c r="G48" s="22" t="s">
        <v>314</v>
      </c>
      <c r="H48" s="24">
        <v>72000</v>
      </c>
      <c r="I48" s="24">
        <v>72000</v>
      </c>
      <c r="J48" s="24"/>
      <c r="K48" s="24"/>
      <c r="L48" s="24">
        <v>72000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3" t="s">
        <v>70</v>
      </c>
      <c r="B49" s="22" t="s">
        <v>324</v>
      </c>
      <c r="C49" s="22" t="s">
        <v>325</v>
      </c>
      <c r="D49" s="22" t="s">
        <v>99</v>
      </c>
      <c r="E49" s="22" t="s">
        <v>187</v>
      </c>
      <c r="F49" s="22" t="s">
        <v>313</v>
      </c>
      <c r="G49" s="22" t="s">
        <v>314</v>
      </c>
      <c r="H49" s="24">
        <v>2057116.32</v>
      </c>
      <c r="I49" s="24">
        <v>2057116.32</v>
      </c>
      <c r="J49" s="24"/>
      <c r="K49" s="24"/>
      <c r="L49" s="24">
        <v>2057116.32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3" t="s">
        <v>70</v>
      </c>
      <c r="B50" s="22" t="s">
        <v>326</v>
      </c>
      <c r="C50" s="22" t="s">
        <v>327</v>
      </c>
      <c r="D50" s="22" t="s">
        <v>98</v>
      </c>
      <c r="E50" s="22" t="s">
        <v>186</v>
      </c>
      <c r="F50" s="22" t="s">
        <v>313</v>
      </c>
      <c r="G50" s="22" t="s">
        <v>314</v>
      </c>
      <c r="H50" s="24">
        <v>89439.84</v>
      </c>
      <c r="I50" s="24">
        <v>89439.84</v>
      </c>
      <c r="J50" s="24"/>
      <c r="K50" s="24"/>
      <c r="L50" s="24">
        <v>89439.84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3" t="s">
        <v>70</v>
      </c>
      <c r="B51" s="22" t="s">
        <v>328</v>
      </c>
      <c r="C51" s="22" t="s">
        <v>329</v>
      </c>
      <c r="D51" s="22" t="s">
        <v>98</v>
      </c>
      <c r="E51" s="22" t="s">
        <v>186</v>
      </c>
      <c r="F51" s="22" t="s">
        <v>313</v>
      </c>
      <c r="G51" s="22" t="s">
        <v>314</v>
      </c>
      <c r="H51" s="24">
        <v>7656</v>
      </c>
      <c r="I51" s="24">
        <v>7656</v>
      </c>
      <c r="J51" s="24"/>
      <c r="K51" s="24"/>
      <c r="L51" s="24">
        <v>7656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3" t="s">
        <v>70</v>
      </c>
      <c r="B52" s="22" t="s">
        <v>328</v>
      </c>
      <c r="C52" s="22" t="s">
        <v>329</v>
      </c>
      <c r="D52" s="22" t="s">
        <v>99</v>
      </c>
      <c r="E52" s="22" t="s">
        <v>187</v>
      </c>
      <c r="F52" s="22" t="s">
        <v>313</v>
      </c>
      <c r="G52" s="22" t="s">
        <v>314</v>
      </c>
      <c r="H52" s="24">
        <v>176088</v>
      </c>
      <c r="I52" s="24">
        <v>176088</v>
      </c>
      <c r="J52" s="24"/>
      <c r="K52" s="24"/>
      <c r="L52" s="24">
        <v>176088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3" t="s">
        <v>70</v>
      </c>
      <c r="B53" s="22" t="s">
        <v>330</v>
      </c>
      <c r="C53" s="22" t="s">
        <v>331</v>
      </c>
      <c r="D53" s="22" t="s">
        <v>94</v>
      </c>
      <c r="E53" s="22" t="s">
        <v>182</v>
      </c>
      <c r="F53" s="22" t="s">
        <v>313</v>
      </c>
      <c r="G53" s="22" t="s">
        <v>314</v>
      </c>
      <c r="H53" s="24">
        <v>39537.6</v>
      </c>
      <c r="I53" s="24">
        <v>39537.6</v>
      </c>
      <c r="J53" s="24"/>
      <c r="K53" s="24"/>
      <c r="L53" s="24">
        <v>39537.6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3" t="s">
        <v>70</v>
      </c>
      <c r="B54" s="22" t="s">
        <v>332</v>
      </c>
      <c r="C54" s="22" t="s">
        <v>333</v>
      </c>
      <c r="D54" s="22" t="s">
        <v>113</v>
      </c>
      <c r="E54" s="22" t="s">
        <v>200</v>
      </c>
      <c r="F54" s="22" t="s">
        <v>334</v>
      </c>
      <c r="G54" s="22" t="s">
        <v>335</v>
      </c>
      <c r="H54" s="24">
        <v>3264</v>
      </c>
      <c r="I54" s="24">
        <v>3264</v>
      </c>
      <c r="J54" s="24"/>
      <c r="K54" s="24"/>
      <c r="L54" s="24">
        <v>3264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3" t="s">
        <v>70</v>
      </c>
      <c r="B55" s="22" t="s">
        <v>258</v>
      </c>
      <c r="C55" s="22" t="s">
        <v>259</v>
      </c>
      <c r="D55" s="22" t="s">
        <v>117</v>
      </c>
      <c r="E55" s="22" t="s">
        <v>202</v>
      </c>
      <c r="F55" s="22" t="s">
        <v>336</v>
      </c>
      <c r="G55" s="22" t="s">
        <v>337</v>
      </c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36" t="s">
        <v>127</v>
      </c>
      <c r="B56" s="134"/>
      <c r="C56" s="134"/>
      <c r="D56" s="134"/>
      <c r="E56" s="134"/>
      <c r="F56" s="134"/>
      <c r="G56" s="135"/>
      <c r="H56" s="24">
        <v>18259608.29</v>
      </c>
      <c r="I56" s="24">
        <v>18259608.29</v>
      </c>
      <c r="J56" s="24"/>
      <c r="K56" s="24"/>
      <c r="L56" s="24">
        <v>18259608.29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</sheetData>
  <mergeCells count="30">
    <mergeCell ref="A3:W3"/>
    <mergeCell ref="A4:G4"/>
    <mergeCell ref="H5:W5"/>
    <mergeCell ref="I6:M6"/>
    <mergeCell ref="N6:P6"/>
    <mergeCell ref="R6:W6"/>
    <mergeCell ref="A56:G56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9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338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"单位名称："&amp;"耿马傣族佤族自治县民政局"</f>
        <v>单位名称：耿马傣族佤族自治县民政局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208</v>
      </c>
    </row>
    <row r="5" ht="18.75" customHeight="1" spans="1:23">
      <c r="A5" s="11" t="s">
        <v>339</v>
      </c>
      <c r="B5" s="12" t="s">
        <v>222</v>
      </c>
      <c r="C5" s="11" t="s">
        <v>223</v>
      </c>
      <c r="D5" s="11" t="s">
        <v>340</v>
      </c>
      <c r="E5" s="12" t="s">
        <v>224</v>
      </c>
      <c r="F5" s="12" t="s">
        <v>225</v>
      </c>
      <c r="G5" s="12" t="s">
        <v>341</v>
      </c>
      <c r="H5" s="12" t="s">
        <v>342</v>
      </c>
      <c r="I5" s="32" t="s">
        <v>55</v>
      </c>
      <c r="J5" s="13" t="s">
        <v>343</v>
      </c>
      <c r="K5" s="14"/>
      <c r="L5" s="14"/>
      <c r="M5" s="15"/>
      <c r="N5" s="13" t="s">
        <v>230</v>
      </c>
      <c r="O5" s="14"/>
      <c r="P5" s="15"/>
      <c r="Q5" s="12" t="s">
        <v>61</v>
      </c>
      <c r="R5" s="13" t="s">
        <v>78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2" t="s">
        <v>58</v>
      </c>
      <c r="K6" s="123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236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4" t="s">
        <v>57</v>
      </c>
      <c r="K7" s="95"/>
      <c r="L7" s="33"/>
      <c r="M7" s="33"/>
      <c r="N7" s="33"/>
      <c r="O7" s="33"/>
      <c r="P7" s="33"/>
      <c r="Q7" s="33"/>
      <c r="R7" s="33"/>
      <c r="S7" s="125"/>
      <c r="T7" s="125"/>
      <c r="U7" s="125"/>
      <c r="V7" s="125"/>
      <c r="W7" s="125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344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0">
        <v>1</v>
      </c>
      <c r="B9" s="120">
        <v>2</v>
      </c>
      <c r="C9" s="120">
        <v>3</v>
      </c>
      <c r="D9" s="120">
        <v>4</v>
      </c>
      <c r="E9" s="120">
        <v>5</v>
      </c>
      <c r="F9" s="120">
        <v>6</v>
      </c>
      <c r="G9" s="120">
        <v>7</v>
      </c>
      <c r="H9" s="120">
        <v>8</v>
      </c>
      <c r="I9" s="120">
        <v>9</v>
      </c>
      <c r="J9" s="120">
        <v>10</v>
      </c>
      <c r="K9" s="120">
        <v>11</v>
      </c>
      <c r="L9" s="120">
        <v>12</v>
      </c>
      <c r="M9" s="120">
        <v>13</v>
      </c>
      <c r="N9" s="120">
        <v>14</v>
      </c>
      <c r="O9" s="120">
        <v>15</v>
      </c>
      <c r="P9" s="120">
        <v>16</v>
      </c>
      <c r="Q9" s="120">
        <v>17</v>
      </c>
      <c r="R9" s="120">
        <v>18</v>
      </c>
      <c r="S9" s="120">
        <v>19</v>
      </c>
      <c r="T9" s="120">
        <v>20</v>
      </c>
      <c r="U9" s="120">
        <v>21</v>
      </c>
      <c r="V9" s="120">
        <v>22</v>
      </c>
      <c r="W9" s="120">
        <v>23</v>
      </c>
    </row>
    <row r="10" ht="18.75" customHeight="1" spans="1:23">
      <c r="A10" s="22"/>
      <c r="B10" s="22"/>
      <c r="C10" s="22" t="s">
        <v>345</v>
      </c>
      <c r="D10" s="22"/>
      <c r="E10" s="22"/>
      <c r="F10" s="22"/>
      <c r="G10" s="22"/>
      <c r="H10" s="22"/>
      <c r="I10" s="24">
        <v>71420.86</v>
      </c>
      <c r="J10" s="24"/>
      <c r="K10" s="24"/>
      <c r="L10" s="24"/>
      <c r="M10" s="24"/>
      <c r="N10" s="24"/>
      <c r="O10" s="24"/>
      <c r="P10" s="24"/>
      <c r="Q10" s="24"/>
      <c r="R10" s="24">
        <v>71420.86</v>
      </c>
      <c r="S10" s="24"/>
      <c r="T10" s="24"/>
      <c r="U10" s="24"/>
      <c r="V10" s="24"/>
      <c r="W10" s="24">
        <v>71420.86</v>
      </c>
    </row>
    <row r="11" ht="18.75" customHeight="1" spans="1:23">
      <c r="A11" s="121" t="s">
        <v>346</v>
      </c>
      <c r="B11" s="121" t="s">
        <v>347</v>
      </c>
      <c r="C11" s="22" t="s">
        <v>345</v>
      </c>
      <c r="D11" s="121" t="s">
        <v>70</v>
      </c>
      <c r="E11" s="121" t="s">
        <v>126</v>
      </c>
      <c r="F11" s="121" t="s">
        <v>83</v>
      </c>
      <c r="G11" s="121" t="s">
        <v>291</v>
      </c>
      <c r="H11" s="121" t="s">
        <v>292</v>
      </c>
      <c r="I11" s="24">
        <v>71420.86</v>
      </c>
      <c r="J11" s="24"/>
      <c r="K11" s="24"/>
      <c r="L11" s="24"/>
      <c r="M11" s="24"/>
      <c r="N11" s="24"/>
      <c r="O11" s="24"/>
      <c r="P11" s="24"/>
      <c r="Q11" s="24"/>
      <c r="R11" s="24">
        <v>71420.86</v>
      </c>
      <c r="S11" s="24"/>
      <c r="T11" s="24"/>
      <c r="U11" s="24"/>
      <c r="V11" s="24"/>
      <c r="W11" s="24">
        <v>71420.86</v>
      </c>
    </row>
    <row r="12" ht="18.75" customHeight="1" spans="1:23">
      <c r="A12" s="26"/>
      <c r="B12" s="26"/>
      <c r="C12" s="22" t="s">
        <v>348</v>
      </c>
      <c r="D12" s="26"/>
      <c r="E12" s="26"/>
      <c r="F12" s="26"/>
      <c r="G12" s="26"/>
      <c r="H12" s="26"/>
      <c r="I12" s="24">
        <v>150000</v>
      </c>
      <c r="J12" s="24"/>
      <c r="K12" s="24"/>
      <c r="L12" s="24"/>
      <c r="M12" s="24"/>
      <c r="N12" s="24"/>
      <c r="O12" s="24"/>
      <c r="P12" s="24"/>
      <c r="Q12" s="24"/>
      <c r="R12" s="24">
        <v>150000</v>
      </c>
      <c r="S12" s="24"/>
      <c r="T12" s="24"/>
      <c r="U12" s="24"/>
      <c r="V12" s="24"/>
      <c r="W12" s="24">
        <v>150000</v>
      </c>
    </row>
    <row r="13" ht="18.75" customHeight="1" spans="1:23">
      <c r="A13" s="121" t="s">
        <v>346</v>
      </c>
      <c r="B13" s="121" t="s">
        <v>349</v>
      </c>
      <c r="C13" s="22" t="s">
        <v>348</v>
      </c>
      <c r="D13" s="121" t="s">
        <v>70</v>
      </c>
      <c r="E13" s="121" t="s">
        <v>126</v>
      </c>
      <c r="F13" s="121" t="s">
        <v>83</v>
      </c>
      <c r="G13" s="121" t="s">
        <v>291</v>
      </c>
      <c r="H13" s="121" t="s">
        <v>292</v>
      </c>
      <c r="I13" s="24">
        <v>150000</v>
      </c>
      <c r="J13" s="24"/>
      <c r="K13" s="24"/>
      <c r="L13" s="24"/>
      <c r="M13" s="24"/>
      <c r="N13" s="24"/>
      <c r="O13" s="24"/>
      <c r="P13" s="24"/>
      <c r="Q13" s="24"/>
      <c r="R13" s="24">
        <v>150000</v>
      </c>
      <c r="S13" s="24"/>
      <c r="T13" s="24"/>
      <c r="U13" s="24"/>
      <c r="V13" s="24"/>
      <c r="W13" s="24">
        <v>150000</v>
      </c>
    </row>
    <row r="14" ht="18.75" customHeight="1" spans="1:23">
      <c r="A14" s="26"/>
      <c r="B14" s="26"/>
      <c r="C14" s="22" t="s">
        <v>350</v>
      </c>
      <c r="D14" s="26"/>
      <c r="E14" s="26"/>
      <c r="F14" s="26"/>
      <c r="G14" s="26"/>
      <c r="H14" s="26"/>
      <c r="I14" s="24">
        <v>390600</v>
      </c>
      <c r="J14" s="24">
        <v>390600</v>
      </c>
      <c r="K14" s="24">
        <v>390600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1" t="s">
        <v>346</v>
      </c>
      <c r="B15" s="121" t="s">
        <v>351</v>
      </c>
      <c r="C15" s="22" t="s">
        <v>350</v>
      </c>
      <c r="D15" s="121" t="s">
        <v>70</v>
      </c>
      <c r="E15" s="121" t="s">
        <v>89</v>
      </c>
      <c r="F15" s="121" t="s">
        <v>177</v>
      </c>
      <c r="G15" s="121" t="s">
        <v>313</v>
      </c>
      <c r="H15" s="121" t="s">
        <v>314</v>
      </c>
      <c r="I15" s="24">
        <v>384400</v>
      </c>
      <c r="J15" s="24">
        <v>384400</v>
      </c>
      <c r="K15" s="24">
        <v>384400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1" t="s">
        <v>346</v>
      </c>
      <c r="B16" s="121" t="s">
        <v>351</v>
      </c>
      <c r="C16" s="22" t="s">
        <v>350</v>
      </c>
      <c r="D16" s="121" t="s">
        <v>70</v>
      </c>
      <c r="E16" s="121" t="s">
        <v>89</v>
      </c>
      <c r="F16" s="121" t="s">
        <v>177</v>
      </c>
      <c r="G16" s="121" t="s">
        <v>313</v>
      </c>
      <c r="H16" s="121" t="s">
        <v>314</v>
      </c>
      <c r="I16" s="24">
        <v>6200</v>
      </c>
      <c r="J16" s="24">
        <v>6200</v>
      </c>
      <c r="K16" s="24">
        <v>6200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352</v>
      </c>
      <c r="D17" s="26"/>
      <c r="E17" s="26"/>
      <c r="F17" s="26"/>
      <c r="G17" s="26"/>
      <c r="H17" s="26"/>
      <c r="I17" s="24">
        <v>30000</v>
      </c>
      <c r="J17" s="24"/>
      <c r="K17" s="24"/>
      <c r="L17" s="24"/>
      <c r="M17" s="24"/>
      <c r="N17" s="24"/>
      <c r="O17" s="24"/>
      <c r="P17" s="24"/>
      <c r="Q17" s="24"/>
      <c r="R17" s="24">
        <v>30000</v>
      </c>
      <c r="S17" s="24"/>
      <c r="T17" s="24"/>
      <c r="U17" s="24"/>
      <c r="V17" s="24"/>
      <c r="W17" s="24">
        <v>30000</v>
      </c>
    </row>
    <row r="18" ht="18.75" customHeight="1" spans="1:23">
      <c r="A18" s="121" t="s">
        <v>346</v>
      </c>
      <c r="B18" s="121" t="s">
        <v>353</v>
      </c>
      <c r="C18" s="22" t="s">
        <v>352</v>
      </c>
      <c r="D18" s="121" t="s">
        <v>70</v>
      </c>
      <c r="E18" s="121" t="s">
        <v>126</v>
      </c>
      <c r="F18" s="121" t="s">
        <v>83</v>
      </c>
      <c r="G18" s="121" t="s">
        <v>291</v>
      </c>
      <c r="H18" s="121" t="s">
        <v>292</v>
      </c>
      <c r="I18" s="24">
        <v>30000</v>
      </c>
      <c r="J18" s="24"/>
      <c r="K18" s="24"/>
      <c r="L18" s="24"/>
      <c r="M18" s="24"/>
      <c r="N18" s="24"/>
      <c r="O18" s="24"/>
      <c r="P18" s="24"/>
      <c r="Q18" s="24"/>
      <c r="R18" s="24">
        <v>30000</v>
      </c>
      <c r="S18" s="24"/>
      <c r="T18" s="24"/>
      <c r="U18" s="24"/>
      <c r="V18" s="24"/>
      <c r="W18" s="24">
        <v>30000</v>
      </c>
    </row>
    <row r="19" ht="18.75" customHeight="1" spans="1:23">
      <c r="A19" s="26"/>
      <c r="B19" s="26"/>
      <c r="C19" s="22" t="s">
        <v>354</v>
      </c>
      <c r="D19" s="26"/>
      <c r="E19" s="26"/>
      <c r="F19" s="26"/>
      <c r="G19" s="26"/>
      <c r="H19" s="26"/>
      <c r="I19" s="24">
        <v>7991800</v>
      </c>
      <c r="J19" s="24">
        <v>7991800</v>
      </c>
      <c r="K19" s="24">
        <v>7991800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1" t="s">
        <v>355</v>
      </c>
      <c r="B20" s="121" t="s">
        <v>356</v>
      </c>
      <c r="C20" s="22" t="s">
        <v>354</v>
      </c>
      <c r="D20" s="121" t="s">
        <v>70</v>
      </c>
      <c r="E20" s="121" t="s">
        <v>104</v>
      </c>
      <c r="F20" s="121" t="s">
        <v>191</v>
      </c>
      <c r="G20" s="121" t="s">
        <v>334</v>
      </c>
      <c r="H20" s="121" t="s">
        <v>335</v>
      </c>
      <c r="I20" s="24">
        <v>946200</v>
      </c>
      <c r="J20" s="24">
        <v>946200</v>
      </c>
      <c r="K20" s="24">
        <v>946200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1" t="s">
        <v>355</v>
      </c>
      <c r="B21" s="121" t="s">
        <v>356</v>
      </c>
      <c r="C21" s="22" t="s">
        <v>354</v>
      </c>
      <c r="D21" s="121" t="s">
        <v>70</v>
      </c>
      <c r="E21" s="121" t="s">
        <v>105</v>
      </c>
      <c r="F21" s="121" t="s">
        <v>192</v>
      </c>
      <c r="G21" s="121" t="s">
        <v>334</v>
      </c>
      <c r="H21" s="121" t="s">
        <v>335</v>
      </c>
      <c r="I21" s="24">
        <v>4616800</v>
      </c>
      <c r="J21" s="24">
        <v>4616800</v>
      </c>
      <c r="K21" s="24">
        <v>4616800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1" t="s">
        <v>355</v>
      </c>
      <c r="B22" s="121" t="s">
        <v>356</v>
      </c>
      <c r="C22" s="22" t="s">
        <v>354</v>
      </c>
      <c r="D22" s="121" t="s">
        <v>70</v>
      </c>
      <c r="E22" s="121" t="s">
        <v>107</v>
      </c>
      <c r="F22" s="121" t="s">
        <v>194</v>
      </c>
      <c r="G22" s="121" t="s">
        <v>334</v>
      </c>
      <c r="H22" s="121" t="s">
        <v>335</v>
      </c>
      <c r="I22" s="24">
        <v>100000</v>
      </c>
      <c r="J22" s="24">
        <v>100000</v>
      </c>
      <c r="K22" s="24">
        <v>100000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1" t="s">
        <v>355</v>
      </c>
      <c r="B23" s="121" t="s">
        <v>356</v>
      </c>
      <c r="C23" s="22" t="s">
        <v>354</v>
      </c>
      <c r="D23" s="121" t="s">
        <v>70</v>
      </c>
      <c r="E23" s="121" t="s">
        <v>109</v>
      </c>
      <c r="F23" s="121" t="s">
        <v>196</v>
      </c>
      <c r="G23" s="121" t="s">
        <v>334</v>
      </c>
      <c r="H23" s="121" t="s">
        <v>335</v>
      </c>
      <c r="I23" s="24">
        <v>116200</v>
      </c>
      <c r="J23" s="24">
        <v>116200</v>
      </c>
      <c r="K23" s="24">
        <v>116200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1" t="s">
        <v>355</v>
      </c>
      <c r="B24" s="121" t="s">
        <v>356</v>
      </c>
      <c r="C24" s="22" t="s">
        <v>354</v>
      </c>
      <c r="D24" s="121" t="s">
        <v>70</v>
      </c>
      <c r="E24" s="121" t="s">
        <v>110</v>
      </c>
      <c r="F24" s="121" t="s">
        <v>197</v>
      </c>
      <c r="G24" s="121" t="s">
        <v>334</v>
      </c>
      <c r="H24" s="121" t="s">
        <v>335</v>
      </c>
      <c r="I24" s="24">
        <v>2212600</v>
      </c>
      <c r="J24" s="24">
        <v>2212600</v>
      </c>
      <c r="K24" s="24">
        <v>2212600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357</v>
      </c>
      <c r="D25" s="26"/>
      <c r="E25" s="26"/>
      <c r="F25" s="26"/>
      <c r="G25" s="26"/>
      <c r="H25" s="26"/>
      <c r="I25" s="24">
        <v>250</v>
      </c>
      <c r="J25" s="24"/>
      <c r="K25" s="24"/>
      <c r="L25" s="24"/>
      <c r="M25" s="24"/>
      <c r="N25" s="24"/>
      <c r="O25" s="24"/>
      <c r="P25" s="24"/>
      <c r="Q25" s="24"/>
      <c r="R25" s="24">
        <v>250</v>
      </c>
      <c r="S25" s="24"/>
      <c r="T25" s="24"/>
      <c r="U25" s="24"/>
      <c r="V25" s="24"/>
      <c r="W25" s="24">
        <v>250</v>
      </c>
    </row>
    <row r="26" ht="18.75" customHeight="1" spans="1:23">
      <c r="A26" s="121" t="s">
        <v>346</v>
      </c>
      <c r="B26" s="121" t="s">
        <v>358</v>
      </c>
      <c r="C26" s="22" t="s">
        <v>357</v>
      </c>
      <c r="D26" s="121" t="s">
        <v>70</v>
      </c>
      <c r="E26" s="121" t="s">
        <v>126</v>
      </c>
      <c r="F26" s="121" t="s">
        <v>83</v>
      </c>
      <c r="G26" s="121" t="s">
        <v>291</v>
      </c>
      <c r="H26" s="121" t="s">
        <v>292</v>
      </c>
      <c r="I26" s="24">
        <v>250</v>
      </c>
      <c r="J26" s="24"/>
      <c r="K26" s="24"/>
      <c r="L26" s="24"/>
      <c r="M26" s="24"/>
      <c r="N26" s="24"/>
      <c r="O26" s="24"/>
      <c r="P26" s="24"/>
      <c r="Q26" s="24"/>
      <c r="R26" s="24">
        <v>250</v>
      </c>
      <c r="S26" s="24"/>
      <c r="T26" s="24"/>
      <c r="U26" s="24"/>
      <c r="V26" s="24"/>
      <c r="W26" s="24">
        <v>250</v>
      </c>
    </row>
    <row r="27" ht="18.75" customHeight="1" spans="1:23">
      <c r="A27" s="26"/>
      <c r="B27" s="26"/>
      <c r="C27" s="22" t="s">
        <v>359</v>
      </c>
      <c r="D27" s="26"/>
      <c r="E27" s="26"/>
      <c r="F27" s="26"/>
      <c r="G27" s="26"/>
      <c r="H27" s="26"/>
      <c r="I27" s="24">
        <v>42252.64</v>
      </c>
      <c r="J27" s="24"/>
      <c r="K27" s="24"/>
      <c r="L27" s="24"/>
      <c r="M27" s="24"/>
      <c r="N27" s="24"/>
      <c r="O27" s="24"/>
      <c r="P27" s="24"/>
      <c r="Q27" s="24"/>
      <c r="R27" s="24">
        <v>42252.64</v>
      </c>
      <c r="S27" s="24"/>
      <c r="T27" s="24"/>
      <c r="U27" s="24"/>
      <c r="V27" s="24"/>
      <c r="W27" s="24">
        <v>42252.64</v>
      </c>
    </row>
    <row r="28" ht="18.75" customHeight="1" spans="1:23">
      <c r="A28" s="121" t="s">
        <v>346</v>
      </c>
      <c r="B28" s="121" t="s">
        <v>360</v>
      </c>
      <c r="C28" s="22" t="s">
        <v>359</v>
      </c>
      <c r="D28" s="121" t="s">
        <v>70</v>
      </c>
      <c r="E28" s="121" t="s">
        <v>126</v>
      </c>
      <c r="F28" s="121" t="s">
        <v>83</v>
      </c>
      <c r="G28" s="121" t="s">
        <v>291</v>
      </c>
      <c r="H28" s="121" t="s">
        <v>292</v>
      </c>
      <c r="I28" s="24">
        <v>42252.64</v>
      </c>
      <c r="J28" s="24"/>
      <c r="K28" s="24"/>
      <c r="L28" s="24"/>
      <c r="M28" s="24"/>
      <c r="N28" s="24"/>
      <c r="O28" s="24"/>
      <c r="P28" s="24"/>
      <c r="Q28" s="24"/>
      <c r="R28" s="24">
        <v>42252.64</v>
      </c>
      <c r="S28" s="24"/>
      <c r="T28" s="24"/>
      <c r="U28" s="24"/>
      <c r="V28" s="24"/>
      <c r="W28" s="24">
        <v>42252.64</v>
      </c>
    </row>
    <row r="29" ht="18.75" customHeight="1" spans="1:23">
      <c r="A29" s="26"/>
      <c r="B29" s="26"/>
      <c r="C29" s="22" t="s">
        <v>361</v>
      </c>
      <c r="D29" s="26"/>
      <c r="E29" s="26"/>
      <c r="F29" s="26"/>
      <c r="G29" s="26"/>
      <c r="H29" s="26"/>
      <c r="I29" s="24">
        <v>130000</v>
      </c>
      <c r="J29" s="24"/>
      <c r="K29" s="24"/>
      <c r="L29" s="24"/>
      <c r="M29" s="24"/>
      <c r="N29" s="24"/>
      <c r="O29" s="24"/>
      <c r="P29" s="24"/>
      <c r="Q29" s="24"/>
      <c r="R29" s="24">
        <v>130000</v>
      </c>
      <c r="S29" s="24"/>
      <c r="T29" s="24"/>
      <c r="U29" s="24"/>
      <c r="V29" s="24"/>
      <c r="W29" s="24">
        <v>130000</v>
      </c>
    </row>
    <row r="30" ht="18.75" customHeight="1" spans="1:23">
      <c r="A30" s="121" t="s">
        <v>346</v>
      </c>
      <c r="B30" s="121" t="s">
        <v>362</v>
      </c>
      <c r="C30" s="22" t="s">
        <v>361</v>
      </c>
      <c r="D30" s="121" t="s">
        <v>70</v>
      </c>
      <c r="E30" s="121" t="s">
        <v>126</v>
      </c>
      <c r="F30" s="121" t="s">
        <v>83</v>
      </c>
      <c r="G30" s="121" t="s">
        <v>291</v>
      </c>
      <c r="H30" s="121" t="s">
        <v>292</v>
      </c>
      <c r="I30" s="24">
        <v>130000</v>
      </c>
      <c r="J30" s="24"/>
      <c r="K30" s="24"/>
      <c r="L30" s="24"/>
      <c r="M30" s="24"/>
      <c r="N30" s="24"/>
      <c r="O30" s="24"/>
      <c r="P30" s="24"/>
      <c r="Q30" s="24"/>
      <c r="R30" s="24">
        <v>130000</v>
      </c>
      <c r="S30" s="24"/>
      <c r="T30" s="24"/>
      <c r="U30" s="24"/>
      <c r="V30" s="24"/>
      <c r="W30" s="24">
        <v>130000</v>
      </c>
    </row>
    <row r="31" ht="18.75" customHeight="1" spans="1:23">
      <c r="A31" s="26"/>
      <c r="B31" s="26"/>
      <c r="C31" s="22" t="s">
        <v>363</v>
      </c>
      <c r="D31" s="26"/>
      <c r="E31" s="26"/>
      <c r="F31" s="26"/>
      <c r="G31" s="26"/>
      <c r="H31" s="26"/>
      <c r="I31" s="24">
        <v>2500000</v>
      </c>
      <c r="J31" s="24">
        <v>2500000</v>
      </c>
      <c r="K31" s="24">
        <v>2500000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1" t="s">
        <v>346</v>
      </c>
      <c r="B32" s="121" t="s">
        <v>364</v>
      </c>
      <c r="C32" s="22" t="s">
        <v>363</v>
      </c>
      <c r="D32" s="121" t="s">
        <v>70</v>
      </c>
      <c r="E32" s="121" t="s">
        <v>98</v>
      </c>
      <c r="F32" s="121" t="s">
        <v>186</v>
      </c>
      <c r="G32" s="121" t="s">
        <v>313</v>
      </c>
      <c r="H32" s="121" t="s">
        <v>314</v>
      </c>
      <c r="I32" s="24">
        <v>2460000</v>
      </c>
      <c r="J32" s="24">
        <v>2460000</v>
      </c>
      <c r="K32" s="24">
        <v>2460000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1" t="s">
        <v>346</v>
      </c>
      <c r="B33" s="121" t="s">
        <v>364</v>
      </c>
      <c r="C33" s="22" t="s">
        <v>363</v>
      </c>
      <c r="D33" s="121" t="s">
        <v>70</v>
      </c>
      <c r="E33" s="121" t="s">
        <v>98</v>
      </c>
      <c r="F33" s="121" t="s">
        <v>186</v>
      </c>
      <c r="G33" s="121" t="s">
        <v>313</v>
      </c>
      <c r="H33" s="121" t="s">
        <v>314</v>
      </c>
      <c r="I33" s="24">
        <v>40000</v>
      </c>
      <c r="J33" s="24">
        <v>40000</v>
      </c>
      <c r="K33" s="24">
        <v>40000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6"/>
      <c r="B34" s="26"/>
      <c r="C34" s="22" t="s">
        <v>365</v>
      </c>
      <c r="D34" s="26"/>
      <c r="E34" s="26"/>
      <c r="F34" s="26"/>
      <c r="G34" s="26"/>
      <c r="H34" s="26"/>
      <c r="I34" s="24">
        <v>300000</v>
      </c>
      <c r="J34" s="24">
        <v>300000</v>
      </c>
      <c r="K34" s="24">
        <v>300000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1" t="s">
        <v>346</v>
      </c>
      <c r="B35" s="121" t="s">
        <v>366</v>
      </c>
      <c r="C35" s="22" t="s">
        <v>365</v>
      </c>
      <c r="D35" s="121" t="s">
        <v>70</v>
      </c>
      <c r="E35" s="121" t="s">
        <v>98</v>
      </c>
      <c r="F35" s="121" t="s">
        <v>186</v>
      </c>
      <c r="G35" s="121" t="s">
        <v>291</v>
      </c>
      <c r="H35" s="121" t="s">
        <v>292</v>
      </c>
      <c r="I35" s="24">
        <v>300000</v>
      </c>
      <c r="J35" s="24">
        <v>300000</v>
      </c>
      <c r="K35" s="24">
        <v>300000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6"/>
      <c r="B36" s="26"/>
      <c r="C36" s="22" t="s">
        <v>367</v>
      </c>
      <c r="D36" s="26"/>
      <c r="E36" s="26"/>
      <c r="F36" s="26"/>
      <c r="G36" s="26"/>
      <c r="H36" s="26"/>
      <c r="I36" s="24">
        <v>12000</v>
      </c>
      <c r="J36" s="24">
        <v>12000</v>
      </c>
      <c r="K36" s="24">
        <v>12000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1" t="s">
        <v>368</v>
      </c>
      <c r="B37" s="121" t="s">
        <v>369</v>
      </c>
      <c r="C37" s="22" t="s">
        <v>367</v>
      </c>
      <c r="D37" s="121" t="s">
        <v>70</v>
      </c>
      <c r="E37" s="121" t="s">
        <v>89</v>
      </c>
      <c r="F37" s="121" t="s">
        <v>177</v>
      </c>
      <c r="G37" s="121" t="s">
        <v>291</v>
      </c>
      <c r="H37" s="121" t="s">
        <v>292</v>
      </c>
      <c r="I37" s="24">
        <v>12000</v>
      </c>
      <c r="J37" s="24">
        <v>12000</v>
      </c>
      <c r="K37" s="24">
        <v>12000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26"/>
      <c r="B38" s="26"/>
      <c r="C38" s="22" t="s">
        <v>370</v>
      </c>
      <c r="D38" s="26"/>
      <c r="E38" s="26"/>
      <c r="F38" s="26"/>
      <c r="G38" s="26"/>
      <c r="H38" s="26"/>
      <c r="I38" s="24">
        <v>230200</v>
      </c>
      <c r="J38" s="24">
        <v>230200</v>
      </c>
      <c r="K38" s="24">
        <v>230200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1" t="s">
        <v>355</v>
      </c>
      <c r="B39" s="121" t="s">
        <v>371</v>
      </c>
      <c r="C39" s="22" t="s">
        <v>370</v>
      </c>
      <c r="D39" s="121" t="s">
        <v>70</v>
      </c>
      <c r="E39" s="121" t="s">
        <v>97</v>
      </c>
      <c r="F39" s="121" t="s">
        <v>185</v>
      </c>
      <c r="G39" s="121" t="s">
        <v>313</v>
      </c>
      <c r="H39" s="121" t="s">
        <v>314</v>
      </c>
      <c r="I39" s="24">
        <v>230200</v>
      </c>
      <c r="J39" s="24">
        <v>230200</v>
      </c>
      <c r="K39" s="24">
        <v>230200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6"/>
      <c r="B40" s="26"/>
      <c r="C40" s="22" t="s">
        <v>372</v>
      </c>
      <c r="D40" s="26"/>
      <c r="E40" s="26"/>
      <c r="F40" s="26"/>
      <c r="G40" s="26"/>
      <c r="H40" s="26"/>
      <c r="I40" s="24">
        <v>600000</v>
      </c>
      <c r="J40" s="24">
        <v>600000</v>
      </c>
      <c r="K40" s="24">
        <v>600000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1" t="s">
        <v>346</v>
      </c>
      <c r="B41" s="121" t="s">
        <v>373</v>
      </c>
      <c r="C41" s="22" t="s">
        <v>372</v>
      </c>
      <c r="D41" s="121" t="s">
        <v>70</v>
      </c>
      <c r="E41" s="121" t="s">
        <v>89</v>
      </c>
      <c r="F41" s="121" t="s">
        <v>177</v>
      </c>
      <c r="G41" s="121" t="s">
        <v>291</v>
      </c>
      <c r="H41" s="121" t="s">
        <v>292</v>
      </c>
      <c r="I41" s="24">
        <v>100000</v>
      </c>
      <c r="J41" s="24">
        <v>100000</v>
      </c>
      <c r="K41" s="24">
        <v>100000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1" t="s">
        <v>346</v>
      </c>
      <c r="B42" s="121" t="s">
        <v>373</v>
      </c>
      <c r="C42" s="22" t="s">
        <v>372</v>
      </c>
      <c r="D42" s="121" t="s">
        <v>70</v>
      </c>
      <c r="E42" s="121" t="s">
        <v>98</v>
      </c>
      <c r="F42" s="121" t="s">
        <v>186</v>
      </c>
      <c r="G42" s="121" t="s">
        <v>291</v>
      </c>
      <c r="H42" s="121" t="s">
        <v>292</v>
      </c>
      <c r="I42" s="24">
        <v>500000</v>
      </c>
      <c r="J42" s="24">
        <v>500000</v>
      </c>
      <c r="K42" s="24">
        <v>500000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374</v>
      </c>
      <c r="D43" s="26"/>
      <c r="E43" s="26"/>
      <c r="F43" s="26"/>
      <c r="G43" s="26"/>
      <c r="H43" s="26"/>
      <c r="I43" s="24">
        <v>800000</v>
      </c>
      <c r="J43" s="24"/>
      <c r="K43" s="24"/>
      <c r="L43" s="24"/>
      <c r="M43" s="24"/>
      <c r="N43" s="24"/>
      <c r="O43" s="24"/>
      <c r="P43" s="24"/>
      <c r="Q43" s="24"/>
      <c r="R43" s="24">
        <v>800000</v>
      </c>
      <c r="S43" s="24"/>
      <c r="T43" s="24"/>
      <c r="U43" s="24"/>
      <c r="V43" s="24">
        <v>800000</v>
      </c>
      <c r="W43" s="24"/>
    </row>
    <row r="44" ht="18.75" customHeight="1" spans="1:23">
      <c r="A44" s="121" t="s">
        <v>346</v>
      </c>
      <c r="B44" s="121" t="s">
        <v>375</v>
      </c>
      <c r="C44" s="22" t="s">
        <v>374</v>
      </c>
      <c r="D44" s="121" t="s">
        <v>70</v>
      </c>
      <c r="E44" s="121" t="s">
        <v>100</v>
      </c>
      <c r="F44" s="121" t="s">
        <v>376</v>
      </c>
      <c r="G44" s="121" t="s">
        <v>313</v>
      </c>
      <c r="H44" s="121" t="s">
        <v>314</v>
      </c>
      <c r="I44" s="24">
        <v>800000</v>
      </c>
      <c r="J44" s="24"/>
      <c r="K44" s="24"/>
      <c r="L44" s="24"/>
      <c r="M44" s="24"/>
      <c r="N44" s="24"/>
      <c r="O44" s="24"/>
      <c r="P44" s="24"/>
      <c r="Q44" s="24"/>
      <c r="R44" s="24">
        <v>800000</v>
      </c>
      <c r="S44" s="24"/>
      <c r="T44" s="24"/>
      <c r="U44" s="24"/>
      <c r="V44" s="24">
        <v>800000</v>
      </c>
      <c r="W44" s="24"/>
    </row>
    <row r="45" ht="18.75" customHeight="1" spans="1:23">
      <c r="A45" s="26"/>
      <c r="B45" s="26"/>
      <c r="C45" s="22" t="s">
        <v>377</v>
      </c>
      <c r="D45" s="26"/>
      <c r="E45" s="26"/>
      <c r="F45" s="26"/>
      <c r="G45" s="26"/>
      <c r="H45" s="26"/>
      <c r="I45" s="24">
        <v>300000</v>
      </c>
      <c r="J45" s="24"/>
      <c r="K45" s="24"/>
      <c r="L45" s="24"/>
      <c r="M45" s="24"/>
      <c r="N45" s="24"/>
      <c r="O45" s="24"/>
      <c r="P45" s="24"/>
      <c r="Q45" s="24"/>
      <c r="R45" s="24">
        <v>300000</v>
      </c>
      <c r="S45" s="24"/>
      <c r="T45" s="24"/>
      <c r="U45" s="24"/>
      <c r="V45" s="24">
        <v>300000</v>
      </c>
      <c r="W45" s="24"/>
    </row>
    <row r="46" ht="18.75" customHeight="1" spans="1:23">
      <c r="A46" s="121" t="s">
        <v>346</v>
      </c>
      <c r="B46" s="121" t="s">
        <v>378</v>
      </c>
      <c r="C46" s="22" t="s">
        <v>377</v>
      </c>
      <c r="D46" s="121" t="s">
        <v>70</v>
      </c>
      <c r="E46" s="121" t="s">
        <v>98</v>
      </c>
      <c r="F46" s="121" t="s">
        <v>186</v>
      </c>
      <c r="G46" s="121" t="s">
        <v>291</v>
      </c>
      <c r="H46" s="121" t="s">
        <v>292</v>
      </c>
      <c r="I46" s="24">
        <v>300000</v>
      </c>
      <c r="J46" s="24"/>
      <c r="K46" s="24"/>
      <c r="L46" s="24"/>
      <c r="M46" s="24"/>
      <c r="N46" s="24"/>
      <c r="O46" s="24"/>
      <c r="P46" s="24"/>
      <c r="Q46" s="24"/>
      <c r="R46" s="24">
        <v>300000</v>
      </c>
      <c r="S46" s="24"/>
      <c r="T46" s="24"/>
      <c r="U46" s="24"/>
      <c r="V46" s="24">
        <v>300000</v>
      </c>
      <c r="W46" s="24"/>
    </row>
    <row r="47" ht="18.75" customHeight="1" spans="1:23">
      <c r="A47" s="26"/>
      <c r="B47" s="26"/>
      <c r="C47" s="22" t="s">
        <v>379</v>
      </c>
      <c r="D47" s="26"/>
      <c r="E47" s="26"/>
      <c r="F47" s="26"/>
      <c r="G47" s="26"/>
      <c r="H47" s="26"/>
      <c r="I47" s="24">
        <v>96000</v>
      </c>
      <c r="J47" s="24">
        <v>96000</v>
      </c>
      <c r="K47" s="24">
        <v>96000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1" t="s">
        <v>346</v>
      </c>
      <c r="B48" s="121" t="s">
        <v>380</v>
      </c>
      <c r="C48" s="22" t="s">
        <v>379</v>
      </c>
      <c r="D48" s="121" t="s">
        <v>70</v>
      </c>
      <c r="E48" s="121" t="s">
        <v>88</v>
      </c>
      <c r="F48" s="121" t="s">
        <v>176</v>
      </c>
      <c r="G48" s="121" t="s">
        <v>313</v>
      </c>
      <c r="H48" s="121" t="s">
        <v>314</v>
      </c>
      <c r="I48" s="24">
        <v>96000</v>
      </c>
      <c r="J48" s="24">
        <v>96000</v>
      </c>
      <c r="K48" s="24">
        <v>96000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36" t="s">
        <v>127</v>
      </c>
      <c r="B49" s="37"/>
      <c r="C49" s="37"/>
      <c r="D49" s="37"/>
      <c r="E49" s="37"/>
      <c r="F49" s="37"/>
      <c r="G49" s="37"/>
      <c r="H49" s="38"/>
      <c r="I49" s="24">
        <v>13644523.5</v>
      </c>
      <c r="J49" s="24">
        <v>12120600</v>
      </c>
      <c r="K49" s="24">
        <v>12120600</v>
      </c>
      <c r="L49" s="24"/>
      <c r="M49" s="24"/>
      <c r="N49" s="24"/>
      <c r="O49" s="24"/>
      <c r="P49" s="24"/>
      <c r="Q49" s="24"/>
      <c r="R49" s="24">
        <v>1523923.5</v>
      </c>
      <c r="S49" s="24"/>
      <c r="T49" s="24"/>
      <c r="U49" s="24"/>
      <c r="V49" s="24">
        <v>1100000</v>
      </c>
      <c r="W49" s="24">
        <v>423923.5</v>
      </c>
    </row>
  </sheetData>
  <mergeCells count="28">
    <mergeCell ref="A3:W3"/>
    <mergeCell ref="A4:H4"/>
    <mergeCell ref="J5:M5"/>
    <mergeCell ref="N5:P5"/>
    <mergeCell ref="R5:W5"/>
    <mergeCell ref="A49:H4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122"/>
  <sheetViews>
    <sheetView showZeros="0" tabSelected="1" workbookViewId="0">
      <pane ySplit="1" topLeftCell="A47" activePane="bottomLeft" state="frozen"/>
      <selection/>
      <selection pane="bottomLeft" activeCell="C84" sqref="C8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381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"单位名称："&amp;"耿马傣族佤族自治县民政局"</f>
        <v>单位名称：耿马傣族佤族自治县民政局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382</v>
      </c>
      <c r="B5" s="47" t="s">
        <v>383</v>
      </c>
      <c r="C5" s="47" t="s">
        <v>384</v>
      </c>
      <c r="D5" s="47" t="s">
        <v>385</v>
      </c>
      <c r="E5" s="47" t="s">
        <v>386</v>
      </c>
      <c r="F5" s="54" t="s">
        <v>387</v>
      </c>
      <c r="G5" s="47" t="s">
        <v>388</v>
      </c>
      <c r="H5" s="54" t="s">
        <v>389</v>
      </c>
      <c r="I5" s="54" t="s">
        <v>390</v>
      </c>
      <c r="J5" s="47" t="s">
        <v>391</v>
      </c>
    </row>
    <row r="6" ht="18.75" customHeight="1" spans="1:10">
      <c r="A6" s="117">
        <v>1</v>
      </c>
      <c r="B6" s="117">
        <v>2</v>
      </c>
      <c r="C6" s="117">
        <v>3</v>
      </c>
      <c r="D6" s="117">
        <v>4</v>
      </c>
      <c r="E6" s="117">
        <v>5</v>
      </c>
      <c r="F6" s="117">
        <v>6</v>
      </c>
      <c r="G6" s="117">
        <v>7</v>
      </c>
      <c r="H6" s="117">
        <v>8</v>
      </c>
      <c r="I6" s="117">
        <v>9</v>
      </c>
      <c r="J6" s="117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8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09" t="s">
        <v>372</v>
      </c>
      <c r="B9" s="22" t="s">
        <v>392</v>
      </c>
      <c r="C9" s="22" t="s">
        <v>393</v>
      </c>
      <c r="D9" s="22" t="s">
        <v>394</v>
      </c>
      <c r="E9" s="35" t="s">
        <v>395</v>
      </c>
      <c r="F9" s="22" t="s">
        <v>396</v>
      </c>
      <c r="G9" s="35" t="s">
        <v>397</v>
      </c>
      <c r="H9" s="22" t="s">
        <v>398</v>
      </c>
      <c r="I9" s="22" t="s">
        <v>399</v>
      </c>
      <c r="J9" s="35" t="s">
        <v>400</v>
      </c>
    </row>
    <row r="10" ht="18.75" customHeight="1" spans="1:10">
      <c r="A10" s="209" t="s">
        <v>372</v>
      </c>
      <c r="B10" s="22" t="s">
        <v>392</v>
      </c>
      <c r="C10" s="22" t="s">
        <v>393</v>
      </c>
      <c r="D10" s="22" t="s">
        <v>394</v>
      </c>
      <c r="E10" s="35" t="s">
        <v>401</v>
      </c>
      <c r="F10" s="22" t="s">
        <v>396</v>
      </c>
      <c r="G10" s="35" t="s">
        <v>402</v>
      </c>
      <c r="H10" s="22" t="s">
        <v>403</v>
      </c>
      <c r="I10" s="22" t="s">
        <v>399</v>
      </c>
      <c r="J10" s="35" t="s">
        <v>404</v>
      </c>
    </row>
    <row r="11" ht="18.75" customHeight="1" spans="1:10">
      <c r="A11" s="209" t="s">
        <v>372</v>
      </c>
      <c r="B11" s="22" t="s">
        <v>392</v>
      </c>
      <c r="C11" s="22" t="s">
        <v>393</v>
      </c>
      <c r="D11" s="22" t="s">
        <v>394</v>
      </c>
      <c r="E11" s="35" t="s">
        <v>405</v>
      </c>
      <c r="F11" s="22" t="s">
        <v>396</v>
      </c>
      <c r="G11" s="35" t="s">
        <v>406</v>
      </c>
      <c r="H11" s="22" t="s">
        <v>407</v>
      </c>
      <c r="I11" s="22" t="s">
        <v>399</v>
      </c>
      <c r="J11" s="35" t="s">
        <v>408</v>
      </c>
    </row>
    <row r="12" ht="18.75" customHeight="1" spans="1:10">
      <c r="A12" s="209" t="s">
        <v>372</v>
      </c>
      <c r="B12" s="22" t="s">
        <v>392</v>
      </c>
      <c r="C12" s="22" t="s">
        <v>393</v>
      </c>
      <c r="D12" s="22" t="s">
        <v>409</v>
      </c>
      <c r="E12" s="35" t="s">
        <v>410</v>
      </c>
      <c r="F12" s="22" t="s">
        <v>396</v>
      </c>
      <c r="G12" s="35" t="s">
        <v>411</v>
      </c>
      <c r="H12" s="22" t="s">
        <v>412</v>
      </c>
      <c r="I12" s="22" t="s">
        <v>399</v>
      </c>
      <c r="J12" s="35" t="s">
        <v>413</v>
      </c>
    </row>
    <row r="13" ht="18.75" customHeight="1" spans="1:10">
      <c r="A13" s="209" t="s">
        <v>372</v>
      </c>
      <c r="B13" s="22" t="s">
        <v>392</v>
      </c>
      <c r="C13" s="22" t="s">
        <v>393</v>
      </c>
      <c r="D13" s="22" t="s">
        <v>414</v>
      </c>
      <c r="E13" s="35" t="s">
        <v>415</v>
      </c>
      <c r="F13" s="22" t="s">
        <v>396</v>
      </c>
      <c r="G13" s="35" t="s">
        <v>416</v>
      </c>
      <c r="H13" s="22" t="s">
        <v>412</v>
      </c>
      <c r="I13" s="22" t="s">
        <v>399</v>
      </c>
      <c r="J13" s="35" t="s">
        <v>417</v>
      </c>
    </row>
    <row r="14" ht="18.75" customHeight="1" spans="1:10">
      <c r="A14" s="209" t="s">
        <v>372</v>
      </c>
      <c r="B14" s="22" t="s">
        <v>392</v>
      </c>
      <c r="C14" s="22" t="s">
        <v>393</v>
      </c>
      <c r="D14" s="22" t="s">
        <v>418</v>
      </c>
      <c r="E14" s="35" t="s">
        <v>419</v>
      </c>
      <c r="F14" s="22" t="s">
        <v>420</v>
      </c>
      <c r="G14" s="35" t="s">
        <v>421</v>
      </c>
      <c r="H14" s="22" t="s">
        <v>422</v>
      </c>
      <c r="I14" s="22" t="s">
        <v>399</v>
      </c>
      <c r="J14" s="35" t="s">
        <v>423</v>
      </c>
    </row>
    <row r="15" ht="18.75" customHeight="1" spans="1:10">
      <c r="A15" s="209" t="s">
        <v>372</v>
      </c>
      <c r="B15" s="22" t="s">
        <v>392</v>
      </c>
      <c r="C15" s="22" t="s">
        <v>424</v>
      </c>
      <c r="D15" s="22" t="s">
        <v>425</v>
      </c>
      <c r="E15" s="35" t="s">
        <v>426</v>
      </c>
      <c r="F15" s="22" t="s">
        <v>396</v>
      </c>
      <c r="G15" s="35" t="s">
        <v>427</v>
      </c>
      <c r="H15" s="22" t="s">
        <v>412</v>
      </c>
      <c r="I15" s="22" t="s">
        <v>399</v>
      </c>
      <c r="J15" s="35" t="s">
        <v>428</v>
      </c>
    </row>
    <row r="16" ht="18.75" customHeight="1" spans="1:10">
      <c r="A16" s="209" t="s">
        <v>372</v>
      </c>
      <c r="B16" s="22" t="s">
        <v>392</v>
      </c>
      <c r="C16" s="22" t="s">
        <v>429</v>
      </c>
      <c r="D16" s="22" t="s">
        <v>430</v>
      </c>
      <c r="E16" s="35" t="s">
        <v>431</v>
      </c>
      <c r="F16" s="22" t="s">
        <v>396</v>
      </c>
      <c r="G16" s="35" t="s">
        <v>416</v>
      </c>
      <c r="H16" s="22" t="s">
        <v>412</v>
      </c>
      <c r="I16" s="22" t="s">
        <v>399</v>
      </c>
      <c r="J16" s="35" t="s">
        <v>432</v>
      </c>
    </row>
    <row r="17" ht="18.75" customHeight="1" spans="1:10">
      <c r="A17" s="209" t="s">
        <v>367</v>
      </c>
      <c r="B17" s="22" t="s">
        <v>433</v>
      </c>
      <c r="C17" s="22" t="s">
        <v>393</v>
      </c>
      <c r="D17" s="22" t="s">
        <v>394</v>
      </c>
      <c r="E17" s="35" t="s">
        <v>434</v>
      </c>
      <c r="F17" s="22" t="s">
        <v>396</v>
      </c>
      <c r="G17" s="35" t="s">
        <v>435</v>
      </c>
      <c r="H17" s="22" t="s">
        <v>436</v>
      </c>
      <c r="I17" s="22" t="s">
        <v>399</v>
      </c>
      <c r="J17" s="35" t="s">
        <v>437</v>
      </c>
    </row>
    <row r="18" ht="18.75" customHeight="1" spans="1:10">
      <c r="A18" s="209" t="s">
        <v>367</v>
      </c>
      <c r="B18" s="22" t="s">
        <v>433</v>
      </c>
      <c r="C18" s="22" t="s">
        <v>393</v>
      </c>
      <c r="D18" s="22" t="s">
        <v>409</v>
      </c>
      <c r="E18" s="35" t="s">
        <v>438</v>
      </c>
      <c r="F18" s="22" t="s">
        <v>396</v>
      </c>
      <c r="G18" s="35" t="s">
        <v>439</v>
      </c>
      <c r="H18" s="22" t="s">
        <v>412</v>
      </c>
      <c r="I18" s="22" t="s">
        <v>399</v>
      </c>
      <c r="J18" s="35" t="s">
        <v>440</v>
      </c>
    </row>
    <row r="19" ht="18.75" customHeight="1" spans="1:10">
      <c r="A19" s="209" t="s">
        <v>367</v>
      </c>
      <c r="B19" s="22" t="s">
        <v>433</v>
      </c>
      <c r="C19" s="22" t="s">
        <v>393</v>
      </c>
      <c r="D19" s="22" t="s">
        <v>414</v>
      </c>
      <c r="E19" s="35" t="s">
        <v>441</v>
      </c>
      <c r="F19" s="22" t="s">
        <v>442</v>
      </c>
      <c r="G19" s="35" t="s">
        <v>416</v>
      </c>
      <c r="H19" s="22" t="s">
        <v>412</v>
      </c>
      <c r="I19" s="22" t="s">
        <v>399</v>
      </c>
      <c r="J19" s="35" t="s">
        <v>443</v>
      </c>
    </row>
    <row r="20" ht="18.75" customHeight="1" spans="1:10">
      <c r="A20" s="209" t="s">
        <v>367</v>
      </c>
      <c r="B20" s="22" t="s">
        <v>433</v>
      </c>
      <c r="C20" s="22" t="s">
        <v>393</v>
      </c>
      <c r="D20" s="22" t="s">
        <v>418</v>
      </c>
      <c r="E20" s="35" t="s">
        <v>419</v>
      </c>
      <c r="F20" s="22" t="s">
        <v>420</v>
      </c>
      <c r="G20" s="35" t="s">
        <v>444</v>
      </c>
      <c r="H20" s="22" t="s">
        <v>422</v>
      </c>
      <c r="I20" s="22" t="s">
        <v>399</v>
      </c>
      <c r="J20" s="35" t="s">
        <v>445</v>
      </c>
    </row>
    <row r="21" ht="18.75" customHeight="1" spans="1:10">
      <c r="A21" s="209" t="s">
        <v>367</v>
      </c>
      <c r="B21" s="22" t="s">
        <v>433</v>
      </c>
      <c r="C21" s="22" t="s">
        <v>424</v>
      </c>
      <c r="D21" s="22" t="s">
        <v>425</v>
      </c>
      <c r="E21" s="35" t="s">
        <v>446</v>
      </c>
      <c r="F21" s="22" t="s">
        <v>442</v>
      </c>
      <c r="G21" s="35" t="s">
        <v>447</v>
      </c>
      <c r="H21" s="22"/>
      <c r="I21" s="22" t="s">
        <v>448</v>
      </c>
      <c r="J21" s="35" t="s">
        <v>449</v>
      </c>
    </row>
    <row r="22" ht="18.75" customHeight="1" spans="1:10">
      <c r="A22" s="209" t="s">
        <v>367</v>
      </c>
      <c r="B22" s="22" t="s">
        <v>433</v>
      </c>
      <c r="C22" s="22" t="s">
        <v>424</v>
      </c>
      <c r="D22" s="22" t="s">
        <v>425</v>
      </c>
      <c r="E22" s="35" t="s">
        <v>450</v>
      </c>
      <c r="F22" s="22" t="s">
        <v>442</v>
      </c>
      <c r="G22" s="35" t="s">
        <v>451</v>
      </c>
      <c r="H22" s="22"/>
      <c r="I22" s="22" t="s">
        <v>448</v>
      </c>
      <c r="J22" s="35" t="s">
        <v>452</v>
      </c>
    </row>
    <row r="23" ht="18.75" customHeight="1" spans="1:10">
      <c r="A23" s="209" t="s">
        <v>367</v>
      </c>
      <c r="B23" s="22" t="s">
        <v>433</v>
      </c>
      <c r="C23" s="22" t="s">
        <v>429</v>
      </c>
      <c r="D23" s="22" t="s">
        <v>430</v>
      </c>
      <c r="E23" s="35" t="s">
        <v>430</v>
      </c>
      <c r="F23" s="22" t="s">
        <v>396</v>
      </c>
      <c r="G23" s="35" t="s">
        <v>453</v>
      </c>
      <c r="H23" s="22" t="s">
        <v>412</v>
      </c>
      <c r="I23" s="22" t="s">
        <v>399</v>
      </c>
      <c r="J23" s="35" t="s">
        <v>454</v>
      </c>
    </row>
    <row r="24" ht="18.75" customHeight="1" spans="1:10">
      <c r="A24" s="209" t="s">
        <v>377</v>
      </c>
      <c r="B24" s="22" t="s">
        <v>455</v>
      </c>
      <c r="C24" s="22" t="s">
        <v>393</v>
      </c>
      <c r="D24" s="22" t="s">
        <v>394</v>
      </c>
      <c r="E24" s="35" t="s">
        <v>395</v>
      </c>
      <c r="F24" s="22" t="s">
        <v>396</v>
      </c>
      <c r="G24" s="35" t="s">
        <v>397</v>
      </c>
      <c r="H24" s="22" t="s">
        <v>398</v>
      </c>
      <c r="I24" s="22" t="s">
        <v>399</v>
      </c>
      <c r="J24" s="35" t="s">
        <v>456</v>
      </c>
    </row>
    <row r="25" ht="18.75" customHeight="1" spans="1:10">
      <c r="A25" s="209" t="s">
        <v>377</v>
      </c>
      <c r="B25" s="22" t="s">
        <v>455</v>
      </c>
      <c r="C25" s="22" t="s">
        <v>393</v>
      </c>
      <c r="D25" s="22" t="s">
        <v>409</v>
      </c>
      <c r="E25" s="35" t="s">
        <v>410</v>
      </c>
      <c r="F25" s="22" t="s">
        <v>396</v>
      </c>
      <c r="G25" s="35" t="s">
        <v>427</v>
      </c>
      <c r="H25" s="22" t="s">
        <v>412</v>
      </c>
      <c r="I25" s="22" t="s">
        <v>399</v>
      </c>
      <c r="J25" s="35" t="s">
        <v>413</v>
      </c>
    </row>
    <row r="26" ht="18.75" customHeight="1" spans="1:10">
      <c r="A26" s="209" t="s">
        <v>377</v>
      </c>
      <c r="B26" s="22" t="s">
        <v>455</v>
      </c>
      <c r="C26" s="22" t="s">
        <v>393</v>
      </c>
      <c r="D26" s="22" t="s">
        <v>414</v>
      </c>
      <c r="E26" s="35" t="s">
        <v>457</v>
      </c>
      <c r="F26" s="22" t="s">
        <v>396</v>
      </c>
      <c r="G26" s="35" t="s">
        <v>453</v>
      </c>
      <c r="H26" s="22" t="s">
        <v>412</v>
      </c>
      <c r="I26" s="22" t="s">
        <v>399</v>
      </c>
      <c r="J26" s="35" t="s">
        <v>458</v>
      </c>
    </row>
    <row r="27" ht="18.75" customHeight="1" spans="1:10">
      <c r="A27" s="209" t="s">
        <v>377</v>
      </c>
      <c r="B27" s="22" t="s">
        <v>455</v>
      </c>
      <c r="C27" s="22" t="s">
        <v>393</v>
      </c>
      <c r="D27" s="22" t="s">
        <v>418</v>
      </c>
      <c r="E27" s="35" t="s">
        <v>419</v>
      </c>
      <c r="F27" s="22" t="s">
        <v>420</v>
      </c>
      <c r="G27" s="35" t="s">
        <v>459</v>
      </c>
      <c r="H27" s="22" t="s">
        <v>422</v>
      </c>
      <c r="I27" s="22" t="s">
        <v>399</v>
      </c>
      <c r="J27" s="35" t="s">
        <v>460</v>
      </c>
    </row>
    <row r="28" ht="18.75" customHeight="1" spans="1:10">
      <c r="A28" s="209" t="s">
        <v>377</v>
      </c>
      <c r="B28" s="22" t="s">
        <v>455</v>
      </c>
      <c r="C28" s="22" t="s">
        <v>424</v>
      </c>
      <c r="D28" s="22" t="s">
        <v>425</v>
      </c>
      <c r="E28" s="35" t="s">
        <v>461</v>
      </c>
      <c r="F28" s="22" t="s">
        <v>442</v>
      </c>
      <c r="G28" s="35" t="s">
        <v>462</v>
      </c>
      <c r="H28" s="22"/>
      <c r="I28" s="22" t="s">
        <v>448</v>
      </c>
      <c r="J28" s="35" t="s">
        <v>463</v>
      </c>
    </row>
    <row r="29" ht="18.75" customHeight="1" spans="1:10">
      <c r="A29" s="209" t="s">
        <v>377</v>
      </c>
      <c r="B29" s="22" t="s">
        <v>455</v>
      </c>
      <c r="C29" s="22" t="s">
        <v>429</v>
      </c>
      <c r="D29" s="22" t="s">
        <v>430</v>
      </c>
      <c r="E29" s="35" t="s">
        <v>464</v>
      </c>
      <c r="F29" s="22" t="s">
        <v>396</v>
      </c>
      <c r="G29" s="35" t="s">
        <v>416</v>
      </c>
      <c r="H29" s="22" t="s">
        <v>412</v>
      </c>
      <c r="I29" s="22" t="s">
        <v>399</v>
      </c>
      <c r="J29" s="35" t="s">
        <v>465</v>
      </c>
    </row>
    <row r="30" ht="18.75" customHeight="1" spans="1:10">
      <c r="A30" s="209" t="s">
        <v>357</v>
      </c>
      <c r="B30" s="22" t="s">
        <v>466</v>
      </c>
      <c r="C30" s="22" t="s">
        <v>393</v>
      </c>
      <c r="D30" s="22" t="s">
        <v>394</v>
      </c>
      <c r="E30" s="35" t="s">
        <v>467</v>
      </c>
      <c r="F30" s="22" t="s">
        <v>396</v>
      </c>
      <c r="G30" s="35" t="s">
        <v>468</v>
      </c>
      <c r="H30" s="22" t="s">
        <v>469</v>
      </c>
      <c r="I30" s="22" t="s">
        <v>399</v>
      </c>
      <c r="J30" s="35" t="s">
        <v>470</v>
      </c>
    </row>
    <row r="31" ht="18.75" customHeight="1" spans="1:10">
      <c r="A31" s="209" t="s">
        <v>357</v>
      </c>
      <c r="B31" s="22" t="s">
        <v>466</v>
      </c>
      <c r="C31" s="22" t="s">
        <v>393</v>
      </c>
      <c r="D31" s="22" t="s">
        <v>409</v>
      </c>
      <c r="E31" s="35" t="s">
        <v>471</v>
      </c>
      <c r="F31" s="22" t="s">
        <v>396</v>
      </c>
      <c r="G31" s="35" t="s">
        <v>427</v>
      </c>
      <c r="H31" s="22" t="s">
        <v>412</v>
      </c>
      <c r="I31" s="22" t="s">
        <v>399</v>
      </c>
      <c r="J31" s="35" t="s">
        <v>472</v>
      </c>
    </row>
    <row r="32" ht="18.75" customHeight="1" spans="1:10">
      <c r="A32" s="209" t="s">
        <v>357</v>
      </c>
      <c r="B32" s="22" t="s">
        <v>466</v>
      </c>
      <c r="C32" s="22" t="s">
        <v>393</v>
      </c>
      <c r="D32" s="22" t="s">
        <v>414</v>
      </c>
      <c r="E32" s="35" t="s">
        <v>473</v>
      </c>
      <c r="F32" s="22" t="s">
        <v>396</v>
      </c>
      <c r="G32" s="35" t="s">
        <v>411</v>
      </c>
      <c r="H32" s="22" t="s">
        <v>412</v>
      </c>
      <c r="I32" s="22" t="s">
        <v>399</v>
      </c>
      <c r="J32" s="35" t="s">
        <v>474</v>
      </c>
    </row>
    <row r="33" ht="18.75" customHeight="1" spans="1:10">
      <c r="A33" s="209" t="s">
        <v>357</v>
      </c>
      <c r="B33" s="22" t="s">
        <v>466</v>
      </c>
      <c r="C33" s="22" t="s">
        <v>393</v>
      </c>
      <c r="D33" s="22" t="s">
        <v>418</v>
      </c>
      <c r="E33" s="35" t="s">
        <v>419</v>
      </c>
      <c r="F33" s="22" t="s">
        <v>420</v>
      </c>
      <c r="G33" s="35" t="s">
        <v>475</v>
      </c>
      <c r="H33" s="22" t="s">
        <v>476</v>
      </c>
      <c r="I33" s="22" t="s">
        <v>399</v>
      </c>
      <c r="J33" s="35" t="s">
        <v>477</v>
      </c>
    </row>
    <row r="34" ht="18.75" customHeight="1" spans="1:10">
      <c r="A34" s="209" t="s">
        <v>357</v>
      </c>
      <c r="B34" s="22" t="s">
        <v>466</v>
      </c>
      <c r="C34" s="22" t="s">
        <v>424</v>
      </c>
      <c r="D34" s="22" t="s">
        <v>425</v>
      </c>
      <c r="E34" s="35" t="s">
        <v>478</v>
      </c>
      <c r="F34" s="22" t="s">
        <v>442</v>
      </c>
      <c r="G34" s="35" t="s">
        <v>479</v>
      </c>
      <c r="H34" s="22"/>
      <c r="I34" s="22" t="s">
        <v>448</v>
      </c>
      <c r="J34" s="35" t="s">
        <v>480</v>
      </c>
    </row>
    <row r="35" ht="18.75" customHeight="1" spans="1:10">
      <c r="A35" s="209" t="s">
        <v>357</v>
      </c>
      <c r="B35" s="22" t="s">
        <v>466</v>
      </c>
      <c r="C35" s="22" t="s">
        <v>429</v>
      </c>
      <c r="D35" s="22" t="s">
        <v>430</v>
      </c>
      <c r="E35" s="35" t="s">
        <v>481</v>
      </c>
      <c r="F35" s="22" t="s">
        <v>396</v>
      </c>
      <c r="G35" s="35" t="s">
        <v>416</v>
      </c>
      <c r="H35" s="22" t="s">
        <v>412</v>
      </c>
      <c r="I35" s="22" t="s">
        <v>399</v>
      </c>
      <c r="J35" s="35" t="s">
        <v>482</v>
      </c>
    </row>
    <row r="36" ht="18.75" customHeight="1" spans="1:10">
      <c r="A36" s="209" t="s">
        <v>345</v>
      </c>
      <c r="B36" s="22" t="s">
        <v>483</v>
      </c>
      <c r="C36" s="22" t="s">
        <v>393</v>
      </c>
      <c r="D36" s="22" t="s">
        <v>394</v>
      </c>
      <c r="E36" s="35" t="s">
        <v>484</v>
      </c>
      <c r="F36" s="22" t="s">
        <v>442</v>
      </c>
      <c r="G36" s="35" t="s">
        <v>485</v>
      </c>
      <c r="H36" s="22" t="s">
        <v>486</v>
      </c>
      <c r="I36" s="22" t="s">
        <v>399</v>
      </c>
      <c r="J36" s="35" t="s">
        <v>487</v>
      </c>
    </row>
    <row r="37" ht="18.75" customHeight="1" spans="1:10">
      <c r="A37" s="209" t="s">
        <v>345</v>
      </c>
      <c r="B37" s="22" t="s">
        <v>483</v>
      </c>
      <c r="C37" s="22" t="s">
        <v>393</v>
      </c>
      <c r="D37" s="22" t="s">
        <v>394</v>
      </c>
      <c r="E37" s="35" t="s">
        <v>488</v>
      </c>
      <c r="F37" s="22" t="s">
        <v>442</v>
      </c>
      <c r="G37" s="35" t="s">
        <v>489</v>
      </c>
      <c r="H37" s="22" t="s">
        <v>422</v>
      </c>
      <c r="I37" s="22" t="s">
        <v>399</v>
      </c>
      <c r="J37" s="35" t="s">
        <v>490</v>
      </c>
    </row>
    <row r="38" ht="18.75" customHeight="1" spans="1:10">
      <c r="A38" s="209" t="s">
        <v>345</v>
      </c>
      <c r="B38" s="22" t="s">
        <v>483</v>
      </c>
      <c r="C38" s="22" t="s">
        <v>393</v>
      </c>
      <c r="D38" s="22" t="s">
        <v>409</v>
      </c>
      <c r="E38" s="35" t="s">
        <v>491</v>
      </c>
      <c r="F38" s="22" t="s">
        <v>396</v>
      </c>
      <c r="G38" s="35" t="s">
        <v>416</v>
      </c>
      <c r="H38" s="22" t="s">
        <v>412</v>
      </c>
      <c r="I38" s="22" t="s">
        <v>399</v>
      </c>
      <c r="J38" s="35" t="s">
        <v>492</v>
      </c>
    </row>
    <row r="39" ht="18.75" customHeight="1" spans="1:10">
      <c r="A39" s="209" t="s">
        <v>345</v>
      </c>
      <c r="B39" s="22" t="s">
        <v>483</v>
      </c>
      <c r="C39" s="22" t="s">
        <v>393</v>
      </c>
      <c r="D39" s="22" t="s">
        <v>414</v>
      </c>
      <c r="E39" s="35" t="s">
        <v>493</v>
      </c>
      <c r="F39" s="22" t="s">
        <v>396</v>
      </c>
      <c r="G39" s="35" t="s">
        <v>494</v>
      </c>
      <c r="H39" s="22" t="s">
        <v>412</v>
      </c>
      <c r="I39" s="22" t="s">
        <v>399</v>
      </c>
      <c r="J39" s="35" t="s">
        <v>495</v>
      </c>
    </row>
    <row r="40" ht="18.75" customHeight="1" spans="1:10">
      <c r="A40" s="209" t="s">
        <v>345</v>
      </c>
      <c r="B40" s="22" t="s">
        <v>483</v>
      </c>
      <c r="C40" s="22" t="s">
        <v>393</v>
      </c>
      <c r="D40" s="22" t="s">
        <v>394</v>
      </c>
      <c r="E40" s="35" t="s">
        <v>419</v>
      </c>
      <c r="F40" s="22" t="s">
        <v>420</v>
      </c>
      <c r="G40" s="35" t="s">
        <v>496</v>
      </c>
      <c r="H40" s="22" t="s">
        <v>422</v>
      </c>
      <c r="I40" s="22" t="s">
        <v>399</v>
      </c>
      <c r="J40" s="35" t="s">
        <v>497</v>
      </c>
    </row>
    <row r="41" ht="18.75" customHeight="1" spans="1:10">
      <c r="A41" s="209" t="s">
        <v>345</v>
      </c>
      <c r="B41" s="22" t="s">
        <v>483</v>
      </c>
      <c r="C41" s="22" t="s">
        <v>393</v>
      </c>
      <c r="D41" s="22" t="s">
        <v>394</v>
      </c>
      <c r="E41" s="35" t="s">
        <v>498</v>
      </c>
      <c r="F41" s="22" t="s">
        <v>420</v>
      </c>
      <c r="G41" s="35" t="s">
        <v>496</v>
      </c>
      <c r="H41" s="22" t="s">
        <v>422</v>
      </c>
      <c r="I41" s="22" t="s">
        <v>399</v>
      </c>
      <c r="J41" s="35" t="s">
        <v>497</v>
      </c>
    </row>
    <row r="42" ht="18.75" customHeight="1" spans="1:10">
      <c r="A42" s="209" t="s">
        <v>345</v>
      </c>
      <c r="B42" s="22" t="s">
        <v>483</v>
      </c>
      <c r="C42" s="22" t="s">
        <v>424</v>
      </c>
      <c r="D42" s="22" t="s">
        <v>425</v>
      </c>
      <c r="E42" s="35" t="s">
        <v>499</v>
      </c>
      <c r="F42" s="22" t="s">
        <v>442</v>
      </c>
      <c r="G42" s="35" t="s">
        <v>479</v>
      </c>
      <c r="H42" s="22"/>
      <c r="I42" s="22" t="s">
        <v>448</v>
      </c>
      <c r="J42" s="35" t="s">
        <v>500</v>
      </c>
    </row>
    <row r="43" ht="18.75" customHeight="1" spans="1:10">
      <c r="A43" s="209" t="s">
        <v>345</v>
      </c>
      <c r="B43" s="22" t="s">
        <v>483</v>
      </c>
      <c r="C43" s="22" t="s">
        <v>429</v>
      </c>
      <c r="D43" s="22" t="s">
        <v>430</v>
      </c>
      <c r="E43" s="35" t="s">
        <v>501</v>
      </c>
      <c r="F43" s="22" t="s">
        <v>396</v>
      </c>
      <c r="G43" s="35" t="s">
        <v>494</v>
      </c>
      <c r="H43" s="22" t="s">
        <v>412</v>
      </c>
      <c r="I43" s="22" t="s">
        <v>399</v>
      </c>
      <c r="J43" s="35" t="s">
        <v>502</v>
      </c>
    </row>
    <row r="44" ht="18.75" customHeight="1" spans="1:10">
      <c r="A44" s="209" t="s">
        <v>354</v>
      </c>
      <c r="B44" s="22" t="s">
        <v>503</v>
      </c>
      <c r="C44" s="22" t="s">
        <v>393</v>
      </c>
      <c r="D44" s="22" t="s">
        <v>394</v>
      </c>
      <c r="E44" s="35" t="s">
        <v>504</v>
      </c>
      <c r="F44" s="22" t="s">
        <v>396</v>
      </c>
      <c r="G44" s="35" t="s">
        <v>505</v>
      </c>
      <c r="H44" s="22" t="s">
        <v>398</v>
      </c>
      <c r="I44" s="22" t="s">
        <v>399</v>
      </c>
      <c r="J44" s="35" t="s">
        <v>506</v>
      </c>
    </row>
    <row r="45" ht="18.75" customHeight="1" spans="1:10">
      <c r="A45" s="209" t="s">
        <v>354</v>
      </c>
      <c r="B45" s="22" t="s">
        <v>507</v>
      </c>
      <c r="C45" s="22" t="s">
        <v>393</v>
      </c>
      <c r="D45" s="22" t="s">
        <v>394</v>
      </c>
      <c r="E45" s="35" t="s">
        <v>508</v>
      </c>
      <c r="F45" s="22" t="s">
        <v>396</v>
      </c>
      <c r="G45" s="35" t="s">
        <v>509</v>
      </c>
      <c r="H45" s="22" t="s">
        <v>398</v>
      </c>
      <c r="I45" s="22" t="s">
        <v>399</v>
      </c>
      <c r="J45" s="35" t="s">
        <v>510</v>
      </c>
    </row>
    <row r="46" ht="18.75" customHeight="1" spans="1:10">
      <c r="A46" s="209" t="s">
        <v>354</v>
      </c>
      <c r="B46" s="22" t="s">
        <v>507</v>
      </c>
      <c r="C46" s="22" t="s">
        <v>393</v>
      </c>
      <c r="D46" s="22" t="s">
        <v>394</v>
      </c>
      <c r="E46" s="35" t="s">
        <v>511</v>
      </c>
      <c r="F46" s="22" t="s">
        <v>396</v>
      </c>
      <c r="G46" s="35" t="s">
        <v>512</v>
      </c>
      <c r="H46" s="22" t="s">
        <v>398</v>
      </c>
      <c r="I46" s="22" t="s">
        <v>399</v>
      </c>
      <c r="J46" s="35" t="s">
        <v>513</v>
      </c>
    </row>
    <row r="47" ht="18.75" customHeight="1" spans="1:10">
      <c r="A47" s="209" t="s">
        <v>354</v>
      </c>
      <c r="B47" s="22" t="s">
        <v>507</v>
      </c>
      <c r="C47" s="22" t="s">
        <v>393</v>
      </c>
      <c r="D47" s="22" t="s">
        <v>394</v>
      </c>
      <c r="E47" s="35" t="s">
        <v>514</v>
      </c>
      <c r="F47" s="22" t="s">
        <v>396</v>
      </c>
      <c r="G47" s="35" t="s">
        <v>515</v>
      </c>
      <c r="H47" s="22" t="s">
        <v>398</v>
      </c>
      <c r="I47" s="22" t="s">
        <v>399</v>
      </c>
      <c r="J47" s="35" t="s">
        <v>516</v>
      </c>
    </row>
    <row r="48" ht="18.75" customHeight="1" spans="1:10">
      <c r="A48" s="209" t="s">
        <v>354</v>
      </c>
      <c r="B48" s="22" t="s">
        <v>507</v>
      </c>
      <c r="C48" s="22" t="s">
        <v>393</v>
      </c>
      <c r="D48" s="22" t="s">
        <v>394</v>
      </c>
      <c r="E48" s="35" t="s">
        <v>517</v>
      </c>
      <c r="F48" s="22" t="s">
        <v>396</v>
      </c>
      <c r="G48" s="35" t="s">
        <v>518</v>
      </c>
      <c r="H48" s="22" t="s">
        <v>519</v>
      </c>
      <c r="I48" s="22" t="s">
        <v>399</v>
      </c>
      <c r="J48" s="35" t="s">
        <v>520</v>
      </c>
    </row>
    <row r="49" ht="18.75" customHeight="1" spans="1:10">
      <c r="A49" s="209" t="s">
        <v>354</v>
      </c>
      <c r="B49" s="22" t="s">
        <v>507</v>
      </c>
      <c r="C49" s="22" t="s">
        <v>393</v>
      </c>
      <c r="D49" s="22" t="s">
        <v>409</v>
      </c>
      <c r="E49" s="35" t="s">
        <v>521</v>
      </c>
      <c r="F49" s="22" t="s">
        <v>442</v>
      </c>
      <c r="G49" s="35" t="s">
        <v>439</v>
      </c>
      <c r="H49" s="22" t="s">
        <v>412</v>
      </c>
      <c r="I49" s="22" t="s">
        <v>399</v>
      </c>
      <c r="J49" s="35" t="s">
        <v>522</v>
      </c>
    </row>
    <row r="50" ht="18.75" customHeight="1" spans="1:10">
      <c r="A50" s="209" t="s">
        <v>354</v>
      </c>
      <c r="B50" s="22" t="s">
        <v>507</v>
      </c>
      <c r="C50" s="22" t="s">
        <v>393</v>
      </c>
      <c r="D50" s="22" t="s">
        <v>409</v>
      </c>
      <c r="E50" s="35" t="s">
        <v>523</v>
      </c>
      <c r="F50" s="22" t="s">
        <v>442</v>
      </c>
      <c r="G50" s="35" t="s">
        <v>439</v>
      </c>
      <c r="H50" s="22" t="s">
        <v>412</v>
      </c>
      <c r="I50" s="22" t="s">
        <v>399</v>
      </c>
      <c r="J50" s="35" t="s">
        <v>524</v>
      </c>
    </row>
    <row r="51" ht="18.75" customHeight="1" spans="1:10">
      <c r="A51" s="209" t="s">
        <v>354</v>
      </c>
      <c r="B51" s="22" t="s">
        <v>507</v>
      </c>
      <c r="C51" s="22" t="s">
        <v>393</v>
      </c>
      <c r="D51" s="22" t="s">
        <v>409</v>
      </c>
      <c r="E51" s="35" t="s">
        <v>525</v>
      </c>
      <c r="F51" s="22" t="s">
        <v>442</v>
      </c>
      <c r="G51" s="35" t="s">
        <v>439</v>
      </c>
      <c r="H51" s="22" t="s">
        <v>412</v>
      </c>
      <c r="I51" s="22" t="s">
        <v>399</v>
      </c>
      <c r="J51" s="35" t="s">
        <v>526</v>
      </c>
    </row>
    <row r="52" ht="18.75" customHeight="1" spans="1:10">
      <c r="A52" s="209" t="s">
        <v>354</v>
      </c>
      <c r="B52" s="22" t="s">
        <v>507</v>
      </c>
      <c r="C52" s="22" t="s">
        <v>393</v>
      </c>
      <c r="D52" s="22" t="s">
        <v>409</v>
      </c>
      <c r="E52" s="35" t="s">
        <v>527</v>
      </c>
      <c r="F52" s="22" t="s">
        <v>442</v>
      </c>
      <c r="G52" s="35" t="s">
        <v>439</v>
      </c>
      <c r="H52" s="22" t="s">
        <v>412</v>
      </c>
      <c r="I52" s="22" t="s">
        <v>399</v>
      </c>
      <c r="J52" s="35" t="s">
        <v>528</v>
      </c>
    </row>
    <row r="53" ht="18.75" customHeight="1" spans="1:10">
      <c r="A53" s="209" t="s">
        <v>354</v>
      </c>
      <c r="B53" s="22" t="s">
        <v>507</v>
      </c>
      <c r="C53" s="22" t="s">
        <v>393</v>
      </c>
      <c r="D53" s="22" t="s">
        <v>414</v>
      </c>
      <c r="E53" s="35" t="s">
        <v>529</v>
      </c>
      <c r="F53" s="22" t="s">
        <v>396</v>
      </c>
      <c r="G53" s="35" t="s">
        <v>439</v>
      </c>
      <c r="H53" s="22" t="s">
        <v>412</v>
      </c>
      <c r="I53" s="22" t="s">
        <v>399</v>
      </c>
      <c r="J53" s="35" t="s">
        <v>530</v>
      </c>
    </row>
    <row r="54" ht="18.75" customHeight="1" spans="1:10">
      <c r="A54" s="209" t="s">
        <v>354</v>
      </c>
      <c r="B54" s="22" t="s">
        <v>507</v>
      </c>
      <c r="C54" s="22" t="s">
        <v>393</v>
      </c>
      <c r="D54" s="22" t="s">
        <v>414</v>
      </c>
      <c r="E54" s="35" t="s">
        <v>531</v>
      </c>
      <c r="F54" s="22" t="s">
        <v>420</v>
      </c>
      <c r="G54" s="35" t="s">
        <v>459</v>
      </c>
      <c r="H54" s="22" t="s">
        <v>532</v>
      </c>
      <c r="I54" s="22" t="s">
        <v>399</v>
      </c>
      <c r="J54" s="35" t="s">
        <v>533</v>
      </c>
    </row>
    <row r="55" ht="18.75" customHeight="1" spans="1:10">
      <c r="A55" s="209" t="s">
        <v>354</v>
      </c>
      <c r="B55" s="22" t="s">
        <v>507</v>
      </c>
      <c r="C55" s="22" t="s">
        <v>393</v>
      </c>
      <c r="D55" s="22" t="s">
        <v>418</v>
      </c>
      <c r="E55" s="35" t="s">
        <v>419</v>
      </c>
      <c r="F55" s="22" t="s">
        <v>442</v>
      </c>
      <c r="G55" s="35" t="s">
        <v>534</v>
      </c>
      <c r="H55" s="22" t="s">
        <v>535</v>
      </c>
      <c r="I55" s="22" t="s">
        <v>399</v>
      </c>
      <c r="J55" s="35" t="s">
        <v>534</v>
      </c>
    </row>
    <row r="56" ht="18.75" customHeight="1" spans="1:10">
      <c r="A56" s="209" t="s">
        <v>354</v>
      </c>
      <c r="B56" s="22" t="s">
        <v>507</v>
      </c>
      <c r="C56" s="22" t="s">
        <v>424</v>
      </c>
      <c r="D56" s="22" t="s">
        <v>425</v>
      </c>
      <c r="E56" s="35" t="s">
        <v>536</v>
      </c>
      <c r="F56" s="22" t="s">
        <v>396</v>
      </c>
      <c r="G56" s="35" t="s">
        <v>416</v>
      </c>
      <c r="H56" s="22" t="s">
        <v>412</v>
      </c>
      <c r="I56" s="22" t="s">
        <v>399</v>
      </c>
      <c r="J56" s="35" t="s">
        <v>537</v>
      </c>
    </row>
    <row r="57" ht="18.75" customHeight="1" spans="1:10">
      <c r="A57" s="209" t="s">
        <v>354</v>
      </c>
      <c r="B57" s="22" t="s">
        <v>507</v>
      </c>
      <c r="C57" s="22" t="s">
        <v>424</v>
      </c>
      <c r="D57" s="22" t="s">
        <v>425</v>
      </c>
      <c r="E57" s="35" t="s">
        <v>538</v>
      </c>
      <c r="F57" s="22" t="s">
        <v>442</v>
      </c>
      <c r="G57" s="35" t="s">
        <v>539</v>
      </c>
      <c r="H57" s="22"/>
      <c r="I57" s="22" t="s">
        <v>448</v>
      </c>
      <c r="J57" s="35" t="s">
        <v>540</v>
      </c>
    </row>
    <row r="58" ht="18.75" customHeight="1" spans="1:10">
      <c r="A58" s="209" t="s">
        <v>354</v>
      </c>
      <c r="B58" s="22" t="s">
        <v>507</v>
      </c>
      <c r="C58" s="22" t="s">
        <v>429</v>
      </c>
      <c r="D58" s="22" t="s">
        <v>430</v>
      </c>
      <c r="E58" s="35" t="s">
        <v>541</v>
      </c>
      <c r="F58" s="22" t="s">
        <v>396</v>
      </c>
      <c r="G58" s="35" t="s">
        <v>439</v>
      </c>
      <c r="H58" s="22" t="s">
        <v>412</v>
      </c>
      <c r="I58" s="22" t="s">
        <v>399</v>
      </c>
      <c r="J58" s="35" t="s">
        <v>542</v>
      </c>
    </row>
    <row r="59" ht="18.75" customHeight="1" spans="1:10">
      <c r="A59" s="209" t="s">
        <v>354</v>
      </c>
      <c r="B59" s="22" t="s">
        <v>507</v>
      </c>
      <c r="C59" s="22" t="s">
        <v>429</v>
      </c>
      <c r="D59" s="22" t="s">
        <v>430</v>
      </c>
      <c r="E59" s="35" t="s">
        <v>543</v>
      </c>
      <c r="F59" s="22" t="s">
        <v>396</v>
      </c>
      <c r="G59" s="35" t="s">
        <v>439</v>
      </c>
      <c r="H59" s="22" t="s">
        <v>412</v>
      </c>
      <c r="I59" s="22" t="s">
        <v>399</v>
      </c>
      <c r="J59" s="35" t="s">
        <v>544</v>
      </c>
    </row>
    <row r="60" ht="18.75" customHeight="1" spans="1:10">
      <c r="A60" s="209" t="s">
        <v>354</v>
      </c>
      <c r="B60" s="22" t="s">
        <v>507</v>
      </c>
      <c r="C60" s="22" t="s">
        <v>429</v>
      </c>
      <c r="D60" s="22" t="s">
        <v>430</v>
      </c>
      <c r="E60" s="35" t="s">
        <v>545</v>
      </c>
      <c r="F60" s="22" t="s">
        <v>396</v>
      </c>
      <c r="G60" s="35" t="s">
        <v>439</v>
      </c>
      <c r="H60" s="22" t="s">
        <v>412</v>
      </c>
      <c r="I60" s="22" t="s">
        <v>399</v>
      </c>
      <c r="J60" s="35" t="s">
        <v>546</v>
      </c>
    </row>
    <row r="61" ht="18.75" customHeight="1" spans="1:10">
      <c r="A61" s="209" t="s">
        <v>348</v>
      </c>
      <c r="B61" s="22" t="s">
        <v>483</v>
      </c>
      <c r="C61" s="22" t="s">
        <v>393</v>
      </c>
      <c r="D61" s="22" t="s">
        <v>394</v>
      </c>
      <c r="E61" s="35" t="s">
        <v>484</v>
      </c>
      <c r="F61" s="22" t="s">
        <v>396</v>
      </c>
      <c r="G61" s="35" t="s">
        <v>485</v>
      </c>
      <c r="H61" s="22" t="s">
        <v>486</v>
      </c>
      <c r="I61" s="22" t="s">
        <v>399</v>
      </c>
      <c r="J61" s="35" t="s">
        <v>547</v>
      </c>
    </row>
    <row r="62" ht="18.75" customHeight="1" spans="1:10">
      <c r="A62" s="209" t="s">
        <v>348</v>
      </c>
      <c r="B62" s="22" t="s">
        <v>483</v>
      </c>
      <c r="C62" s="22" t="s">
        <v>393</v>
      </c>
      <c r="D62" s="22" t="s">
        <v>414</v>
      </c>
      <c r="E62" s="35" t="s">
        <v>493</v>
      </c>
      <c r="F62" s="22" t="s">
        <v>396</v>
      </c>
      <c r="G62" s="35" t="s">
        <v>494</v>
      </c>
      <c r="H62" s="22" t="s">
        <v>412</v>
      </c>
      <c r="I62" s="22" t="s">
        <v>399</v>
      </c>
      <c r="J62" s="35" t="s">
        <v>548</v>
      </c>
    </row>
    <row r="63" ht="18.75" customHeight="1" spans="1:10">
      <c r="A63" s="209" t="s">
        <v>348</v>
      </c>
      <c r="B63" s="22" t="s">
        <v>483</v>
      </c>
      <c r="C63" s="22" t="s">
        <v>393</v>
      </c>
      <c r="D63" s="22" t="s">
        <v>418</v>
      </c>
      <c r="E63" s="35" t="s">
        <v>419</v>
      </c>
      <c r="F63" s="22" t="s">
        <v>396</v>
      </c>
      <c r="G63" s="35" t="s">
        <v>549</v>
      </c>
      <c r="H63" s="22" t="s">
        <v>476</v>
      </c>
      <c r="I63" s="22" t="s">
        <v>399</v>
      </c>
      <c r="J63" s="35" t="s">
        <v>550</v>
      </c>
    </row>
    <row r="64" ht="18.75" customHeight="1" spans="1:10">
      <c r="A64" s="209" t="s">
        <v>348</v>
      </c>
      <c r="B64" s="22" t="s">
        <v>483</v>
      </c>
      <c r="C64" s="22" t="s">
        <v>424</v>
      </c>
      <c r="D64" s="22" t="s">
        <v>425</v>
      </c>
      <c r="E64" s="35" t="s">
        <v>499</v>
      </c>
      <c r="F64" s="22" t="s">
        <v>442</v>
      </c>
      <c r="G64" s="35" t="s">
        <v>479</v>
      </c>
      <c r="H64" s="22"/>
      <c r="I64" s="22" t="s">
        <v>448</v>
      </c>
      <c r="J64" s="35" t="s">
        <v>500</v>
      </c>
    </row>
    <row r="65" ht="18.75" customHeight="1" spans="1:10">
      <c r="A65" s="209" t="s">
        <v>348</v>
      </c>
      <c r="B65" s="22" t="s">
        <v>483</v>
      </c>
      <c r="C65" s="22" t="s">
        <v>429</v>
      </c>
      <c r="D65" s="22" t="s">
        <v>430</v>
      </c>
      <c r="E65" s="35" t="s">
        <v>501</v>
      </c>
      <c r="F65" s="22" t="s">
        <v>396</v>
      </c>
      <c r="G65" s="35" t="s">
        <v>494</v>
      </c>
      <c r="H65" s="22" t="s">
        <v>412</v>
      </c>
      <c r="I65" s="22" t="s">
        <v>399</v>
      </c>
      <c r="J65" s="35" t="s">
        <v>551</v>
      </c>
    </row>
    <row r="66" ht="18.75" customHeight="1" spans="1:10">
      <c r="A66" s="209" t="s">
        <v>365</v>
      </c>
      <c r="B66" s="22" t="s">
        <v>552</v>
      </c>
      <c r="C66" s="22" t="s">
        <v>393</v>
      </c>
      <c r="D66" s="22" t="s">
        <v>394</v>
      </c>
      <c r="E66" s="35" t="s">
        <v>553</v>
      </c>
      <c r="F66" s="22" t="s">
        <v>442</v>
      </c>
      <c r="G66" s="35" t="s">
        <v>468</v>
      </c>
      <c r="H66" s="22" t="s">
        <v>486</v>
      </c>
      <c r="I66" s="22" t="s">
        <v>399</v>
      </c>
      <c r="J66" s="35" t="s">
        <v>554</v>
      </c>
    </row>
    <row r="67" ht="18.75" customHeight="1" spans="1:10">
      <c r="A67" s="209" t="s">
        <v>365</v>
      </c>
      <c r="B67" s="22" t="s">
        <v>552</v>
      </c>
      <c r="C67" s="22" t="s">
        <v>393</v>
      </c>
      <c r="D67" s="22" t="s">
        <v>409</v>
      </c>
      <c r="E67" s="35" t="s">
        <v>555</v>
      </c>
      <c r="F67" s="22" t="s">
        <v>396</v>
      </c>
      <c r="G67" s="35" t="s">
        <v>556</v>
      </c>
      <c r="H67" s="22" t="s">
        <v>412</v>
      </c>
      <c r="I67" s="22" t="s">
        <v>399</v>
      </c>
      <c r="J67" s="35" t="s">
        <v>557</v>
      </c>
    </row>
    <row r="68" ht="18.75" customHeight="1" spans="1:10">
      <c r="A68" s="209" t="s">
        <v>365</v>
      </c>
      <c r="B68" s="22" t="s">
        <v>552</v>
      </c>
      <c r="C68" s="22" t="s">
        <v>393</v>
      </c>
      <c r="D68" s="22" t="s">
        <v>414</v>
      </c>
      <c r="E68" s="35" t="s">
        <v>558</v>
      </c>
      <c r="F68" s="22" t="s">
        <v>396</v>
      </c>
      <c r="G68" s="35" t="s">
        <v>427</v>
      </c>
      <c r="H68" s="22" t="s">
        <v>412</v>
      </c>
      <c r="I68" s="22" t="s">
        <v>399</v>
      </c>
      <c r="J68" s="35" t="s">
        <v>559</v>
      </c>
    </row>
    <row r="69" ht="18.75" customHeight="1" spans="1:10">
      <c r="A69" s="209" t="s">
        <v>365</v>
      </c>
      <c r="B69" s="22" t="s">
        <v>552</v>
      </c>
      <c r="C69" s="22" t="s">
        <v>393</v>
      </c>
      <c r="D69" s="22" t="s">
        <v>414</v>
      </c>
      <c r="E69" s="35" t="s">
        <v>560</v>
      </c>
      <c r="F69" s="22" t="s">
        <v>396</v>
      </c>
      <c r="G69" s="35" t="s">
        <v>453</v>
      </c>
      <c r="H69" s="22" t="s">
        <v>412</v>
      </c>
      <c r="I69" s="22" t="s">
        <v>399</v>
      </c>
      <c r="J69" s="35" t="s">
        <v>561</v>
      </c>
    </row>
    <row r="70" ht="18.75" customHeight="1" spans="1:10">
      <c r="A70" s="209" t="s">
        <v>365</v>
      </c>
      <c r="B70" s="22" t="s">
        <v>552</v>
      </c>
      <c r="C70" s="22" t="s">
        <v>393</v>
      </c>
      <c r="D70" s="22" t="s">
        <v>418</v>
      </c>
      <c r="E70" s="35" t="s">
        <v>419</v>
      </c>
      <c r="F70" s="22" t="s">
        <v>420</v>
      </c>
      <c r="G70" s="35" t="s">
        <v>459</v>
      </c>
      <c r="H70" s="22" t="s">
        <v>422</v>
      </c>
      <c r="I70" s="22" t="s">
        <v>399</v>
      </c>
      <c r="J70" s="35" t="s">
        <v>562</v>
      </c>
    </row>
    <row r="71" ht="18.75" customHeight="1" spans="1:10">
      <c r="A71" s="209" t="s">
        <v>365</v>
      </c>
      <c r="B71" s="22" t="s">
        <v>552</v>
      </c>
      <c r="C71" s="22" t="s">
        <v>424</v>
      </c>
      <c r="D71" s="22" t="s">
        <v>563</v>
      </c>
      <c r="E71" s="35" t="s">
        <v>564</v>
      </c>
      <c r="F71" s="22" t="s">
        <v>442</v>
      </c>
      <c r="G71" s="35" t="s">
        <v>451</v>
      </c>
      <c r="H71" s="22"/>
      <c r="I71" s="22" t="s">
        <v>448</v>
      </c>
      <c r="J71" s="35" t="s">
        <v>565</v>
      </c>
    </row>
    <row r="72" ht="18.75" customHeight="1" spans="1:10">
      <c r="A72" s="209" t="s">
        <v>365</v>
      </c>
      <c r="B72" s="22" t="s">
        <v>552</v>
      </c>
      <c r="C72" s="22" t="s">
        <v>429</v>
      </c>
      <c r="D72" s="22" t="s">
        <v>430</v>
      </c>
      <c r="E72" s="35" t="s">
        <v>566</v>
      </c>
      <c r="F72" s="22" t="s">
        <v>396</v>
      </c>
      <c r="G72" s="35" t="s">
        <v>416</v>
      </c>
      <c r="H72" s="22" t="s">
        <v>412</v>
      </c>
      <c r="I72" s="22" t="s">
        <v>399</v>
      </c>
      <c r="J72" s="35" t="s">
        <v>567</v>
      </c>
    </row>
    <row r="73" ht="18.75" customHeight="1" spans="1:10">
      <c r="A73" s="209" t="s">
        <v>379</v>
      </c>
      <c r="B73" s="22" t="s">
        <v>568</v>
      </c>
      <c r="C73" s="22" t="s">
        <v>393</v>
      </c>
      <c r="D73" s="22" t="s">
        <v>394</v>
      </c>
      <c r="E73" s="35" t="s">
        <v>569</v>
      </c>
      <c r="F73" s="22" t="s">
        <v>396</v>
      </c>
      <c r="G73" s="35" t="s">
        <v>570</v>
      </c>
      <c r="H73" s="22" t="s">
        <v>398</v>
      </c>
      <c r="I73" s="22" t="s">
        <v>399</v>
      </c>
      <c r="J73" s="35" t="s">
        <v>571</v>
      </c>
    </row>
    <row r="74" ht="18.75" customHeight="1" spans="1:10">
      <c r="A74" s="209" t="s">
        <v>379</v>
      </c>
      <c r="B74" s="22" t="s">
        <v>568</v>
      </c>
      <c r="C74" s="22" t="s">
        <v>393</v>
      </c>
      <c r="D74" s="22" t="s">
        <v>394</v>
      </c>
      <c r="E74" s="35" t="s">
        <v>572</v>
      </c>
      <c r="F74" s="22" t="s">
        <v>396</v>
      </c>
      <c r="G74" s="35" t="s">
        <v>172</v>
      </c>
      <c r="H74" s="22" t="s">
        <v>573</v>
      </c>
      <c r="I74" s="22" t="s">
        <v>399</v>
      </c>
      <c r="J74" s="35" t="s">
        <v>574</v>
      </c>
    </row>
    <row r="75" ht="18.75" customHeight="1" spans="1:10">
      <c r="A75" s="209" t="s">
        <v>379</v>
      </c>
      <c r="B75" s="22" t="s">
        <v>568</v>
      </c>
      <c r="C75" s="22" t="s">
        <v>393</v>
      </c>
      <c r="D75" s="22" t="s">
        <v>394</v>
      </c>
      <c r="E75" s="35" t="s">
        <v>575</v>
      </c>
      <c r="F75" s="22" t="s">
        <v>396</v>
      </c>
      <c r="G75" s="35" t="s">
        <v>459</v>
      </c>
      <c r="H75" s="22" t="s">
        <v>398</v>
      </c>
      <c r="I75" s="22" t="s">
        <v>399</v>
      </c>
      <c r="J75" s="35" t="s">
        <v>576</v>
      </c>
    </row>
    <row r="76" ht="18.75" customHeight="1" spans="1:10">
      <c r="A76" s="209" t="s">
        <v>379</v>
      </c>
      <c r="B76" s="22" t="s">
        <v>568</v>
      </c>
      <c r="C76" s="22" t="s">
        <v>393</v>
      </c>
      <c r="D76" s="22" t="s">
        <v>409</v>
      </c>
      <c r="E76" s="35" t="s">
        <v>577</v>
      </c>
      <c r="F76" s="22" t="s">
        <v>396</v>
      </c>
      <c r="G76" s="35" t="s">
        <v>494</v>
      </c>
      <c r="H76" s="22" t="s">
        <v>412</v>
      </c>
      <c r="I76" s="22" t="s">
        <v>399</v>
      </c>
      <c r="J76" s="35" t="s">
        <v>578</v>
      </c>
    </row>
    <row r="77" ht="18.75" customHeight="1" spans="1:10">
      <c r="A77" s="209" t="s">
        <v>379</v>
      </c>
      <c r="B77" s="22" t="s">
        <v>568</v>
      </c>
      <c r="C77" s="22" t="s">
        <v>393</v>
      </c>
      <c r="D77" s="22" t="s">
        <v>414</v>
      </c>
      <c r="E77" s="35" t="s">
        <v>579</v>
      </c>
      <c r="F77" s="22" t="s">
        <v>396</v>
      </c>
      <c r="G77" s="35" t="s">
        <v>494</v>
      </c>
      <c r="H77" s="22" t="s">
        <v>412</v>
      </c>
      <c r="I77" s="22" t="s">
        <v>399</v>
      </c>
      <c r="J77" s="35" t="s">
        <v>580</v>
      </c>
    </row>
    <row r="78" ht="18.75" customHeight="1" spans="1:10">
      <c r="A78" s="209" t="s">
        <v>379</v>
      </c>
      <c r="B78" s="22" t="s">
        <v>568</v>
      </c>
      <c r="C78" s="22" t="s">
        <v>393</v>
      </c>
      <c r="D78" s="22" t="s">
        <v>418</v>
      </c>
      <c r="E78" s="35" t="s">
        <v>419</v>
      </c>
      <c r="F78" s="22" t="s">
        <v>420</v>
      </c>
      <c r="G78" s="35" t="s">
        <v>581</v>
      </c>
      <c r="H78" s="22" t="s">
        <v>476</v>
      </c>
      <c r="I78" s="22" t="s">
        <v>399</v>
      </c>
      <c r="J78" s="35" t="s">
        <v>582</v>
      </c>
    </row>
    <row r="79" ht="18.75" customHeight="1" spans="1:10">
      <c r="A79" s="209" t="s">
        <v>379</v>
      </c>
      <c r="B79" s="22" t="s">
        <v>568</v>
      </c>
      <c r="C79" s="22" t="s">
        <v>424</v>
      </c>
      <c r="D79" s="22" t="s">
        <v>425</v>
      </c>
      <c r="E79" s="35" t="s">
        <v>583</v>
      </c>
      <c r="F79" s="22" t="s">
        <v>442</v>
      </c>
      <c r="G79" s="35" t="s">
        <v>539</v>
      </c>
      <c r="H79" s="22"/>
      <c r="I79" s="22" t="s">
        <v>448</v>
      </c>
      <c r="J79" s="35" t="s">
        <v>584</v>
      </c>
    </row>
    <row r="80" ht="18.75" customHeight="1" spans="1:10">
      <c r="A80" s="209" t="s">
        <v>379</v>
      </c>
      <c r="B80" s="22" t="s">
        <v>568</v>
      </c>
      <c r="C80" s="22" t="s">
        <v>429</v>
      </c>
      <c r="D80" s="22" t="s">
        <v>430</v>
      </c>
      <c r="E80" s="35" t="s">
        <v>585</v>
      </c>
      <c r="F80" s="22" t="s">
        <v>396</v>
      </c>
      <c r="G80" s="35" t="s">
        <v>586</v>
      </c>
      <c r="H80" s="22" t="s">
        <v>412</v>
      </c>
      <c r="I80" s="22" t="s">
        <v>399</v>
      </c>
      <c r="J80" s="35" t="s">
        <v>587</v>
      </c>
    </row>
    <row r="81" ht="18.75" customHeight="1" spans="1:10">
      <c r="A81" s="209" t="s">
        <v>379</v>
      </c>
      <c r="B81" s="22" t="s">
        <v>568</v>
      </c>
      <c r="C81" s="22" t="s">
        <v>429</v>
      </c>
      <c r="D81" s="22" t="s">
        <v>430</v>
      </c>
      <c r="E81" s="35" t="s">
        <v>588</v>
      </c>
      <c r="F81" s="22" t="s">
        <v>396</v>
      </c>
      <c r="G81" s="35" t="s">
        <v>586</v>
      </c>
      <c r="H81" s="22" t="s">
        <v>412</v>
      </c>
      <c r="I81" s="22" t="s">
        <v>399</v>
      </c>
      <c r="J81" s="35" t="s">
        <v>589</v>
      </c>
    </row>
    <row r="82" ht="18.75" customHeight="1" spans="1:10">
      <c r="A82" s="209" t="s">
        <v>359</v>
      </c>
      <c r="B82" s="22" t="s">
        <v>590</v>
      </c>
      <c r="C82" s="22" t="s">
        <v>393</v>
      </c>
      <c r="D82" s="22" t="s">
        <v>414</v>
      </c>
      <c r="E82" s="35" t="s">
        <v>590</v>
      </c>
      <c r="F82" s="22" t="s">
        <v>442</v>
      </c>
      <c r="G82" s="35" t="s">
        <v>439</v>
      </c>
      <c r="H82" s="22" t="s">
        <v>412</v>
      </c>
      <c r="I82" s="22" t="s">
        <v>448</v>
      </c>
      <c r="J82" s="35" t="s">
        <v>590</v>
      </c>
    </row>
    <row r="83" ht="18.75" customHeight="1" spans="1:10">
      <c r="A83" s="209" t="s">
        <v>359</v>
      </c>
      <c r="B83" s="22" t="s">
        <v>591</v>
      </c>
      <c r="C83" s="22" t="s">
        <v>424</v>
      </c>
      <c r="D83" s="22" t="s">
        <v>425</v>
      </c>
      <c r="E83" s="35" t="s">
        <v>590</v>
      </c>
      <c r="F83" s="22" t="s">
        <v>442</v>
      </c>
      <c r="G83" s="35" t="s">
        <v>439</v>
      </c>
      <c r="H83" s="22" t="s">
        <v>412</v>
      </c>
      <c r="I83" s="22" t="s">
        <v>448</v>
      </c>
      <c r="J83" s="35" t="s">
        <v>590</v>
      </c>
    </row>
    <row r="84" ht="18.75" customHeight="1" spans="1:10">
      <c r="A84" s="209" t="s">
        <v>359</v>
      </c>
      <c r="B84" s="22" t="s">
        <v>591</v>
      </c>
      <c r="C84" s="22" t="s">
        <v>429</v>
      </c>
      <c r="D84" s="22" t="s">
        <v>430</v>
      </c>
      <c r="E84" s="35" t="s">
        <v>590</v>
      </c>
      <c r="F84" s="22" t="s">
        <v>442</v>
      </c>
      <c r="G84" s="35" t="s">
        <v>439</v>
      </c>
      <c r="H84" s="22" t="s">
        <v>412</v>
      </c>
      <c r="I84" s="22" t="s">
        <v>448</v>
      </c>
      <c r="J84" s="35" t="s">
        <v>590</v>
      </c>
    </row>
    <row r="85" ht="18.75" customHeight="1" spans="1:10">
      <c r="A85" s="209" t="s">
        <v>361</v>
      </c>
      <c r="B85" s="22" t="s">
        <v>483</v>
      </c>
      <c r="C85" s="22" t="s">
        <v>393</v>
      </c>
      <c r="D85" s="22" t="s">
        <v>394</v>
      </c>
      <c r="E85" s="35" t="s">
        <v>484</v>
      </c>
      <c r="F85" s="22" t="s">
        <v>396</v>
      </c>
      <c r="G85" s="35" t="s">
        <v>485</v>
      </c>
      <c r="H85" s="22" t="s">
        <v>486</v>
      </c>
      <c r="I85" s="22" t="s">
        <v>399</v>
      </c>
      <c r="J85" s="35" t="s">
        <v>487</v>
      </c>
    </row>
    <row r="86" ht="18.75" customHeight="1" spans="1:10">
      <c r="A86" s="209" t="s">
        <v>361</v>
      </c>
      <c r="B86" s="22" t="s">
        <v>483</v>
      </c>
      <c r="C86" s="22" t="s">
        <v>393</v>
      </c>
      <c r="D86" s="22" t="s">
        <v>409</v>
      </c>
      <c r="E86" s="35" t="s">
        <v>592</v>
      </c>
      <c r="F86" s="22" t="s">
        <v>396</v>
      </c>
      <c r="G86" s="35" t="s">
        <v>416</v>
      </c>
      <c r="H86" s="22" t="s">
        <v>412</v>
      </c>
      <c r="I86" s="22" t="s">
        <v>399</v>
      </c>
      <c r="J86" s="35" t="s">
        <v>593</v>
      </c>
    </row>
    <row r="87" ht="18.75" customHeight="1" spans="1:10">
      <c r="A87" s="209" t="s">
        <v>361</v>
      </c>
      <c r="B87" s="22" t="s">
        <v>483</v>
      </c>
      <c r="C87" s="22" t="s">
        <v>393</v>
      </c>
      <c r="D87" s="22" t="s">
        <v>414</v>
      </c>
      <c r="E87" s="35" t="s">
        <v>493</v>
      </c>
      <c r="F87" s="22" t="s">
        <v>396</v>
      </c>
      <c r="G87" s="35" t="s">
        <v>427</v>
      </c>
      <c r="H87" s="22" t="s">
        <v>412</v>
      </c>
      <c r="I87" s="22" t="s">
        <v>399</v>
      </c>
      <c r="J87" s="35" t="s">
        <v>594</v>
      </c>
    </row>
    <row r="88" ht="18.75" customHeight="1" spans="1:10">
      <c r="A88" s="209" t="s">
        <v>361</v>
      </c>
      <c r="B88" s="22" t="s">
        <v>483</v>
      </c>
      <c r="C88" s="22" t="s">
        <v>393</v>
      </c>
      <c r="D88" s="22" t="s">
        <v>418</v>
      </c>
      <c r="E88" s="35" t="s">
        <v>419</v>
      </c>
      <c r="F88" s="22" t="s">
        <v>420</v>
      </c>
      <c r="G88" s="35" t="s">
        <v>595</v>
      </c>
      <c r="H88" s="22" t="s">
        <v>422</v>
      </c>
      <c r="I88" s="22" t="s">
        <v>399</v>
      </c>
      <c r="J88" s="35" t="s">
        <v>596</v>
      </c>
    </row>
    <row r="89" ht="18.75" customHeight="1" spans="1:10">
      <c r="A89" s="209" t="s">
        <v>361</v>
      </c>
      <c r="B89" s="22" t="s">
        <v>483</v>
      </c>
      <c r="C89" s="22" t="s">
        <v>424</v>
      </c>
      <c r="D89" s="22" t="s">
        <v>425</v>
      </c>
      <c r="E89" s="35" t="s">
        <v>499</v>
      </c>
      <c r="F89" s="22" t="s">
        <v>442</v>
      </c>
      <c r="G89" s="35" t="s">
        <v>479</v>
      </c>
      <c r="H89" s="22"/>
      <c r="I89" s="22" t="s">
        <v>448</v>
      </c>
      <c r="J89" s="35" t="s">
        <v>500</v>
      </c>
    </row>
    <row r="90" ht="18.75" customHeight="1" spans="1:10">
      <c r="A90" s="209" t="s">
        <v>361</v>
      </c>
      <c r="B90" s="22" t="s">
        <v>483</v>
      </c>
      <c r="C90" s="22" t="s">
        <v>429</v>
      </c>
      <c r="D90" s="22" t="s">
        <v>430</v>
      </c>
      <c r="E90" s="35" t="s">
        <v>501</v>
      </c>
      <c r="F90" s="22" t="s">
        <v>396</v>
      </c>
      <c r="G90" s="35" t="s">
        <v>416</v>
      </c>
      <c r="H90" s="22" t="s">
        <v>412</v>
      </c>
      <c r="I90" s="22" t="s">
        <v>399</v>
      </c>
      <c r="J90" s="35" t="s">
        <v>502</v>
      </c>
    </row>
    <row r="91" ht="18.75" customHeight="1" spans="1:10">
      <c r="A91" s="209" t="s">
        <v>352</v>
      </c>
      <c r="B91" s="22" t="s">
        <v>352</v>
      </c>
      <c r="C91" s="22" t="s">
        <v>393</v>
      </c>
      <c r="D91" s="22" t="s">
        <v>394</v>
      </c>
      <c r="E91" s="35" t="s">
        <v>597</v>
      </c>
      <c r="F91" s="22" t="s">
        <v>396</v>
      </c>
      <c r="G91" s="35" t="s">
        <v>468</v>
      </c>
      <c r="H91" s="22" t="s">
        <v>598</v>
      </c>
      <c r="I91" s="22" t="s">
        <v>399</v>
      </c>
      <c r="J91" s="35" t="s">
        <v>599</v>
      </c>
    </row>
    <row r="92" ht="18.75" customHeight="1" spans="1:10">
      <c r="A92" s="209" t="s">
        <v>352</v>
      </c>
      <c r="B92" s="22" t="s">
        <v>352</v>
      </c>
      <c r="C92" s="22" t="s">
        <v>393</v>
      </c>
      <c r="D92" s="22" t="s">
        <v>409</v>
      </c>
      <c r="E92" s="35" t="s">
        <v>600</v>
      </c>
      <c r="F92" s="22" t="s">
        <v>396</v>
      </c>
      <c r="G92" s="35" t="s">
        <v>416</v>
      </c>
      <c r="H92" s="22" t="s">
        <v>412</v>
      </c>
      <c r="I92" s="22" t="s">
        <v>399</v>
      </c>
      <c r="J92" s="35" t="s">
        <v>601</v>
      </c>
    </row>
    <row r="93" ht="18.75" customHeight="1" spans="1:10">
      <c r="A93" s="209" t="s">
        <v>352</v>
      </c>
      <c r="B93" s="22" t="s">
        <v>352</v>
      </c>
      <c r="C93" s="22" t="s">
        <v>393</v>
      </c>
      <c r="D93" s="22" t="s">
        <v>414</v>
      </c>
      <c r="E93" s="35" t="s">
        <v>602</v>
      </c>
      <c r="F93" s="22" t="s">
        <v>396</v>
      </c>
      <c r="G93" s="35" t="s">
        <v>427</v>
      </c>
      <c r="H93" s="22" t="s">
        <v>412</v>
      </c>
      <c r="I93" s="22" t="s">
        <v>399</v>
      </c>
      <c r="J93" s="35" t="s">
        <v>603</v>
      </c>
    </row>
    <row r="94" ht="18.75" customHeight="1" spans="1:10">
      <c r="A94" s="209" t="s">
        <v>352</v>
      </c>
      <c r="B94" s="22" t="s">
        <v>352</v>
      </c>
      <c r="C94" s="22" t="s">
        <v>393</v>
      </c>
      <c r="D94" s="22" t="s">
        <v>418</v>
      </c>
      <c r="E94" s="35" t="s">
        <v>419</v>
      </c>
      <c r="F94" s="22" t="s">
        <v>420</v>
      </c>
      <c r="G94" s="35" t="s">
        <v>170</v>
      </c>
      <c r="H94" s="22" t="s">
        <v>422</v>
      </c>
      <c r="I94" s="22" t="s">
        <v>399</v>
      </c>
      <c r="J94" s="35" t="s">
        <v>497</v>
      </c>
    </row>
    <row r="95" ht="18.75" customHeight="1" spans="1:10">
      <c r="A95" s="209" t="s">
        <v>352</v>
      </c>
      <c r="B95" s="22" t="s">
        <v>352</v>
      </c>
      <c r="C95" s="22" t="s">
        <v>424</v>
      </c>
      <c r="D95" s="22" t="s">
        <v>425</v>
      </c>
      <c r="E95" s="35" t="s">
        <v>604</v>
      </c>
      <c r="F95" s="22" t="s">
        <v>442</v>
      </c>
      <c r="G95" s="35" t="s">
        <v>479</v>
      </c>
      <c r="H95" s="22"/>
      <c r="I95" s="22" t="s">
        <v>448</v>
      </c>
      <c r="J95" s="35" t="s">
        <v>605</v>
      </c>
    </row>
    <row r="96" ht="18.75" customHeight="1" spans="1:10">
      <c r="A96" s="209" t="s">
        <v>352</v>
      </c>
      <c r="B96" s="22" t="s">
        <v>352</v>
      </c>
      <c r="C96" s="22" t="s">
        <v>429</v>
      </c>
      <c r="D96" s="22" t="s">
        <v>430</v>
      </c>
      <c r="E96" s="35" t="s">
        <v>431</v>
      </c>
      <c r="F96" s="22" t="s">
        <v>396</v>
      </c>
      <c r="G96" s="35" t="s">
        <v>416</v>
      </c>
      <c r="H96" s="22" t="s">
        <v>412</v>
      </c>
      <c r="I96" s="22" t="s">
        <v>399</v>
      </c>
      <c r="J96" s="35" t="s">
        <v>606</v>
      </c>
    </row>
    <row r="97" ht="18.75" customHeight="1" spans="1:10">
      <c r="A97" s="209" t="s">
        <v>374</v>
      </c>
      <c r="B97" s="22" t="s">
        <v>607</v>
      </c>
      <c r="C97" s="22" t="s">
        <v>393</v>
      </c>
      <c r="D97" s="22" t="s">
        <v>394</v>
      </c>
      <c r="E97" s="35" t="s">
        <v>608</v>
      </c>
      <c r="F97" s="22" t="s">
        <v>396</v>
      </c>
      <c r="G97" s="35" t="s">
        <v>609</v>
      </c>
      <c r="H97" s="22" t="s">
        <v>398</v>
      </c>
      <c r="I97" s="22" t="s">
        <v>399</v>
      </c>
      <c r="J97" s="35" t="s">
        <v>610</v>
      </c>
    </row>
    <row r="98" ht="18.75" customHeight="1" spans="1:10">
      <c r="A98" s="209" t="s">
        <v>374</v>
      </c>
      <c r="B98" s="22" t="s">
        <v>607</v>
      </c>
      <c r="C98" s="22" t="s">
        <v>393</v>
      </c>
      <c r="D98" s="22" t="s">
        <v>409</v>
      </c>
      <c r="E98" s="35" t="s">
        <v>611</v>
      </c>
      <c r="F98" s="22" t="s">
        <v>396</v>
      </c>
      <c r="G98" s="35" t="s">
        <v>416</v>
      </c>
      <c r="H98" s="22" t="s">
        <v>412</v>
      </c>
      <c r="I98" s="22" t="s">
        <v>399</v>
      </c>
      <c r="J98" s="35" t="s">
        <v>612</v>
      </c>
    </row>
    <row r="99" ht="18.75" customHeight="1" spans="1:10">
      <c r="A99" s="209" t="s">
        <v>374</v>
      </c>
      <c r="B99" s="22" t="s">
        <v>607</v>
      </c>
      <c r="C99" s="22" t="s">
        <v>393</v>
      </c>
      <c r="D99" s="22" t="s">
        <v>414</v>
      </c>
      <c r="E99" s="35" t="s">
        <v>613</v>
      </c>
      <c r="F99" s="22" t="s">
        <v>396</v>
      </c>
      <c r="G99" s="35" t="s">
        <v>416</v>
      </c>
      <c r="H99" s="22" t="s">
        <v>412</v>
      </c>
      <c r="I99" s="22" t="s">
        <v>399</v>
      </c>
      <c r="J99" s="35" t="s">
        <v>614</v>
      </c>
    </row>
    <row r="100" ht="18.75" customHeight="1" spans="1:10">
      <c r="A100" s="209" t="s">
        <v>374</v>
      </c>
      <c r="B100" s="22" t="s">
        <v>607</v>
      </c>
      <c r="C100" s="22" t="s">
        <v>393</v>
      </c>
      <c r="D100" s="22" t="s">
        <v>418</v>
      </c>
      <c r="E100" s="35" t="s">
        <v>419</v>
      </c>
      <c r="F100" s="22" t="s">
        <v>442</v>
      </c>
      <c r="G100" s="35" t="s">
        <v>615</v>
      </c>
      <c r="H100" s="22" t="s">
        <v>535</v>
      </c>
      <c r="I100" s="22" t="s">
        <v>399</v>
      </c>
      <c r="J100" s="35" t="s">
        <v>616</v>
      </c>
    </row>
    <row r="101" ht="18.75" customHeight="1" spans="1:10">
      <c r="A101" s="209" t="s">
        <v>374</v>
      </c>
      <c r="B101" s="22" t="s">
        <v>607</v>
      </c>
      <c r="C101" s="22" t="s">
        <v>424</v>
      </c>
      <c r="D101" s="22" t="s">
        <v>425</v>
      </c>
      <c r="E101" s="35" t="s">
        <v>617</v>
      </c>
      <c r="F101" s="22" t="s">
        <v>442</v>
      </c>
      <c r="G101" s="35" t="s">
        <v>539</v>
      </c>
      <c r="H101" s="22"/>
      <c r="I101" s="22" t="s">
        <v>448</v>
      </c>
      <c r="J101" s="35" t="s">
        <v>618</v>
      </c>
    </row>
    <row r="102" ht="18.75" customHeight="1" spans="1:10">
      <c r="A102" s="209" t="s">
        <v>374</v>
      </c>
      <c r="B102" s="22" t="s">
        <v>607</v>
      </c>
      <c r="C102" s="22" t="s">
        <v>429</v>
      </c>
      <c r="D102" s="22" t="s">
        <v>430</v>
      </c>
      <c r="E102" s="35" t="s">
        <v>619</v>
      </c>
      <c r="F102" s="22" t="s">
        <v>396</v>
      </c>
      <c r="G102" s="35" t="s">
        <v>416</v>
      </c>
      <c r="H102" s="22" t="s">
        <v>412</v>
      </c>
      <c r="I102" s="22" t="s">
        <v>399</v>
      </c>
      <c r="J102" s="35" t="s">
        <v>620</v>
      </c>
    </row>
    <row r="103" ht="18.75" customHeight="1" spans="1:10">
      <c r="A103" s="209" t="s">
        <v>350</v>
      </c>
      <c r="B103" s="22" t="s">
        <v>621</v>
      </c>
      <c r="C103" s="22" t="s">
        <v>393</v>
      </c>
      <c r="D103" s="22" t="s">
        <v>394</v>
      </c>
      <c r="E103" s="35" t="s">
        <v>622</v>
      </c>
      <c r="F103" s="22" t="s">
        <v>442</v>
      </c>
      <c r="G103" s="35" t="s">
        <v>623</v>
      </c>
      <c r="H103" s="22" t="s">
        <v>398</v>
      </c>
      <c r="I103" s="22" t="s">
        <v>399</v>
      </c>
      <c r="J103" s="35" t="s">
        <v>624</v>
      </c>
    </row>
    <row r="104" ht="18.75" customHeight="1" spans="1:10">
      <c r="A104" s="209" t="s">
        <v>350</v>
      </c>
      <c r="B104" s="22" t="s">
        <v>621</v>
      </c>
      <c r="C104" s="22" t="s">
        <v>393</v>
      </c>
      <c r="D104" s="22" t="s">
        <v>409</v>
      </c>
      <c r="E104" s="35" t="s">
        <v>625</v>
      </c>
      <c r="F104" s="22" t="s">
        <v>396</v>
      </c>
      <c r="G104" s="35" t="s">
        <v>416</v>
      </c>
      <c r="H104" s="22" t="s">
        <v>412</v>
      </c>
      <c r="I104" s="22" t="s">
        <v>399</v>
      </c>
      <c r="J104" s="35" t="s">
        <v>626</v>
      </c>
    </row>
    <row r="105" ht="18.75" customHeight="1" spans="1:10">
      <c r="A105" s="209" t="s">
        <v>350</v>
      </c>
      <c r="B105" s="22" t="s">
        <v>621</v>
      </c>
      <c r="C105" s="22" t="s">
        <v>393</v>
      </c>
      <c r="D105" s="22" t="s">
        <v>414</v>
      </c>
      <c r="E105" s="35" t="s">
        <v>627</v>
      </c>
      <c r="F105" s="22" t="s">
        <v>396</v>
      </c>
      <c r="G105" s="35" t="s">
        <v>416</v>
      </c>
      <c r="H105" s="22" t="s">
        <v>412</v>
      </c>
      <c r="I105" s="22" t="s">
        <v>399</v>
      </c>
      <c r="J105" s="35" t="s">
        <v>628</v>
      </c>
    </row>
    <row r="106" ht="18.75" customHeight="1" spans="1:10">
      <c r="A106" s="209" t="s">
        <v>350</v>
      </c>
      <c r="B106" s="22" t="s">
        <v>621</v>
      </c>
      <c r="C106" s="22" t="s">
        <v>393</v>
      </c>
      <c r="D106" s="22" t="s">
        <v>418</v>
      </c>
      <c r="E106" s="35" t="s">
        <v>419</v>
      </c>
      <c r="F106" s="22" t="s">
        <v>420</v>
      </c>
      <c r="G106" s="35" t="s">
        <v>629</v>
      </c>
      <c r="H106" s="22" t="s">
        <v>476</v>
      </c>
      <c r="I106" s="22" t="s">
        <v>399</v>
      </c>
      <c r="J106" s="35" t="s">
        <v>630</v>
      </c>
    </row>
    <row r="107" ht="18.75" customHeight="1" spans="1:10">
      <c r="A107" s="209" t="s">
        <v>350</v>
      </c>
      <c r="B107" s="22" t="s">
        <v>621</v>
      </c>
      <c r="C107" s="22" t="s">
        <v>424</v>
      </c>
      <c r="D107" s="22" t="s">
        <v>425</v>
      </c>
      <c r="E107" s="35" t="s">
        <v>631</v>
      </c>
      <c r="F107" s="22" t="s">
        <v>442</v>
      </c>
      <c r="G107" s="35" t="s">
        <v>539</v>
      </c>
      <c r="H107" s="22"/>
      <c r="I107" s="22" t="s">
        <v>448</v>
      </c>
      <c r="J107" s="35" t="s">
        <v>632</v>
      </c>
    </row>
    <row r="108" ht="18.75" customHeight="1" spans="1:10">
      <c r="A108" s="209" t="s">
        <v>350</v>
      </c>
      <c r="B108" s="22" t="s">
        <v>621</v>
      </c>
      <c r="C108" s="22" t="s">
        <v>429</v>
      </c>
      <c r="D108" s="22" t="s">
        <v>430</v>
      </c>
      <c r="E108" s="35" t="s">
        <v>633</v>
      </c>
      <c r="F108" s="22" t="s">
        <v>396</v>
      </c>
      <c r="G108" s="35" t="s">
        <v>411</v>
      </c>
      <c r="H108" s="22" t="s">
        <v>412</v>
      </c>
      <c r="I108" s="22" t="s">
        <v>399</v>
      </c>
      <c r="J108" s="35" t="s">
        <v>634</v>
      </c>
    </row>
    <row r="109" ht="18.75" customHeight="1" spans="1:10">
      <c r="A109" s="209" t="s">
        <v>363</v>
      </c>
      <c r="B109" s="22" t="s">
        <v>635</v>
      </c>
      <c r="C109" s="22" t="s">
        <v>393</v>
      </c>
      <c r="D109" s="22" t="s">
        <v>394</v>
      </c>
      <c r="E109" s="35" t="s">
        <v>636</v>
      </c>
      <c r="F109" s="22" t="s">
        <v>396</v>
      </c>
      <c r="G109" s="35" t="s">
        <v>637</v>
      </c>
      <c r="H109" s="22" t="s">
        <v>398</v>
      </c>
      <c r="I109" s="22" t="s">
        <v>399</v>
      </c>
      <c r="J109" s="35" t="s">
        <v>638</v>
      </c>
    </row>
    <row r="110" ht="18.75" customHeight="1" spans="1:10">
      <c r="A110" s="209" t="s">
        <v>363</v>
      </c>
      <c r="B110" s="22" t="s">
        <v>635</v>
      </c>
      <c r="C110" s="22" t="s">
        <v>393</v>
      </c>
      <c r="D110" s="22" t="s">
        <v>394</v>
      </c>
      <c r="E110" s="35" t="s">
        <v>639</v>
      </c>
      <c r="F110" s="22" t="s">
        <v>396</v>
      </c>
      <c r="G110" s="35" t="s">
        <v>640</v>
      </c>
      <c r="H110" s="22" t="s">
        <v>398</v>
      </c>
      <c r="I110" s="22" t="s">
        <v>399</v>
      </c>
      <c r="J110" s="35" t="s">
        <v>641</v>
      </c>
    </row>
    <row r="111" ht="18.75" customHeight="1" spans="1:10">
      <c r="A111" s="209" t="s">
        <v>363</v>
      </c>
      <c r="B111" s="22" t="s">
        <v>635</v>
      </c>
      <c r="C111" s="22" t="s">
        <v>393</v>
      </c>
      <c r="D111" s="22" t="s">
        <v>409</v>
      </c>
      <c r="E111" s="35" t="s">
        <v>521</v>
      </c>
      <c r="F111" s="22" t="s">
        <v>396</v>
      </c>
      <c r="G111" s="35" t="s">
        <v>586</v>
      </c>
      <c r="H111" s="22" t="s">
        <v>412</v>
      </c>
      <c r="I111" s="22" t="s">
        <v>399</v>
      </c>
      <c r="J111" s="35" t="s">
        <v>642</v>
      </c>
    </row>
    <row r="112" ht="18.75" customHeight="1" spans="1:10">
      <c r="A112" s="209" t="s">
        <v>363</v>
      </c>
      <c r="B112" s="22" t="s">
        <v>635</v>
      </c>
      <c r="C112" s="22" t="s">
        <v>393</v>
      </c>
      <c r="D112" s="22" t="s">
        <v>414</v>
      </c>
      <c r="E112" s="35" t="s">
        <v>643</v>
      </c>
      <c r="F112" s="22" t="s">
        <v>396</v>
      </c>
      <c r="G112" s="35" t="s">
        <v>586</v>
      </c>
      <c r="H112" s="22" t="s">
        <v>412</v>
      </c>
      <c r="I112" s="22" t="s">
        <v>399</v>
      </c>
      <c r="J112" s="35" t="s">
        <v>644</v>
      </c>
    </row>
    <row r="113" ht="18.75" customHeight="1" spans="1:10">
      <c r="A113" s="209" t="s">
        <v>363</v>
      </c>
      <c r="B113" s="22" t="s">
        <v>635</v>
      </c>
      <c r="C113" s="22" t="s">
        <v>393</v>
      </c>
      <c r="D113" s="22" t="s">
        <v>394</v>
      </c>
      <c r="E113" s="35" t="s">
        <v>419</v>
      </c>
      <c r="F113" s="22" t="s">
        <v>442</v>
      </c>
      <c r="G113" s="35" t="s">
        <v>645</v>
      </c>
      <c r="H113" s="22" t="s">
        <v>646</v>
      </c>
      <c r="I113" s="22" t="s">
        <v>399</v>
      </c>
      <c r="J113" s="35" t="s">
        <v>647</v>
      </c>
    </row>
    <row r="114" ht="18.75" customHeight="1" spans="1:10">
      <c r="A114" s="209" t="s">
        <v>363</v>
      </c>
      <c r="B114" s="22" t="s">
        <v>635</v>
      </c>
      <c r="C114" s="22" t="s">
        <v>424</v>
      </c>
      <c r="D114" s="22" t="s">
        <v>425</v>
      </c>
      <c r="E114" s="35" t="s">
        <v>648</v>
      </c>
      <c r="F114" s="22" t="s">
        <v>442</v>
      </c>
      <c r="G114" s="35" t="s">
        <v>539</v>
      </c>
      <c r="H114" s="22"/>
      <c r="I114" s="22" t="s">
        <v>448</v>
      </c>
      <c r="J114" s="35" t="s">
        <v>649</v>
      </c>
    </row>
    <row r="115" ht="18.75" customHeight="1" spans="1:10">
      <c r="A115" s="209" t="s">
        <v>363</v>
      </c>
      <c r="B115" s="22" t="s">
        <v>635</v>
      </c>
      <c r="C115" s="22" t="s">
        <v>429</v>
      </c>
      <c r="D115" s="22" t="s">
        <v>430</v>
      </c>
      <c r="E115" s="35" t="s">
        <v>464</v>
      </c>
      <c r="F115" s="22" t="s">
        <v>396</v>
      </c>
      <c r="G115" s="35" t="s">
        <v>586</v>
      </c>
      <c r="H115" s="22" t="s">
        <v>412</v>
      </c>
      <c r="I115" s="22" t="s">
        <v>399</v>
      </c>
      <c r="J115" s="35" t="s">
        <v>650</v>
      </c>
    </row>
    <row r="116" ht="18.75" customHeight="1" spans="1:10">
      <c r="A116" s="209" t="s">
        <v>370</v>
      </c>
      <c r="B116" s="22" t="s">
        <v>651</v>
      </c>
      <c r="C116" s="22" t="s">
        <v>393</v>
      </c>
      <c r="D116" s="22" t="s">
        <v>394</v>
      </c>
      <c r="E116" s="35" t="s">
        <v>652</v>
      </c>
      <c r="F116" s="22" t="s">
        <v>396</v>
      </c>
      <c r="G116" s="35" t="s">
        <v>653</v>
      </c>
      <c r="H116" s="22" t="s">
        <v>398</v>
      </c>
      <c r="I116" s="22" t="s">
        <v>399</v>
      </c>
      <c r="J116" s="35" t="s">
        <v>654</v>
      </c>
    </row>
    <row r="117" ht="18.75" customHeight="1" spans="1:10">
      <c r="A117" s="209" t="s">
        <v>370</v>
      </c>
      <c r="B117" s="22" t="s">
        <v>651</v>
      </c>
      <c r="C117" s="22" t="s">
        <v>393</v>
      </c>
      <c r="D117" s="22" t="s">
        <v>409</v>
      </c>
      <c r="E117" s="35" t="s">
        <v>521</v>
      </c>
      <c r="F117" s="22" t="s">
        <v>442</v>
      </c>
      <c r="G117" s="35" t="s">
        <v>439</v>
      </c>
      <c r="H117" s="22" t="s">
        <v>412</v>
      </c>
      <c r="I117" s="22" t="s">
        <v>399</v>
      </c>
      <c r="J117" s="35" t="s">
        <v>655</v>
      </c>
    </row>
    <row r="118" ht="18.75" customHeight="1" spans="1:10">
      <c r="A118" s="209" t="s">
        <v>370</v>
      </c>
      <c r="B118" s="22" t="s">
        <v>651</v>
      </c>
      <c r="C118" s="22" t="s">
        <v>393</v>
      </c>
      <c r="D118" s="22" t="s">
        <v>409</v>
      </c>
      <c r="E118" s="35" t="s">
        <v>525</v>
      </c>
      <c r="F118" s="22" t="s">
        <v>442</v>
      </c>
      <c r="G118" s="35" t="s">
        <v>416</v>
      </c>
      <c r="H118" s="22" t="s">
        <v>412</v>
      </c>
      <c r="I118" s="22" t="s">
        <v>399</v>
      </c>
      <c r="J118" s="35" t="s">
        <v>656</v>
      </c>
    </row>
    <row r="119" ht="18.75" customHeight="1" spans="1:10">
      <c r="A119" s="209" t="s">
        <v>370</v>
      </c>
      <c r="B119" s="22" t="s">
        <v>651</v>
      </c>
      <c r="C119" s="22" t="s">
        <v>393</v>
      </c>
      <c r="D119" s="22" t="s">
        <v>414</v>
      </c>
      <c r="E119" s="35" t="s">
        <v>657</v>
      </c>
      <c r="F119" s="22" t="s">
        <v>396</v>
      </c>
      <c r="G119" s="35" t="s">
        <v>411</v>
      </c>
      <c r="H119" s="22" t="s">
        <v>412</v>
      </c>
      <c r="I119" s="22" t="s">
        <v>399</v>
      </c>
      <c r="J119" s="35" t="s">
        <v>658</v>
      </c>
    </row>
    <row r="120" ht="18.75" customHeight="1" spans="1:10">
      <c r="A120" s="209" t="s">
        <v>370</v>
      </c>
      <c r="B120" s="22" t="s">
        <v>651</v>
      </c>
      <c r="C120" s="22" t="s">
        <v>393</v>
      </c>
      <c r="D120" s="22" t="s">
        <v>418</v>
      </c>
      <c r="E120" s="35" t="s">
        <v>419</v>
      </c>
      <c r="F120" s="22" t="s">
        <v>442</v>
      </c>
      <c r="G120" s="35" t="s">
        <v>659</v>
      </c>
      <c r="H120" s="22" t="s">
        <v>535</v>
      </c>
      <c r="I120" s="22" t="s">
        <v>399</v>
      </c>
      <c r="J120" s="35" t="s">
        <v>660</v>
      </c>
    </row>
    <row r="121" ht="18.75" customHeight="1" spans="1:10">
      <c r="A121" s="209" t="s">
        <v>370</v>
      </c>
      <c r="B121" s="22" t="s">
        <v>651</v>
      </c>
      <c r="C121" s="22" t="s">
        <v>424</v>
      </c>
      <c r="D121" s="22" t="s">
        <v>425</v>
      </c>
      <c r="E121" s="35" t="s">
        <v>538</v>
      </c>
      <c r="F121" s="22" t="s">
        <v>442</v>
      </c>
      <c r="G121" s="35" t="s">
        <v>539</v>
      </c>
      <c r="H121" s="22"/>
      <c r="I121" s="22" t="s">
        <v>448</v>
      </c>
      <c r="J121" s="35" t="s">
        <v>661</v>
      </c>
    </row>
    <row r="122" ht="18.75" customHeight="1" spans="1:10">
      <c r="A122" s="209" t="s">
        <v>370</v>
      </c>
      <c r="B122" s="22" t="s">
        <v>651</v>
      </c>
      <c r="C122" s="22" t="s">
        <v>429</v>
      </c>
      <c r="D122" s="22" t="s">
        <v>430</v>
      </c>
      <c r="E122" s="35" t="s">
        <v>662</v>
      </c>
      <c r="F122" s="22" t="s">
        <v>442</v>
      </c>
      <c r="G122" s="35" t="s">
        <v>586</v>
      </c>
      <c r="H122" s="22" t="s">
        <v>412</v>
      </c>
      <c r="I122" s="22" t="s">
        <v>448</v>
      </c>
      <c r="J122" s="35" t="s">
        <v>663</v>
      </c>
    </row>
  </sheetData>
  <mergeCells count="34">
    <mergeCell ref="A3:J3"/>
    <mergeCell ref="A4:H4"/>
    <mergeCell ref="A9:A16"/>
    <mergeCell ref="A17:A23"/>
    <mergeCell ref="A24:A29"/>
    <mergeCell ref="A30:A35"/>
    <mergeCell ref="A36:A43"/>
    <mergeCell ref="A44:A60"/>
    <mergeCell ref="A61:A65"/>
    <mergeCell ref="A66:A72"/>
    <mergeCell ref="A73:A81"/>
    <mergeCell ref="A82:A84"/>
    <mergeCell ref="A85:A90"/>
    <mergeCell ref="A91:A96"/>
    <mergeCell ref="A97:A102"/>
    <mergeCell ref="A103:A108"/>
    <mergeCell ref="A109:A115"/>
    <mergeCell ref="A116:A122"/>
    <mergeCell ref="B9:B16"/>
    <mergeCell ref="B17:B23"/>
    <mergeCell ref="B24:B29"/>
    <mergeCell ref="B30:B35"/>
    <mergeCell ref="B36:B43"/>
    <mergeCell ref="B44:B60"/>
    <mergeCell ref="B61:B65"/>
    <mergeCell ref="B66:B72"/>
    <mergeCell ref="B73:B81"/>
    <mergeCell ref="B82:B84"/>
    <mergeCell ref="B85:B90"/>
    <mergeCell ref="B91:B96"/>
    <mergeCell ref="B97:B102"/>
    <mergeCell ref="B103:B108"/>
    <mergeCell ref="B109:B115"/>
    <mergeCell ref="B116:B122"/>
  </mergeCells>
  <printOptions horizontalCentered="1"/>
  <pageMargins left="1" right="1" top="0.75" bottom="0.75" header="0" footer="0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WPS_381808949</cp:lastModifiedBy>
  <dcterms:created xsi:type="dcterms:W3CDTF">2025-02-10T01:14:00Z</dcterms:created>
  <dcterms:modified xsi:type="dcterms:W3CDTF">2025-02-10T02:46:23Z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922629FD213F4D3ABFEB29F8F71D1083_13</vt:lpwstr>
  </property>
  <property fmtid="{D5CDD505-2E9C-101B-9397-08002B2CF9AE}" pid="3" name="KSOProductBuildVer">
    <vt:lpwstr>2052-9.1.0.4569</vt:lpwstr>
  </property>
</Properties>
</file>