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7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<sst xmlns="http://schemas.openxmlformats.org/spreadsheetml/2006/main" count="652" uniqueCount="336">
  <si>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</si>
  <si>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</si>
  <si>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</si>
  <si>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</si>
  <si>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</si>
  <si>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</si>
  <si>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</si>
  <si>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</si>
  <si>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</si>
  <si>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</si>
  <si>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</si>
  <si>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</si>
  <si>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</si>
  <si>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</si>
  <si>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</si>
  <si>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</si>
  <si>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</si>
  <si>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</si>
  <si>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</si>
  <si>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</si>
  <si>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</si>
  <si>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</si>
  <si>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</si>
  <si>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</si>
  <si>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</si>
  <si>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</si>
  <si>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</si>
  <si>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</si>
  <si>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</si>
  <si>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</si>
  <si>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</si>
  <si>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</si>
  <si>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</si>
  <si>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</si>
  <si>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</si>
  <si>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</si>
  <si>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</si>
  <si>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</si>
  <si>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</si>
  <si>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</si>
  <si>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</si>
  <si>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</si>
  <si>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</si>
  <si>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</si>
  <si>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</si>
  <si>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</si>
  <si>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</si>
  <si>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</si>
  <si>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</si>
  <si>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</si>
  <si>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</si>
  <si>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</si>
  <si>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</si>
  <si>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</si>
  <si>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</si>
  <si>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</si>
  <si>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</si>
  <si>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</si>
  <si>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</si>
  <si>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</si>
  <si>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</si>
  <si>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</si>
  <si>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</si>
  <si>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</si>
  <si>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</si>
  <si>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</si>
  <si>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</si>
  <si>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</si>
  <si>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</si>
  <si>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344001</t>
  </si>
  <si>
    <t>耿马傣族佤族自治县检验检测所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</si>
  <si>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</si>
  <si>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</si>
  <si>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</si>
  <si>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</si>
  <si>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</si>
  <si>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</si>
  <si>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</si>
  <si>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</si>
  <si>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</si>
  <si>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</si>
  <si>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</si>
  <si>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</si>
  <si>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</si>
  <si>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</si>
  <si>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208</t>
  </si>
  <si>
    <t>社会保障和就业支出</t>
  </si>
  <si>
    <t>210</t>
  </si>
  <si>
    <t>卫生健康支出</t>
  </si>
  <si>
    <t>221</t>
  </si>
  <si>
    <t>住房保障支出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</si>
  <si>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</si>
  <si>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</si>
  <si>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</si>
  <si>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</si>
  <si>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</si>
  <si>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</si>
  <si>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</si>
  <si>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</si>
  <si>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</si>
  <si>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</si>
  <si>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</si>
  <si>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</si>
  <si>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</si>
  <si>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</si>
  <si>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</si>
  <si>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</si>
  <si>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</si>
  <si>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</si>
  <si>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</si>
  <si>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</si>
  <si>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</si>
  <si>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</si>
  <si>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</si>
  <si>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</si>
  <si>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</si>
  <si>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</si>
  <si>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</si>
  <si>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</si>
  <si>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</si>
  <si>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</si>
  <si>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</si>
  <si>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</si>
  <si>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</si>
  <si>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</si>
  <si>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</si>
  <si>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</si>
  <si>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</si>
  <si>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</si>
  <si>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</si>
  <si>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</si>
  <si>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</si>
  <si>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</si>
  <si>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</si>
  <si>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</si>
  <si>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</si>
  <si>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</si>
  <si>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</si>
  <si>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20138</t>
  </si>
  <si>
    <t>市场监督管理事务</t>
  </si>
  <si>
    <t>2013850</t>
  </si>
  <si>
    <t>事业运行</t>
  </si>
  <si>
    <t>2013899</t>
  </si>
  <si>
    <t>其他市场监督管理事务</t>
  </si>
  <si>
    <t>20805</t>
  </si>
  <si>
    <t>行政事业单位养老支出</t>
  </si>
  <si>
    <t>2080505</t>
  </si>
  <si>
    <t>机关事业单位基本养老保险缴费支出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</si>
  <si>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</si>
  <si>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</si>
  <si>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</si>
  <si>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</si>
  <si>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</si>
  <si>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</si>
  <si>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22102</t>
  </si>
  <si>
    <t>住房改革支出</t>
  </si>
  <si>
    <t>2210201</t>
  </si>
  <si>
    <t>住房公积金</t>
  </si>
  <si>
    <t>预算03表</t>
  </si>
  <si>
    <t>一般公共预算“三公”经费支出预算表</t>
  </si>
  <si>
    <t>单位：元</t>
  </si>
  <si>
    <t>“三公”经费上年合计</t>
  </si>
  <si>
    <t>“三公”经费当年合计</t>
  </si>
  <si>
    <t>因公出国（境）费</t>
  </si>
  <si>
    <t>公务用车购置及运行费</t>
  </si>
  <si>
    <t>公务接待费</t>
  </si>
  <si>
    <t>上年数</t>
  </si>
  <si>
    <t>当年数</t>
  </si>
  <si>
    <t>公务用车购置费</t>
  </si>
  <si>
    <t>公务用车运行费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</si>
  <si>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</si>
  <si>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</si>
  <si>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</si>
  <si>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</si>
  <si>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</si>
  <si>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</si>
  <si>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</si>
  <si>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</si>
  <si>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</si>
  <si>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</si>
  <si>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</si>
  <si>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</si>
  <si>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</si>
  <si>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</si>
  <si>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</si>
  <si>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</si>
  <si>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</si>
  <si>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</si>
  <si>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530926251100003825646</t>
  </si>
  <si>
    <t>事业人员工资支出</t>
  </si>
  <si>
    <t>30101</t>
  </si>
  <si>
    <t>基本工资</t>
  </si>
  <si>
    <t>30102</t>
  </si>
  <si>
    <t>津贴补贴</t>
  </si>
  <si>
    <t>530926251100003825660</t>
  </si>
  <si>
    <t>奖励性绩效工资</t>
  </si>
  <si>
    <t>30107</t>
  </si>
  <si>
    <t>绩效工资</t>
  </si>
  <si>
    <t>530926251100003825647</t>
  </si>
  <si>
    <t>事业人员绩效工资（2017年提高部分）</t>
  </si>
  <si>
    <t>530926251100003825645</t>
  </si>
  <si>
    <t>基础性绩效工资</t>
  </si>
  <si>
    <t>530926251100003825648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</si>
  <si>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</si>
  <si>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</si>
  <si>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</si>
  <si>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</si>
  <si>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</si>
  <si>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</si>
  <si>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</si>
  <si>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</si>
  <si>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</si>
  <si>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</si>
  <si>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</si>
  <si>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</si>
  <si>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</si>
  <si>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</si>
  <si>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</si>
  <si>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</si>
  <si>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</si>
  <si>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530926251100003825649</t>
  </si>
  <si>
    <t>30113</t>
  </si>
  <si>
    <t>530926251100003825651</t>
  </si>
  <si>
    <t>一般公用经费</t>
  </si>
  <si>
    <t>30201</t>
  </si>
  <si>
    <t>办公费</t>
  </si>
  <si>
    <t>30207</t>
  </si>
  <si>
    <t>邮电费</t>
  </si>
  <si>
    <t>30211</t>
  </si>
  <si>
    <t>差旅费</t>
  </si>
  <si>
    <t>530926251100003825662</t>
  </si>
  <si>
    <t>公务接待费（公用经费）</t>
  </si>
  <si>
    <t>30217</t>
  </si>
  <si>
    <t>530926251100003825663</t>
  </si>
  <si>
    <t>工会经费</t>
  </si>
  <si>
    <t>30228</t>
  </si>
  <si>
    <t>530926251100003825650</t>
  </si>
  <si>
    <t>残疾人就业保障金</t>
  </si>
  <si>
    <t>30299</t>
  </si>
  <si>
    <t>其他商品和服务支出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</si>
  <si>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</si>
  <si>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</si>
  <si>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</si>
  <si>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</si>
  <si>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</si>
  <si>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</si>
  <si>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</si>
  <si>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</si>
  <si>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</si>
  <si>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修缮办公用房及购置办公用品办公设备经费</t>
  </si>
  <si>
    <t>专项业务类</t>
  </si>
  <si>
    <t>530926241100003171347</t>
  </si>
  <si>
    <t>30213</t>
  </si>
  <si>
    <t>维修（护）费</t>
  </si>
  <si>
    <t>31002</t>
  </si>
  <si>
    <t>办公设备购置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</si>
  <si>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</si>
  <si>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</si>
  <si>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</si>
  <si>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</si>
  <si>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</si>
  <si>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</si>
  <si>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</si>
  <si>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</si>
  <si>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</si>
  <si>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</si>
  <si>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</si>
  <si>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保障单位工作正常开展，对办公用房进行修缮并保障办公用房修缮和购买办公用品、办公设备经费 190210 元</t>
  </si>
  <si>
    <t>产出指标</t>
  </si>
  <si>
    <t>数量指标</t>
  </si>
  <si>
    <t>获补对象数</t>
  </si>
  <si>
    <t>=</t>
  </si>
  <si>
    <t>10</t>
  </si>
  <si>
    <t>人(人次、家)</t>
  </si>
  <si>
    <t>定量指标</t>
  </si>
  <si>
    <t>反映获补助人员、企业的数量情况，也适用补贴、资助等形式的补助。</t>
  </si>
  <si>
    <t>质量指标</t>
  </si>
  <si>
    <t>获补对象准确率</t>
  </si>
  <si>
    <t>100</t>
  </si>
  <si>
    <t>%</t>
  </si>
  <si>
    <t>反映获补助对象认定的准确性情况。
获补对象准确率=抽检符合标准的补助对象数/抽检实际补助对象数*100%</t>
  </si>
  <si>
    <t>效益指标</t>
  </si>
  <si>
    <t>社会效益</t>
  </si>
  <si>
    <t>政策知晓率</t>
  </si>
  <si>
    <t>&gt;=</t>
  </si>
  <si>
    <t>反映补助政策的宣传效果情况。
政策知晓率=调查中补助政策知晓人数/调查总人数*100%</t>
  </si>
  <si>
    <t>生产生活能力提高</t>
  </si>
  <si>
    <t>定性指标</t>
  </si>
  <si>
    <t>反映补助促进受助对象生产生活能力提高的情况。</t>
  </si>
  <si>
    <t>满意度指标</t>
  </si>
  <si>
    <t>服务对象满意度</t>
  </si>
  <si>
    <t>受益对象满意度</t>
  </si>
  <si>
    <t>85</t>
  </si>
  <si>
    <t>反映获补助受益对象的满意程度。</t>
  </si>
  <si>
    <t>预算06表</t>
  </si>
  <si>
    <t>政府性基金预算支出预算表</t>
  </si>
  <si>
    <t>单位名称：全部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</si>
  <si>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</si>
  <si>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</si>
  <si>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</si>
  <si>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</si>
  <si>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</si>
  <si>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</si>
  <si>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</si>
  <si>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</si>
  <si>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</si>
  <si>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</si>
  <si>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</si>
  <si>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电脑软件</t>
  </si>
  <si>
    <t>基础软件</t>
  </si>
  <si>
    <t>元</t>
  </si>
  <si>
    <t>台式电脑</t>
  </si>
  <si>
    <t>台式计算机</t>
  </si>
  <si>
    <t>预算08表</t>
  </si>
  <si>
    <t>政府购买服务项目</t>
  </si>
  <si>
    <t>政府购买服务目录</t>
  </si>
  <si>
    <t>政府性基金</t>
  </si>
  <si>
    <t>预算09-1表</t>
  </si>
  <si>
    <t>单位名称（项目）</t>
  </si>
  <si>
    <t>地区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</si>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</sst>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;@"/>
    <numFmt numFmtId="177" formatCode="yyyy\-mm\-dd\ hh:mm:ss"/>
    <numFmt numFmtId="178" formatCode="yyyy\-mm\-dd"/>
    <numFmt numFmtId="179" formatCode="#,##0.00;\-#,##0.00;;@"/>
    <numFmt numFmtId="180" formatCode="hh:mm:ss"/>
  </numFmts>
  <fonts count="48"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.25"/>
      <color rgb="FF000000"/>
      <name val="宋体"/>
      <charset val="134"/>
    </font>
    <font>
      <b/>
      <sz val="23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22"/>
      <name val="华文中宋"/>
      <charset val="134"/>
    </font>
    <font>
      <sz val="18"/>
      <name val="华文中宋"/>
      <charset val="134"/>
    </font>
    <font>
      <sz val="12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" borderId="14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7" applyNumberFormat="0" applyAlignment="0" applyProtection="0">
      <alignment vertical="center"/>
    </xf>
    <xf numFmtId="0" fontId="38" fillId="5" borderId="18" applyNumberFormat="0" applyAlignment="0" applyProtection="0">
      <alignment vertical="center"/>
    </xf>
    <xf numFmtId="0" fontId="39" fillId="5" borderId="17" applyNumberFormat="0" applyAlignment="0" applyProtection="0">
      <alignment vertical="center"/>
    </xf>
    <xf numFmtId="0" fontId="40" fillId="6" borderId="19" applyNumberForma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0" fontId="7" fillId="0" borderId="7">
      <alignment horizontal="right" vertical="center"/>
    </xf>
    <xf numFmtId="179" fontId="7" fillId="0" borderId="7">
      <alignment horizontal="right" vertical="center"/>
    </xf>
    <xf numFmtId="49" fontId="7" fillId="0" borderId="7">
      <alignment horizontal="left" vertical="center" wrapText="1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225">
    <xf numFmtId="0" fontId="0" fillId="0" borderId="0" xfId="0" applyBorder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179" fontId="7" fillId="0" borderId="7" xfId="53" applyProtection="1">
      <alignment horizontal="right" vertical="center"/>
      <protection locked="0"/>
    </xf>
    <xf numFmtId="0" fontId="7" fillId="0" borderId="7" xfId="0" applyFont="1" applyBorder="1" applyAlignment="1">
      <alignment horizontal="left" vertical="center" wrapText="1" indent="1"/>
      <protection locked="0"/>
    </xf>
    <xf numFmtId="49" fontId="7" fillId="0" borderId="7" xfId="54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179" fontId="7" fillId="0" borderId="7" xfId="0" applyNumberFormat="1" applyFont="1" applyBorder="1" applyAlignment="1">
      <alignment horizontal="right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4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5" fillId="0" borderId="8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top"/>
      <protection locked="0"/>
    </xf>
    <xf numFmtId="0" fontId="4" fillId="0" borderId="0" xfId="0" applyFont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/>
      <protection locked="0"/>
    </xf>
    <xf numFmtId="0" fontId="4" fillId="0" borderId="0" xfId="0" applyFont="1" applyAlignment="1">
      <alignment horizontal="right" wrapText="1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right" vertical="center"/>
    </xf>
    <xf numFmtId="4" fontId="4" fillId="0" borderId="11" xfId="0" applyNumberFormat="1" applyFont="1" applyBorder="1" applyAlignment="1">
      <alignment horizontal="right" vertical="center"/>
      <protection locked="0"/>
    </xf>
    <xf numFmtId="0" fontId="4" fillId="0" borderId="6" xfId="0" applyFont="1" applyBorder="1" applyAlignment="1" applyProtection="1">
      <alignment horizontal="left" vertical="center" wrapText="1" indent="1"/>
    </xf>
    <xf numFmtId="0" fontId="12" fillId="0" borderId="10" xfId="0" applyFont="1" applyBorder="1" applyAlignment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/>
      <protection locked="0"/>
    </xf>
    <xf numFmtId="0" fontId="12" fillId="0" borderId="12" xfId="0" applyFont="1" applyBorder="1" applyAlignment="1">
      <alignment horizontal="center" vertical="center" wrapText="1"/>
      <protection locked="0"/>
    </xf>
    <xf numFmtId="4" fontId="4" fillId="0" borderId="7" xfId="0" applyNumberFormat="1" applyFont="1" applyBorder="1" applyAlignment="1">
      <alignment horizontal="right" vertical="center"/>
      <protection locked="0"/>
    </xf>
    <xf numFmtId="0" fontId="13" fillId="0" borderId="0" xfId="0" applyFont="1" applyAlignment="1">
      <alignment horizontal="right"/>
      <protection locked="0"/>
    </xf>
    <xf numFmtId="49" fontId="13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9" xfId="0" applyNumberFormat="1" applyFont="1" applyBorder="1" applyAlignment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1" xfId="0" applyNumberFormat="1" applyFont="1" applyBorder="1" applyAlignment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  <protection locked="0"/>
    </xf>
    <xf numFmtId="49" fontId="9" fillId="0" borderId="11" xfId="0" applyNumberFormat="1" applyFont="1" applyBorder="1" applyAlignment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/>
    </xf>
    <xf numFmtId="3" fontId="9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</xf>
    <xf numFmtId="0" fontId="4" fillId="0" borderId="7" xfId="0" applyFont="1" applyBorder="1" applyAlignment="1">
      <alignment horizontal="left" vertical="center" wrapText="1"/>
      <protection locked="0"/>
    </xf>
    <xf numFmtId="0" fontId="8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8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2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 indent="1"/>
    </xf>
    <xf numFmtId="0" fontId="5" fillId="0" borderId="4" xfId="0" applyFont="1" applyBorder="1" applyAlignment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wrapText="1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/>
    </xf>
    <xf numFmtId="0" fontId="8" fillId="0" borderId="0" xfId="0" applyFont="1" applyAlignment="1" applyProtection="1"/>
    <xf numFmtId="0" fontId="12" fillId="0" borderId="1" xfId="0" applyFont="1" applyBorder="1" applyAlignment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5" xfId="0" applyFont="1" applyBorder="1" applyAlignment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/>
    </xf>
    <xf numFmtId="0" fontId="17" fillId="0" borderId="2" xfId="0" applyFont="1" applyBorder="1" applyAlignment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 wrapText="1"/>
    </xf>
    <xf numFmtId="0" fontId="7" fillId="0" borderId="0" xfId="0" applyFont="1" applyAlignment="1">
      <alignment vertical="center"/>
      <protection locked="0"/>
    </xf>
    <xf numFmtId="49" fontId="8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49" fontId="9" fillId="0" borderId="7" xfId="0" applyNumberFormat="1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49" fontId="9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2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0" fontId="20" fillId="0" borderId="7" xfId="0" applyFont="1" applyBorder="1" applyAlignment="1" applyProtection="1">
      <alignment horizontal="center" vertical="center"/>
    </xf>
    <xf numFmtId="0" fontId="20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0" fontId="4" fillId="0" borderId="7" xfId="0" applyFont="1" applyBorder="1" applyAlignment="1" applyProtection="1">
      <alignment horizontal="left" vertical="center"/>
    </xf>
    <xf numFmtId="179" fontId="21" fillId="0" borderId="7" xfId="53" applyFont="1" applyProtection="1">
      <alignment horizontal="right" vertical="center"/>
      <protection locked="0"/>
    </xf>
    <xf numFmtId="0" fontId="22" fillId="0" borderId="0" xfId="0" applyFont="1" applyProtection="1">
      <alignment vertical="top"/>
    </xf>
    <xf numFmtId="0" fontId="2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5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20" fillId="0" borderId="6" xfId="0" applyFont="1" applyBorder="1" applyAlignment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tegralNumberStyle" xfId="49"/>
    <cellStyle name="DateTimeStyle" xfId="50"/>
    <cellStyle name="DateStyle" xfId="51"/>
    <cellStyle name="PercentStyle" xfId="52"/>
    <cellStyle name="MoneyStyle" xfId="53"/>
    <cellStyle name="TextStyle" xfId="54"/>
    <cellStyle name="Number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7"/>
  <sheetViews>
    <sheetView showZeros="0" workbookViewId="0">
      <selection activeCell="A1" sqref="A1"/>
    </sheetView>
  </sheetViews>
  <sheetFormatPr defaultColWidth="9.14285714285714" defaultRowHeight="12" customHeight="1" outlineLevelCol="3"/>
  <cols>
    <col min="1" max="1" width="31.8571428571429" customWidth="1"/>
    <col min="2" max="2" width="35.5809523809524" customWidth="1"/>
    <col min="3" max="3" width="36.5809523809524" customWidth="1"/>
    <col min="4" max="4" width="33.8571428571429" customWidth="1"/>
  </cols>
  <sheetData>
    <row r="1" ht="15" customHeight="1" spans="4:4">
      <c r="D1" s="34" t="s">
        <v>0</v>
      </c>
    </row>
    <row r="2" ht="36" customHeight="1" spans="1:4">
      <c r="A2" s="4" t="str">
        <f>"2025"&amp;"年部门财务收支预算总表"</f>
        <v>2025年部门财务收支预算总表</v>
      </c>
      <c r="B2" s="215"/>
      <c r="C2" s="215"/>
      <c r="D2" s="215"/>
    </row>
    <row r="3" ht="18.75" customHeight="1" spans="1:4">
      <c r="A3" s="36" t="str">
        <f>"单位名称："&amp;"耿马傣族佤族自治县检验检测所"</f>
        <v>单位名称：耿马傣族佤族自治县检验检测所</v>
      </c>
      <c r="B3" s="216"/>
      <c r="C3" s="216"/>
      <c r="D3" s="34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7" t="s">
        <v>4</v>
      </c>
      <c r="B5" s="27" t="str">
        <f t="shared" ref="B5:D5" si="0">"2025"&amp;"年预算数"</f>
        <v>2025年预算数</v>
      </c>
      <c r="C5" s="27" t="s">
        <v>5</v>
      </c>
      <c r="D5" s="27" t="str">
        <f t="shared" si="0"/>
        <v>2025年预算数</v>
      </c>
    </row>
    <row r="6" ht="18.75" customHeight="1" spans="1:4">
      <c r="A6" s="29"/>
      <c r="B6" s="29"/>
      <c r="C6" s="29"/>
      <c r="D6" s="29"/>
    </row>
    <row r="7" ht="18.75" customHeight="1" spans="1:4">
      <c r="A7" s="183" t="s">
        <v>6</v>
      </c>
      <c r="B7" s="23">
        <v>785188.75</v>
      </c>
      <c r="C7" s="183" t="s">
        <v>7</v>
      </c>
      <c r="D7" s="23">
        <v>624703.14</v>
      </c>
    </row>
    <row r="8" ht="18.75" customHeight="1" spans="1:4">
      <c r="A8" s="183" t="s">
        <v>8</v>
      </c>
      <c r="B8" s="23"/>
      <c r="C8" s="183" t="s">
        <v>9</v>
      </c>
      <c r="D8" s="23"/>
    </row>
    <row r="9" ht="18.75" customHeight="1" spans="1:4">
      <c r="A9" s="183" t="s">
        <v>10</v>
      </c>
      <c r="B9" s="23"/>
      <c r="C9" s="183" t="s">
        <v>11</v>
      </c>
      <c r="D9" s="23"/>
    </row>
    <row r="10" ht="18.75" customHeight="1" spans="1:4">
      <c r="A10" s="183" t="s">
        <v>12</v>
      </c>
      <c r="B10" s="23"/>
      <c r="C10" s="183" t="s">
        <v>13</v>
      </c>
      <c r="D10" s="23"/>
    </row>
    <row r="11" ht="18.75" customHeight="1" spans="1:4">
      <c r="A11" s="21" t="s">
        <v>14</v>
      </c>
      <c r="B11" s="23"/>
      <c r="C11" s="217" t="s">
        <v>15</v>
      </c>
      <c r="D11" s="23"/>
    </row>
    <row r="12" ht="18.75" customHeight="1" spans="1:4">
      <c r="A12" s="218" t="s">
        <v>16</v>
      </c>
      <c r="B12" s="23"/>
      <c r="C12" s="219" t="s">
        <v>17</v>
      </c>
      <c r="D12" s="23"/>
    </row>
    <row r="13" ht="18.75" customHeight="1" spans="1:4">
      <c r="A13" s="218" t="s">
        <v>18</v>
      </c>
      <c r="B13" s="23"/>
      <c r="C13" s="219" t="s">
        <v>19</v>
      </c>
      <c r="D13" s="23"/>
    </row>
    <row r="14" ht="18.75" customHeight="1" spans="1:4">
      <c r="A14" s="218" t="s">
        <v>20</v>
      </c>
      <c r="B14" s="23"/>
      <c r="C14" s="219" t="s">
        <v>21</v>
      </c>
      <c r="D14" s="23">
        <v>72224.64</v>
      </c>
    </row>
    <row r="15" ht="18.75" customHeight="1" spans="1:4">
      <c r="A15" s="218" t="s">
        <v>22</v>
      </c>
      <c r="B15" s="23"/>
      <c r="C15" s="219" t="s">
        <v>23</v>
      </c>
      <c r="D15" s="23">
        <v>34092.49</v>
      </c>
    </row>
    <row r="16" ht="18.75" customHeight="1" spans="1:4">
      <c r="A16" s="218" t="s">
        <v>24</v>
      </c>
      <c r="B16" s="23"/>
      <c r="C16" s="218" t="s">
        <v>25</v>
      </c>
      <c r="D16" s="23"/>
    </row>
    <row r="17" ht="18.75" customHeight="1" spans="1:4">
      <c r="A17" s="218" t="s">
        <v>26</v>
      </c>
      <c r="B17" s="23"/>
      <c r="C17" s="218" t="s">
        <v>27</v>
      </c>
      <c r="D17" s="23"/>
    </row>
    <row r="18" ht="18.75" customHeight="1" spans="1:4">
      <c r="A18" s="220" t="s">
        <v>26</v>
      </c>
      <c r="B18" s="23"/>
      <c r="C18" s="219" t="s">
        <v>28</v>
      </c>
      <c r="D18" s="23"/>
    </row>
    <row r="19" ht="18.75" customHeight="1" spans="1:4">
      <c r="A19" s="220" t="s">
        <v>26</v>
      </c>
      <c r="B19" s="23"/>
      <c r="C19" s="219" t="s">
        <v>29</v>
      </c>
      <c r="D19" s="23"/>
    </row>
    <row r="20" ht="18.75" customHeight="1" spans="1:4">
      <c r="A20" s="220" t="s">
        <v>26</v>
      </c>
      <c r="B20" s="23"/>
      <c r="C20" s="219" t="s">
        <v>30</v>
      </c>
      <c r="D20" s="23"/>
    </row>
    <row r="21" ht="18.75" customHeight="1" spans="1:4">
      <c r="A21" s="220" t="s">
        <v>26</v>
      </c>
      <c r="B21" s="23"/>
      <c r="C21" s="219" t="s">
        <v>31</v>
      </c>
      <c r="D21" s="23"/>
    </row>
    <row r="22" ht="18.75" customHeight="1" spans="1:4">
      <c r="A22" s="220" t="s">
        <v>26</v>
      </c>
      <c r="B22" s="23"/>
      <c r="C22" s="219" t="s">
        <v>32</v>
      </c>
      <c r="D22" s="23"/>
    </row>
    <row r="23" ht="18.75" customHeight="1" spans="1:4">
      <c r="A23" s="220" t="s">
        <v>26</v>
      </c>
      <c r="B23" s="23"/>
      <c r="C23" s="219" t="s">
        <v>33</v>
      </c>
      <c r="D23" s="23"/>
    </row>
    <row r="24" ht="18.75" customHeight="1" spans="1:4">
      <c r="A24" s="220" t="s">
        <v>26</v>
      </c>
      <c r="B24" s="23"/>
      <c r="C24" s="219" t="s">
        <v>34</v>
      </c>
      <c r="D24" s="23"/>
    </row>
    <row r="25" ht="18.75" customHeight="1" spans="1:4">
      <c r="A25" s="220" t="s">
        <v>26</v>
      </c>
      <c r="B25" s="23"/>
      <c r="C25" s="219" t="s">
        <v>35</v>
      </c>
      <c r="D25" s="23">
        <v>54168.48</v>
      </c>
    </row>
    <row r="26" ht="18.75" customHeight="1" spans="1:4">
      <c r="A26" s="220" t="s">
        <v>26</v>
      </c>
      <c r="B26" s="23"/>
      <c r="C26" s="219" t="s">
        <v>36</v>
      </c>
      <c r="D26" s="23"/>
    </row>
    <row r="27" ht="18.75" customHeight="1" spans="1:4">
      <c r="A27" s="220" t="s">
        <v>26</v>
      </c>
      <c r="B27" s="23"/>
      <c r="C27" s="219" t="s">
        <v>37</v>
      </c>
      <c r="D27" s="23"/>
    </row>
    <row r="28" ht="18.75" customHeight="1" spans="1:4">
      <c r="A28" s="220" t="s">
        <v>26</v>
      </c>
      <c r="B28" s="23"/>
      <c r="C28" s="219" t="s">
        <v>38</v>
      </c>
      <c r="D28" s="23"/>
    </row>
    <row r="29" ht="18.75" customHeight="1" spans="1:4">
      <c r="A29" s="220" t="s">
        <v>26</v>
      </c>
      <c r="B29" s="23"/>
      <c r="C29" s="219" t="s">
        <v>39</v>
      </c>
      <c r="D29" s="23"/>
    </row>
    <row r="30" ht="18.75" customHeight="1" spans="1:4">
      <c r="A30" s="221" t="s">
        <v>26</v>
      </c>
      <c r="B30" s="23"/>
      <c r="C30" s="218" t="s">
        <v>40</v>
      </c>
      <c r="D30" s="23"/>
    </row>
    <row r="31" ht="18.75" customHeight="1" spans="1:4">
      <c r="A31" s="221" t="s">
        <v>26</v>
      </c>
      <c r="B31" s="23"/>
      <c r="C31" s="218" t="s">
        <v>41</v>
      </c>
      <c r="D31" s="23"/>
    </row>
    <row r="32" ht="18.75" customHeight="1" spans="1:4">
      <c r="A32" s="221" t="s">
        <v>26</v>
      </c>
      <c r="B32" s="23"/>
      <c r="C32" s="218" t="s">
        <v>42</v>
      </c>
      <c r="D32" s="23"/>
    </row>
    <row r="33" ht="18.75" customHeight="1" spans="1:4">
      <c r="A33" s="222" t="s">
        <v>43</v>
      </c>
      <c r="B33" s="184">
        <f>SUM(B7:B11)</f>
        <v>785188.75</v>
      </c>
      <c r="C33" s="180" t="s">
        <v>44</v>
      </c>
      <c r="D33" s="184">
        <v>785188.75</v>
      </c>
    </row>
    <row r="34" ht="18.75" customHeight="1" spans="1:4">
      <c r="A34" s="223" t="s">
        <v>45</v>
      </c>
      <c r="B34" s="23"/>
      <c r="C34" s="183" t="s">
        <v>46</v>
      </c>
      <c r="D34" s="23"/>
    </row>
    <row r="35" ht="18.75" customHeight="1" spans="1:4">
      <c r="A35" s="223" t="s">
        <v>47</v>
      </c>
      <c r="B35" s="23"/>
      <c r="C35" s="183" t="s">
        <v>47</v>
      </c>
      <c r="D35" s="23"/>
    </row>
    <row r="36" ht="18.75" customHeight="1" spans="1:4">
      <c r="A36" s="223" t="s">
        <v>48</v>
      </c>
      <c r="B36" s="23"/>
      <c r="C36" s="183" t="s">
        <v>49</v>
      </c>
      <c r="D36" s="23"/>
    </row>
    <row r="37" ht="18.75" customHeight="1" spans="1:4">
      <c r="A37" s="224" t="s">
        <v>50</v>
      </c>
      <c r="B37" s="184">
        <f t="shared" ref="B37:D37" si="1">B33+B34</f>
        <v>785188.75</v>
      </c>
      <c r="C37" s="180" t="s">
        <v>51</v>
      </c>
      <c r="D37" s="184">
        <f t="shared" si="1"/>
        <v>785188.75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9"/>
  <sheetViews>
    <sheetView showZeros="0" workbookViewId="0">
      <selection activeCell="A1" sqref="A1"/>
    </sheetView>
  </sheetViews>
  <sheetFormatPr defaultColWidth="9.14285714285714" defaultRowHeight="14.25" customHeight="1" outlineLevelCol="5"/>
  <cols>
    <col min="1" max="1" width="32.1428571428571" customWidth="1"/>
    <col min="2" max="2" width="16.8571428571429" customWidth="1"/>
    <col min="3" max="3" width="53.5809523809524" customWidth="1"/>
    <col min="4" max="6" width="28.5809523809524" customWidth="1"/>
  </cols>
  <sheetData>
    <row r="1" ht="15.75" customHeight="1" spans="1:6">
      <c r="A1" s="101">
        <v>1</v>
      </c>
      <c r="B1" s="102">
        <v>0</v>
      </c>
      <c r="C1" s="101">
        <v>1</v>
      </c>
      <c r="D1" s="103"/>
      <c r="E1" s="103"/>
      <c r="F1" s="34" t="s">
        <v>294</v>
      </c>
    </row>
    <row r="2" ht="36.75" customHeight="1" spans="1:6">
      <c r="A2" s="104" t="str">
        <f>"2025"&amp;"年部门政府性基金预算支出预算表"</f>
        <v>2025年部门政府性基金预算支出预算表</v>
      </c>
      <c r="B2" s="105" t="s">
        <v>295</v>
      </c>
      <c r="C2" s="106"/>
      <c r="D2" s="107"/>
      <c r="E2" s="107"/>
      <c r="F2" s="107"/>
    </row>
    <row r="3" ht="18.75" customHeight="1" spans="1:6">
      <c r="A3" s="6" t="str">
        <f>"单位名称："&amp;"耿马傣族佤族自治县检验检测所"</f>
        <v>单位名称：耿马傣族佤族自治县检验检测所</v>
      </c>
      <c r="B3" s="6" t="s">
        <v>296</v>
      </c>
      <c r="C3" s="101"/>
      <c r="D3" s="103"/>
      <c r="E3" s="103"/>
      <c r="F3" s="34" t="s">
        <v>1</v>
      </c>
    </row>
    <row r="4" ht="18.75" customHeight="1" spans="1:6">
      <c r="A4" s="108" t="s">
        <v>171</v>
      </c>
      <c r="B4" s="109" t="s">
        <v>72</v>
      </c>
      <c r="C4" s="110" t="s">
        <v>73</v>
      </c>
      <c r="D4" s="12" t="s">
        <v>297</v>
      </c>
      <c r="E4" s="12"/>
      <c r="F4" s="13"/>
    </row>
    <row r="5" ht="18.75" customHeight="1" spans="1:6">
      <c r="A5" s="111"/>
      <c r="B5" s="112"/>
      <c r="C5" s="113"/>
      <c r="D5" s="93" t="s">
        <v>55</v>
      </c>
      <c r="E5" s="93" t="s">
        <v>74</v>
      </c>
      <c r="F5" s="93" t="s">
        <v>75</v>
      </c>
    </row>
    <row r="6" ht="18.75" customHeight="1" spans="1:6">
      <c r="A6" s="114">
        <v>1</v>
      </c>
      <c r="B6" s="115" t="s">
        <v>133</v>
      </c>
      <c r="C6" s="116">
        <v>3</v>
      </c>
      <c r="D6" s="117">
        <v>4</v>
      </c>
      <c r="E6" s="117">
        <v>5</v>
      </c>
      <c r="F6" s="117">
        <v>6</v>
      </c>
    </row>
    <row r="7" ht="18.75" customHeight="1" spans="1:6">
      <c r="A7" s="118"/>
      <c r="B7" s="81"/>
      <c r="C7" s="81"/>
      <c r="D7" s="23"/>
      <c r="E7" s="23"/>
      <c r="F7" s="23"/>
    </row>
    <row r="8" ht="18.75" customHeight="1" spans="1:6">
      <c r="A8" s="118"/>
      <c r="B8" s="81"/>
      <c r="C8" s="81"/>
      <c r="D8" s="23"/>
      <c r="E8" s="23"/>
      <c r="F8" s="23"/>
    </row>
    <row r="9" ht="18.75" customHeight="1" spans="1:6">
      <c r="A9" s="119" t="s">
        <v>55</v>
      </c>
      <c r="B9" s="120"/>
      <c r="C9" s="26"/>
      <c r="D9" s="23"/>
      <c r="E9" s="23"/>
      <c r="F9" s="23"/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showZeros="0" topLeftCell="D1" workbookViewId="0">
      <selection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761904761905" customWidth="1"/>
    <col min="4" max="4" width="7.71428571428571" customWidth="1"/>
    <col min="5" max="5" width="10.2761904761905" customWidth="1"/>
    <col min="6" max="17" width="16.5809523809524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33"/>
      <c r="P1" s="33"/>
      <c r="Q1" s="34" t="s">
        <v>298</v>
      </c>
    </row>
    <row r="2" ht="35.25" customHeight="1" spans="1:17">
      <c r="A2" s="35" t="str">
        <f>"2025"&amp;"年部门政府采购预算表"</f>
        <v>2025年部门政府采购预算表</v>
      </c>
      <c r="B2" s="5"/>
      <c r="C2" s="5"/>
      <c r="D2" s="5"/>
      <c r="E2" s="5"/>
      <c r="F2" s="5"/>
      <c r="G2" s="5"/>
      <c r="H2" s="5"/>
      <c r="I2" s="5"/>
      <c r="J2" s="5"/>
      <c r="K2" s="68"/>
      <c r="L2" s="5"/>
      <c r="M2" s="5"/>
      <c r="N2" s="5"/>
      <c r="O2" s="68"/>
      <c r="P2" s="68"/>
      <c r="Q2" s="5"/>
    </row>
    <row r="3" ht="18.75" customHeight="1" spans="1:17">
      <c r="A3" s="36" t="str">
        <f>"单位名称："&amp;"耿马傣族佤族自治县检验检测所"</f>
        <v>单位名称：耿马傣族佤族自治县检验检测所</v>
      </c>
      <c r="B3" s="8"/>
      <c r="C3" s="8"/>
      <c r="D3" s="8"/>
      <c r="E3" s="8"/>
      <c r="F3" s="8"/>
      <c r="G3" s="8"/>
      <c r="H3" s="8"/>
      <c r="I3" s="8"/>
      <c r="J3" s="8"/>
      <c r="O3" s="86"/>
      <c r="P3" s="86"/>
      <c r="Q3" s="34" t="s">
        <v>160</v>
      </c>
    </row>
    <row r="4" ht="18.75" customHeight="1" spans="1:17">
      <c r="A4" s="10" t="s">
        <v>299</v>
      </c>
      <c r="B4" s="71" t="s">
        <v>300</v>
      </c>
      <c r="C4" s="71" t="s">
        <v>301</v>
      </c>
      <c r="D4" s="71" t="s">
        <v>302</v>
      </c>
      <c r="E4" s="71" t="s">
        <v>303</v>
      </c>
      <c r="F4" s="71" t="s">
        <v>304</v>
      </c>
      <c r="G4" s="40" t="s">
        <v>178</v>
      </c>
      <c r="H4" s="40"/>
      <c r="I4" s="40"/>
      <c r="J4" s="40"/>
      <c r="K4" s="73"/>
      <c r="L4" s="40"/>
      <c r="M4" s="40"/>
      <c r="N4" s="40"/>
      <c r="O4" s="88"/>
      <c r="P4" s="73"/>
      <c r="Q4" s="41"/>
    </row>
    <row r="5" ht="18.75" customHeight="1" spans="1:17">
      <c r="A5" s="15"/>
      <c r="B5" s="74"/>
      <c r="C5" s="74"/>
      <c r="D5" s="74"/>
      <c r="E5" s="74"/>
      <c r="F5" s="74"/>
      <c r="G5" s="74" t="s">
        <v>55</v>
      </c>
      <c r="H5" s="74" t="s">
        <v>58</v>
      </c>
      <c r="I5" s="74" t="s">
        <v>305</v>
      </c>
      <c r="J5" s="74" t="s">
        <v>306</v>
      </c>
      <c r="K5" s="97" t="s">
        <v>307</v>
      </c>
      <c r="L5" s="89" t="s">
        <v>77</v>
      </c>
      <c r="M5" s="89"/>
      <c r="N5" s="89"/>
      <c r="O5" s="98"/>
      <c r="P5" s="99"/>
      <c r="Q5" s="76"/>
    </row>
    <row r="6" ht="27" customHeight="1" spans="1:17">
      <c r="A6" s="17"/>
      <c r="B6" s="76"/>
      <c r="C6" s="76"/>
      <c r="D6" s="76"/>
      <c r="E6" s="76"/>
      <c r="F6" s="76"/>
      <c r="G6" s="76"/>
      <c r="H6" s="76" t="s">
        <v>57</v>
      </c>
      <c r="I6" s="76"/>
      <c r="J6" s="76"/>
      <c r="K6" s="77"/>
      <c r="L6" s="76" t="s">
        <v>57</v>
      </c>
      <c r="M6" s="76" t="s">
        <v>64</v>
      </c>
      <c r="N6" s="76" t="s">
        <v>186</v>
      </c>
      <c r="O6" s="92" t="s">
        <v>66</v>
      </c>
      <c r="P6" s="77" t="s">
        <v>67</v>
      </c>
      <c r="Q6" s="76" t="s">
        <v>68</v>
      </c>
    </row>
    <row r="7" ht="18.75" customHeight="1" spans="1:17">
      <c r="A7" s="29">
        <v>1</v>
      </c>
      <c r="B7" s="93">
        <v>2</v>
      </c>
      <c r="C7" s="93">
        <v>3</v>
      </c>
      <c r="D7" s="29">
        <v>4</v>
      </c>
      <c r="E7" s="93">
        <v>5</v>
      </c>
      <c r="F7" s="93">
        <v>6</v>
      </c>
      <c r="G7" s="29">
        <v>7</v>
      </c>
      <c r="H7" s="93">
        <v>8</v>
      </c>
      <c r="I7" s="93">
        <v>9</v>
      </c>
      <c r="J7" s="29">
        <v>10</v>
      </c>
      <c r="K7" s="93">
        <v>11</v>
      </c>
      <c r="L7" s="93">
        <v>12</v>
      </c>
      <c r="M7" s="29">
        <v>13</v>
      </c>
      <c r="N7" s="93">
        <v>14</v>
      </c>
      <c r="O7" s="93">
        <v>15</v>
      </c>
      <c r="P7" s="29">
        <v>16</v>
      </c>
      <c r="Q7" s="93">
        <v>17</v>
      </c>
    </row>
    <row r="8" ht="18.75" customHeight="1" spans="1:17">
      <c r="A8" s="79" t="s">
        <v>70</v>
      </c>
      <c r="B8" s="80"/>
      <c r="C8" s="80"/>
      <c r="D8" s="80"/>
      <c r="E8" s="94"/>
      <c r="F8" s="95">
        <v>5000</v>
      </c>
      <c r="G8" s="95">
        <v>5000</v>
      </c>
      <c r="H8" s="95">
        <v>5000</v>
      </c>
      <c r="I8" s="95"/>
      <c r="J8" s="95"/>
      <c r="K8" s="95"/>
      <c r="L8" s="95"/>
      <c r="M8" s="95"/>
      <c r="N8" s="95"/>
      <c r="O8" s="100"/>
      <c r="P8" s="95"/>
      <c r="Q8" s="95"/>
    </row>
    <row r="9" ht="18.75" customHeight="1" spans="1:17">
      <c r="A9" s="96" t="s">
        <v>70</v>
      </c>
      <c r="B9" s="80"/>
      <c r="C9" s="80"/>
      <c r="D9" s="80"/>
      <c r="E9" s="94"/>
      <c r="F9" s="95">
        <v>5000</v>
      </c>
      <c r="G9" s="95">
        <v>5000</v>
      </c>
      <c r="H9" s="95">
        <v>5000</v>
      </c>
      <c r="I9" s="95"/>
      <c r="J9" s="95"/>
      <c r="K9" s="95"/>
      <c r="L9" s="95"/>
      <c r="M9" s="95"/>
      <c r="N9" s="95"/>
      <c r="O9" s="100"/>
      <c r="P9" s="95"/>
      <c r="Q9" s="95"/>
    </row>
    <row r="10" ht="18.75" customHeight="1" spans="1:17">
      <c r="A10" s="79" t="str">
        <f t="shared" ref="A10:A11" si="0">"    "&amp;"修缮办公用房及购置办公用品办公设备经费"</f>
        <v>    修缮办公用房及购置办公用品办公设备经费</v>
      </c>
      <c r="B10" s="80" t="s">
        <v>308</v>
      </c>
      <c r="C10" s="80" t="s">
        <v>309</v>
      </c>
      <c r="D10" s="80" t="s">
        <v>310</v>
      </c>
      <c r="E10" s="94">
        <v>1</v>
      </c>
      <c r="F10" s="95">
        <v>400</v>
      </c>
      <c r="G10" s="95">
        <v>400</v>
      </c>
      <c r="H10" s="95">
        <v>400</v>
      </c>
      <c r="I10" s="95"/>
      <c r="J10" s="95"/>
      <c r="K10" s="95"/>
      <c r="L10" s="95"/>
      <c r="M10" s="95"/>
      <c r="N10" s="95"/>
      <c r="O10" s="100"/>
      <c r="P10" s="95"/>
      <c r="Q10" s="95"/>
    </row>
    <row r="11" ht="18.75" customHeight="1" spans="1:17">
      <c r="A11" s="79" t="str">
        <f t="shared" si="0"/>
        <v>    修缮办公用房及购置办公用品办公设备经费</v>
      </c>
      <c r="B11" s="80" t="s">
        <v>311</v>
      </c>
      <c r="C11" s="80" t="s">
        <v>312</v>
      </c>
      <c r="D11" s="80" t="s">
        <v>310</v>
      </c>
      <c r="E11" s="94">
        <v>1</v>
      </c>
      <c r="F11" s="95">
        <v>4600</v>
      </c>
      <c r="G11" s="95">
        <v>4600</v>
      </c>
      <c r="H11" s="95">
        <v>4600</v>
      </c>
      <c r="I11" s="95"/>
      <c r="J11" s="95"/>
      <c r="K11" s="95"/>
      <c r="L11" s="95"/>
      <c r="M11" s="95"/>
      <c r="N11" s="95"/>
      <c r="O11" s="100"/>
      <c r="P11" s="95"/>
      <c r="Q11" s="95"/>
    </row>
    <row r="12" ht="18.75" customHeight="1" spans="1:17">
      <c r="A12" s="82" t="s">
        <v>55</v>
      </c>
      <c r="B12" s="26"/>
      <c r="C12" s="26"/>
      <c r="D12" s="26"/>
      <c r="E12" s="26"/>
      <c r="F12" s="95">
        <v>5000</v>
      </c>
      <c r="G12" s="95">
        <v>5000</v>
      </c>
      <c r="H12" s="95">
        <v>5000</v>
      </c>
      <c r="I12" s="95"/>
      <c r="J12" s="95"/>
      <c r="K12" s="95"/>
      <c r="L12" s="95"/>
      <c r="M12" s="95"/>
      <c r="N12" s="95"/>
      <c r="O12" s="100"/>
      <c r="P12" s="95"/>
      <c r="Q12" s="95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topLeftCell="B1" workbookViewId="0">
      <selection activeCell="A1" sqref="A1"/>
    </sheetView>
  </sheetViews>
  <sheetFormatPr defaultColWidth="9.14285714285714" defaultRowHeight="14.25" customHeight="1"/>
  <cols>
    <col min="1" max="1" width="31.4190476190476" customWidth="1"/>
    <col min="2" max="3" width="21.8571428571429" customWidth="1"/>
    <col min="4" max="14" width="19" customWidth="1"/>
  </cols>
  <sheetData>
    <row r="1" ht="13.5" customHeight="1" spans="1:14">
      <c r="A1" s="64"/>
      <c r="B1" s="64"/>
      <c r="C1" s="65"/>
      <c r="D1" s="64"/>
      <c r="E1" s="64"/>
      <c r="F1" s="64"/>
      <c r="G1" s="64"/>
      <c r="H1" s="66"/>
      <c r="I1" s="59"/>
      <c r="J1" s="59"/>
      <c r="K1" s="59"/>
      <c r="L1" s="33"/>
      <c r="M1" s="84"/>
      <c r="N1" s="85" t="s">
        <v>313</v>
      </c>
    </row>
    <row r="2" ht="34.5" customHeight="1" spans="1:14">
      <c r="A2" s="35" t="str">
        <f>"2025"&amp;"年部门政府购买服务预算表"</f>
        <v>2025年部门政府购买服务预算表</v>
      </c>
      <c r="B2" s="67"/>
      <c r="C2" s="68"/>
      <c r="D2" s="67"/>
      <c r="E2" s="67"/>
      <c r="F2" s="67"/>
      <c r="G2" s="67"/>
      <c r="H2" s="69"/>
      <c r="I2" s="67"/>
      <c r="J2" s="67"/>
      <c r="K2" s="67"/>
      <c r="L2" s="68"/>
      <c r="M2" s="69"/>
      <c r="N2" s="67"/>
    </row>
    <row r="3" ht="18.75" customHeight="1" spans="1:14">
      <c r="A3" s="56" t="str">
        <f>"单位名称："&amp;"耿马傣族佤族自治县检验检测所"</f>
        <v>单位名称：耿马傣族佤族自治县检验检测所</v>
      </c>
      <c r="B3" s="57"/>
      <c r="C3" s="70"/>
      <c r="D3" s="57"/>
      <c r="E3" s="57"/>
      <c r="F3" s="57"/>
      <c r="G3" s="57"/>
      <c r="H3" s="66"/>
      <c r="I3" s="59"/>
      <c r="J3" s="59"/>
      <c r="K3" s="59"/>
      <c r="L3" s="86"/>
      <c r="M3" s="87"/>
      <c r="N3" s="85" t="s">
        <v>160</v>
      </c>
    </row>
    <row r="4" ht="18.75" customHeight="1" spans="1:14">
      <c r="A4" s="10" t="s">
        <v>299</v>
      </c>
      <c r="B4" s="71" t="s">
        <v>314</v>
      </c>
      <c r="C4" s="72" t="s">
        <v>315</v>
      </c>
      <c r="D4" s="40" t="s">
        <v>178</v>
      </c>
      <c r="E4" s="40"/>
      <c r="F4" s="40"/>
      <c r="G4" s="40"/>
      <c r="H4" s="73"/>
      <c r="I4" s="40"/>
      <c r="J4" s="40"/>
      <c r="K4" s="40"/>
      <c r="L4" s="88"/>
      <c r="M4" s="73"/>
      <c r="N4" s="41"/>
    </row>
    <row r="5" ht="18.75" customHeight="1" spans="1:14">
      <c r="A5" s="15"/>
      <c r="B5" s="74"/>
      <c r="C5" s="75"/>
      <c r="D5" s="74" t="s">
        <v>55</v>
      </c>
      <c r="E5" s="74" t="s">
        <v>58</v>
      </c>
      <c r="F5" s="74" t="s">
        <v>316</v>
      </c>
      <c r="G5" s="74" t="s">
        <v>306</v>
      </c>
      <c r="H5" s="75" t="s">
        <v>307</v>
      </c>
      <c r="I5" s="89" t="s">
        <v>77</v>
      </c>
      <c r="J5" s="89"/>
      <c r="K5" s="89"/>
      <c r="L5" s="90"/>
      <c r="M5" s="91"/>
      <c r="N5" s="76"/>
    </row>
    <row r="6" ht="27" customHeight="1" spans="1:14">
      <c r="A6" s="17"/>
      <c r="B6" s="76"/>
      <c r="C6" s="77"/>
      <c r="D6" s="76"/>
      <c r="E6" s="76"/>
      <c r="F6" s="76"/>
      <c r="G6" s="76"/>
      <c r="H6" s="77"/>
      <c r="I6" s="76" t="s">
        <v>57</v>
      </c>
      <c r="J6" s="76" t="s">
        <v>64</v>
      </c>
      <c r="K6" s="76" t="s">
        <v>186</v>
      </c>
      <c r="L6" s="92" t="s">
        <v>66</v>
      </c>
      <c r="M6" s="77" t="s">
        <v>67</v>
      </c>
      <c r="N6" s="76" t="s">
        <v>68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55</v>
      </c>
      <c r="B10" s="26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6"/>
  <sheetViews>
    <sheetView showZeros="0" workbookViewId="0">
      <selection activeCell="A1" sqref="A1"/>
    </sheetView>
  </sheetViews>
  <sheetFormatPr defaultColWidth="9.14285714285714" defaultRowHeight="14.25" customHeight="1" outlineLevelRow="5" outlineLevelCol="7"/>
  <cols>
    <col min="1" max="1" width="37.7142857142857" customWidth="1"/>
    <col min="2" max="4" width="22.8571428571429" customWidth="1"/>
    <col min="5" max="8" width="20.8571428571429" customWidth="1"/>
  </cols>
  <sheetData>
    <row r="1" ht="13.5" customHeight="1" spans="1:8">
      <c r="A1" s="2"/>
      <c r="B1" s="2"/>
      <c r="C1" s="2"/>
      <c r="D1" s="54"/>
      <c r="H1" s="33" t="s">
        <v>317</v>
      </c>
    </row>
    <row r="2" ht="27.75" customHeight="1" spans="1:8">
      <c r="A2" s="55" t="str">
        <f>"2025"&amp;"年县对下转移支付预算表"</f>
        <v>2025年县对下转移支付预算表</v>
      </c>
      <c r="B2" s="5"/>
      <c r="C2" s="5"/>
      <c r="D2" s="5"/>
      <c r="E2" s="5"/>
      <c r="F2" s="5"/>
      <c r="G2" s="5"/>
      <c r="H2" s="5"/>
    </row>
    <row r="3" ht="18.75" customHeight="1" spans="1:8">
      <c r="A3" s="56" t="str">
        <f>"单位名称："&amp;"耿马傣族佤族自治县检验检测所"</f>
        <v>单位名称：耿马傣族佤族自治县检验检测所</v>
      </c>
      <c r="B3" s="57"/>
      <c r="C3" s="57"/>
      <c r="D3" s="58"/>
      <c r="E3" s="59"/>
      <c r="F3" s="59"/>
      <c r="G3" s="59"/>
      <c r="H3" s="33" t="s">
        <v>160</v>
      </c>
    </row>
    <row r="4" ht="18.75" customHeight="1" spans="1:8">
      <c r="A4" s="27" t="s">
        <v>318</v>
      </c>
      <c r="B4" s="11" t="s">
        <v>178</v>
      </c>
      <c r="C4" s="12"/>
      <c r="D4" s="12"/>
      <c r="E4" s="11" t="s">
        <v>319</v>
      </c>
      <c r="F4" s="12"/>
      <c r="G4" s="12"/>
      <c r="H4" s="13"/>
    </row>
    <row r="5" ht="18.75" customHeight="1" spans="1:8">
      <c r="A5" s="29"/>
      <c r="B5" s="28" t="s">
        <v>55</v>
      </c>
      <c r="C5" s="10" t="s">
        <v>58</v>
      </c>
      <c r="D5" s="60" t="s">
        <v>316</v>
      </c>
      <c r="E5" s="61" t="s">
        <v>320</v>
      </c>
      <c r="F5" s="61" t="s">
        <v>320</v>
      </c>
      <c r="G5" s="61" t="s">
        <v>320</v>
      </c>
      <c r="H5" s="62" t="s">
        <v>320</v>
      </c>
    </row>
    <row r="6" ht="18.75" customHeight="1" spans="1:8">
      <c r="A6" s="61">
        <v>1</v>
      </c>
      <c r="B6" s="61">
        <v>2</v>
      </c>
      <c r="C6" s="61">
        <v>3</v>
      </c>
      <c r="D6" s="63">
        <v>4</v>
      </c>
      <c r="E6" s="61">
        <v>5</v>
      </c>
      <c r="F6" s="61">
        <v>6</v>
      </c>
      <c r="G6" s="61">
        <v>7</v>
      </c>
      <c r="H6" s="61">
        <v>8</v>
      </c>
    </row>
  </sheetData>
  <mergeCells count="5">
    <mergeCell ref="A2:H2"/>
    <mergeCell ref="A3:G3"/>
    <mergeCell ref="B4:D4"/>
    <mergeCell ref="E4:H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5"/>
  <sheetViews>
    <sheetView showZeros="0" workbookViewId="0">
      <selection activeCell="A1" sqref="A1"/>
    </sheetView>
  </sheetViews>
  <sheetFormatPr defaultColWidth="9.14285714285714" defaultRowHeight="12" customHeight="1" outlineLevelRow="4"/>
  <cols>
    <col min="1" max="1" width="34.2761904761905" customWidth="1"/>
    <col min="2" max="2" width="29" customWidth="1"/>
    <col min="3" max="5" width="23.5809523809524" customWidth="1"/>
    <col min="6" max="6" width="11.2761904761905" customWidth="1"/>
    <col min="7" max="7" width="25.1428571428571" customWidth="1"/>
    <col min="8" max="8" width="15.5809523809524" customWidth="1"/>
    <col min="9" max="9" width="13.4190476190476" customWidth="1"/>
    <col min="10" max="10" width="18.8571428571429" customWidth="1"/>
  </cols>
  <sheetData>
    <row r="1" ht="19.5" customHeight="1" spans="10:10">
      <c r="J1" s="33" t="s">
        <v>321</v>
      </c>
    </row>
    <row r="2" ht="36" customHeight="1" spans="1:10">
      <c r="A2" s="4" t="str">
        <f>"2025"&amp;"年县对下转移支付绩效目标表"</f>
        <v>2025年县对下转移支付绩效目标表</v>
      </c>
      <c r="B2" s="5"/>
      <c r="C2" s="5"/>
      <c r="D2" s="5"/>
      <c r="E2" s="5"/>
      <c r="F2" s="49"/>
      <c r="G2" s="5"/>
      <c r="H2" s="49"/>
      <c r="I2" s="49"/>
      <c r="J2" s="5"/>
    </row>
    <row r="3" ht="18.75" customHeight="1" spans="1:8">
      <c r="A3" s="50" t="str">
        <f>"单位名称："&amp;"耿马傣族佤族自治县检验检测所"</f>
        <v>单位名称：耿马傣族佤族自治县检验检测所</v>
      </c>
      <c r="B3" s="51"/>
      <c r="C3" s="51"/>
      <c r="D3" s="51"/>
      <c r="E3" s="51"/>
      <c r="F3" s="52"/>
      <c r="G3" s="51"/>
      <c r="H3" s="52"/>
    </row>
    <row r="4" ht="18.75" customHeight="1" spans="1:10">
      <c r="A4" s="42" t="s">
        <v>257</v>
      </c>
      <c r="B4" s="42" t="s">
        <v>258</v>
      </c>
      <c r="C4" s="42" t="s">
        <v>259</v>
      </c>
      <c r="D4" s="42" t="s">
        <v>260</v>
      </c>
      <c r="E4" s="42" t="s">
        <v>261</v>
      </c>
      <c r="F4" s="53" t="s">
        <v>262</v>
      </c>
      <c r="G4" s="42" t="s">
        <v>263</v>
      </c>
      <c r="H4" s="53" t="s">
        <v>264</v>
      </c>
      <c r="I4" s="53" t="s">
        <v>265</v>
      </c>
      <c r="J4" s="42" t="s">
        <v>266</v>
      </c>
    </row>
    <row r="5" ht="18.75" customHeight="1" spans="1:10">
      <c r="A5" s="42">
        <v>1</v>
      </c>
      <c r="B5" s="42">
        <v>2</v>
      </c>
      <c r="C5" s="42">
        <v>3</v>
      </c>
      <c r="D5" s="42">
        <v>4</v>
      </c>
      <c r="E5" s="42">
        <v>5</v>
      </c>
      <c r="F5" s="53">
        <v>6</v>
      </c>
      <c r="G5" s="42">
        <v>7</v>
      </c>
      <c r="H5" s="53">
        <v>8</v>
      </c>
      <c r="I5" s="53">
        <v>9</v>
      </c>
      <c r="J5" s="42">
        <v>10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showZeros="0" workbookViewId="0">
      <selection activeCell="A1" sqref="A1"/>
    </sheetView>
  </sheetViews>
  <sheetFormatPr defaultColWidth="9.14285714285714" defaultRowHeight="12" customHeight="1" outlineLevelRow="7" outlineLevelCol="7"/>
  <cols>
    <col min="1" max="1" width="29" customWidth="1"/>
    <col min="2" max="2" width="18.7142857142857" customWidth="1"/>
    <col min="3" max="3" width="24.8571428571429" customWidth="1"/>
    <col min="4" max="4" width="23.5809523809524" customWidth="1"/>
    <col min="5" max="5" width="17.8571428571429" customWidth="1"/>
    <col min="6" max="6" width="23.5809523809524" customWidth="1"/>
    <col min="7" max="7" width="25.1428571428571" customWidth="1"/>
    <col min="8" max="8" width="18.8571428571429" customWidth="1"/>
  </cols>
  <sheetData>
    <row r="1" ht="14.25" customHeight="1" spans="8:8">
      <c r="H1" s="34" t="s">
        <v>322</v>
      </c>
    </row>
    <row r="2" ht="34.5" customHeight="1" spans="1:8">
      <c r="A2" s="35" t="str">
        <f>"2025"&amp;"年新增资产配置表"</f>
        <v>2025年新增资产配置表</v>
      </c>
      <c r="B2" s="5"/>
      <c r="C2" s="5"/>
      <c r="D2" s="5"/>
      <c r="E2" s="5"/>
      <c r="F2" s="5"/>
      <c r="G2" s="5"/>
      <c r="H2" s="5"/>
    </row>
    <row r="3" ht="18.75" customHeight="1" spans="1:8">
      <c r="A3" s="36" t="str">
        <f>"单位名称："&amp;"耿马傣族佤族自治县检验检测所"</f>
        <v>单位名称：耿马傣族佤族自治县检验检测所</v>
      </c>
      <c r="B3" s="7"/>
      <c r="C3" s="37"/>
      <c r="H3" s="38" t="s">
        <v>160</v>
      </c>
    </row>
    <row r="4" ht="18.75" customHeight="1" spans="1:8">
      <c r="A4" s="10" t="s">
        <v>171</v>
      </c>
      <c r="B4" s="10" t="s">
        <v>323</v>
      </c>
      <c r="C4" s="10" t="s">
        <v>324</v>
      </c>
      <c r="D4" s="10" t="s">
        <v>325</v>
      </c>
      <c r="E4" s="10" t="s">
        <v>326</v>
      </c>
      <c r="F4" s="39" t="s">
        <v>327</v>
      </c>
      <c r="G4" s="40"/>
      <c r="H4" s="41"/>
    </row>
    <row r="5" ht="18.75" customHeight="1" spans="1:8">
      <c r="A5" s="17"/>
      <c r="B5" s="17"/>
      <c r="C5" s="17"/>
      <c r="D5" s="17"/>
      <c r="E5" s="17"/>
      <c r="F5" s="42" t="s">
        <v>303</v>
      </c>
      <c r="G5" s="42" t="s">
        <v>328</v>
      </c>
      <c r="H5" s="42" t="s">
        <v>329</v>
      </c>
    </row>
    <row r="6" ht="18.75" customHeight="1" spans="1:8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4">
        <v>7</v>
      </c>
      <c r="H6" s="43">
        <v>8</v>
      </c>
    </row>
    <row r="7" ht="18.75" customHeight="1" spans="1:8">
      <c r="A7" s="45"/>
      <c r="B7" s="45"/>
      <c r="C7" s="45"/>
      <c r="D7" s="45"/>
      <c r="E7" s="45"/>
      <c r="F7" s="46"/>
      <c r="G7" s="23"/>
      <c r="H7" s="23"/>
    </row>
    <row r="8" ht="18.75" customHeight="1" spans="1:8">
      <c r="A8" s="47" t="s">
        <v>55</v>
      </c>
      <c r="B8" s="48"/>
      <c r="C8" s="48"/>
      <c r="D8" s="48"/>
      <c r="E8" s="48"/>
      <c r="F8" s="46"/>
      <c r="G8" s="23"/>
      <c r="H8" s="23"/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3.4190476190476" customWidth="1"/>
    <col min="2" max="2" width="41.0095238095238" customWidth="1"/>
    <col min="3" max="3" width="23.8571428571429" customWidth="1"/>
    <col min="4" max="4" width="11.1428571428571" customWidth="1"/>
    <col min="5" max="5" width="33.447619047619" customWidth="1"/>
    <col min="6" max="6" width="9.85714285714286" customWidth="1"/>
    <col min="7" max="7" width="17.7142857142857" customWidth="1"/>
    <col min="8" max="11" width="23.0095238095238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3" t="s">
        <v>330</v>
      </c>
    </row>
    <row r="2" ht="42.75" customHeight="1" spans="1:11">
      <c r="A2" s="4" t="str">
        <f>"2025"&amp;"年转移支付补助项目支出预算表"</f>
        <v>2025年转移支付补助项目支出预算表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.75" customHeight="1" spans="1:11">
      <c r="A3" s="6" t="str">
        <f>"单位名称："&amp;"耿马傣族佤族自治县检验检测所"</f>
        <v>单位名称：耿马傣族佤族自治县检验检测所</v>
      </c>
      <c r="B3" s="7"/>
      <c r="C3" s="7"/>
      <c r="D3" s="7"/>
      <c r="E3" s="7"/>
      <c r="F3" s="7"/>
      <c r="G3" s="7"/>
      <c r="H3" s="8"/>
      <c r="I3" s="8"/>
      <c r="J3" s="8"/>
      <c r="K3" s="3" t="s">
        <v>160</v>
      </c>
    </row>
    <row r="4" ht="18.75" customHeight="1" spans="1:11">
      <c r="A4" s="9" t="s">
        <v>243</v>
      </c>
      <c r="B4" s="9" t="s">
        <v>173</v>
      </c>
      <c r="C4" s="9" t="s">
        <v>244</v>
      </c>
      <c r="D4" s="10" t="s">
        <v>174</v>
      </c>
      <c r="E4" s="10" t="s">
        <v>175</v>
      </c>
      <c r="F4" s="10" t="s">
        <v>245</v>
      </c>
      <c r="G4" s="10" t="s">
        <v>246</v>
      </c>
      <c r="H4" s="27" t="s">
        <v>55</v>
      </c>
      <c r="I4" s="11" t="s">
        <v>331</v>
      </c>
      <c r="J4" s="12"/>
      <c r="K4" s="13"/>
    </row>
    <row r="5" ht="18.75" customHeight="1" spans="1:11">
      <c r="A5" s="14"/>
      <c r="B5" s="14"/>
      <c r="C5" s="14"/>
      <c r="D5" s="15"/>
      <c r="E5" s="15"/>
      <c r="F5" s="15"/>
      <c r="G5" s="15"/>
      <c r="H5" s="28"/>
      <c r="I5" s="10" t="s">
        <v>58</v>
      </c>
      <c r="J5" s="10" t="s">
        <v>59</v>
      </c>
      <c r="K5" s="10" t="s">
        <v>60</v>
      </c>
    </row>
    <row r="6" ht="18.75" customHeight="1" spans="1:11">
      <c r="A6" s="16"/>
      <c r="B6" s="16"/>
      <c r="C6" s="16"/>
      <c r="D6" s="17"/>
      <c r="E6" s="17"/>
      <c r="F6" s="17"/>
      <c r="G6" s="17"/>
      <c r="H6" s="29"/>
      <c r="I6" s="17" t="s">
        <v>57</v>
      </c>
      <c r="J6" s="17"/>
      <c r="K6" s="17"/>
    </row>
    <row r="7" ht="18.7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9">
        <v>10</v>
      </c>
      <c r="K7" s="19">
        <v>11</v>
      </c>
    </row>
    <row r="8" ht="18.75" customHeight="1" spans="1:11">
      <c r="A8" s="30"/>
      <c r="B8" s="20"/>
      <c r="C8" s="30"/>
      <c r="D8" s="30"/>
      <c r="E8" s="30"/>
      <c r="F8" s="30"/>
      <c r="G8" s="30"/>
      <c r="H8" s="31"/>
      <c r="I8" s="31"/>
      <c r="J8" s="31"/>
      <c r="K8" s="23"/>
    </row>
    <row r="9" ht="18.75" customHeight="1" spans="1:11">
      <c r="A9" s="20"/>
      <c r="B9" s="20"/>
      <c r="C9" s="20"/>
      <c r="D9" s="20"/>
      <c r="E9" s="20"/>
      <c r="F9" s="20"/>
      <c r="G9" s="20"/>
      <c r="H9" s="23"/>
      <c r="I9" s="23"/>
      <c r="J9" s="23"/>
      <c r="K9" s="23"/>
    </row>
    <row r="10" ht="18.75" customHeight="1" spans="1:11">
      <c r="A10" s="32" t="s">
        <v>55</v>
      </c>
      <c r="B10" s="32"/>
      <c r="C10" s="32"/>
      <c r="D10" s="32"/>
      <c r="E10" s="32"/>
      <c r="F10" s="32"/>
      <c r="G10" s="32"/>
      <c r="H10" s="31"/>
      <c r="I10" s="31"/>
      <c r="J10" s="31"/>
      <c r="K10" s="23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809523809524" customWidth="1"/>
    <col min="4" max="4" width="16.2952380952381" customWidth="1"/>
    <col min="5" max="7" width="23.8571428571429" customWidth="1"/>
  </cols>
  <sheetData>
    <row r="1" ht="18.75" customHeight="1" spans="4:7">
      <c r="D1" s="1"/>
      <c r="E1" s="2"/>
      <c r="F1" s="2"/>
      <c r="G1" s="3" t="s">
        <v>332</v>
      </c>
    </row>
    <row r="2" ht="36.75" customHeight="1" spans="1:7">
      <c r="A2" s="4" t="str">
        <f>"2025"&amp;"年部门项目中期规划预算表"</f>
        <v>2025年部门项目中期规划预算表</v>
      </c>
      <c r="B2" s="5"/>
      <c r="C2" s="5"/>
      <c r="D2" s="5"/>
      <c r="E2" s="5"/>
      <c r="F2" s="5"/>
      <c r="G2" s="5"/>
    </row>
    <row r="3" ht="18.75" customHeight="1" spans="1:7">
      <c r="A3" s="6" t="str">
        <f>"单位名称："&amp;"耿马傣族佤族自治县检验检测所"</f>
        <v>单位名称：耿马傣族佤族自治县检验检测所</v>
      </c>
      <c r="B3" s="7"/>
      <c r="C3" s="7"/>
      <c r="D3" s="7"/>
      <c r="E3" s="8"/>
      <c r="F3" s="8"/>
      <c r="G3" s="3" t="s">
        <v>160</v>
      </c>
    </row>
    <row r="4" ht="18.75" customHeight="1" spans="1:7">
      <c r="A4" s="9" t="s">
        <v>244</v>
      </c>
      <c r="B4" s="9" t="s">
        <v>243</v>
      </c>
      <c r="C4" s="9" t="s">
        <v>173</v>
      </c>
      <c r="D4" s="10" t="s">
        <v>333</v>
      </c>
      <c r="E4" s="11" t="s">
        <v>58</v>
      </c>
      <c r="F4" s="12"/>
      <c r="G4" s="13"/>
    </row>
    <row r="5" ht="18.75" customHeight="1" spans="1:7">
      <c r="A5" s="14"/>
      <c r="B5" s="14"/>
      <c r="C5" s="14"/>
      <c r="D5" s="15"/>
      <c r="E5" s="9" t="str">
        <f>"2025"&amp;"年"</f>
        <v>2025年</v>
      </c>
      <c r="F5" s="9" t="str">
        <f>"2025"+1&amp;"年"</f>
        <v>2026年</v>
      </c>
      <c r="G5" s="9" t="str">
        <f>"2025"+2&amp;"年"</f>
        <v>2027年</v>
      </c>
    </row>
    <row r="6" ht="18.75" customHeight="1" spans="1:7">
      <c r="A6" s="16"/>
      <c r="B6" s="16"/>
      <c r="C6" s="16"/>
      <c r="D6" s="17"/>
      <c r="E6" s="16" t="s">
        <v>57</v>
      </c>
      <c r="F6" s="16"/>
      <c r="G6" s="16"/>
    </row>
    <row r="7" ht="18.75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</row>
    <row r="8" ht="18.75" customHeight="1" spans="1:7">
      <c r="A8" s="20" t="s">
        <v>70</v>
      </c>
      <c r="B8" s="21"/>
      <c r="C8" s="21"/>
      <c r="D8" s="22"/>
      <c r="E8" s="23">
        <v>50000</v>
      </c>
      <c r="F8" s="23"/>
      <c r="G8" s="23"/>
    </row>
    <row r="9" ht="18.75" customHeight="1" spans="1:7">
      <c r="A9" s="24" t="s">
        <v>70</v>
      </c>
      <c r="B9" s="20"/>
      <c r="C9" s="20"/>
      <c r="D9" s="22"/>
      <c r="E9" s="23">
        <v>50000</v>
      </c>
      <c r="F9" s="23"/>
      <c r="G9" s="23"/>
    </row>
    <row r="10" ht="18.75" customHeight="1" spans="1:7">
      <c r="A10" s="25"/>
      <c r="B10" s="20" t="s">
        <v>334</v>
      </c>
      <c r="C10" s="20" t="s">
        <v>249</v>
      </c>
      <c r="D10" s="22" t="s">
        <v>335</v>
      </c>
      <c r="E10" s="23">
        <v>50000</v>
      </c>
      <c r="F10" s="23"/>
      <c r="G10" s="23"/>
    </row>
    <row r="11" ht="18.75" customHeight="1" spans="1:7">
      <c r="A11" s="22" t="s">
        <v>55</v>
      </c>
      <c r="B11" s="26"/>
      <c r="C11" s="26"/>
      <c r="D11" s="26"/>
      <c r="E11" s="23">
        <v>50000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761904761905" customWidth="1"/>
    <col min="3" max="8" width="20.4190476190476" customWidth="1"/>
    <col min="9" max="11" width="20.5809523809524" customWidth="1"/>
    <col min="12" max="12" width="20.4190476190476" customWidth="1"/>
    <col min="13" max="13" width="20.5809523809524" customWidth="1"/>
    <col min="14" max="19" width="20.4190476190476" customWidth="1"/>
  </cols>
  <sheetData>
    <row r="1" ht="19.5" customHeight="1" spans="10:19">
      <c r="J1" s="185"/>
      <c r="O1" s="65"/>
      <c r="P1" s="65"/>
      <c r="Q1" s="65"/>
      <c r="R1" s="65"/>
      <c r="S1" s="33" t="s">
        <v>52</v>
      </c>
    </row>
    <row r="2" ht="57.75" customHeight="1" spans="1:19">
      <c r="A2" s="135" t="str">
        <f>"2025"&amp;"年部门收入预算表"</f>
        <v>2025年部门收入预算表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208"/>
      <c r="P2" s="208"/>
      <c r="Q2" s="208"/>
      <c r="R2" s="208"/>
      <c r="S2" s="208"/>
    </row>
    <row r="3" ht="18.75" customHeight="1" spans="1:19">
      <c r="A3" s="36" t="str">
        <f>"单位名称："&amp;"耿马傣族佤族自治县检验检测所"</f>
        <v>单位名称：耿马傣族佤族自治县检验检测所</v>
      </c>
      <c r="B3" s="193"/>
      <c r="C3" s="193"/>
      <c r="D3" s="193"/>
      <c r="E3" s="193"/>
      <c r="F3" s="193"/>
      <c r="G3" s="193"/>
      <c r="H3" s="193"/>
      <c r="I3" s="193"/>
      <c r="J3" s="209"/>
      <c r="K3" s="193"/>
      <c r="L3" s="193"/>
      <c r="M3" s="193"/>
      <c r="N3" s="193"/>
      <c r="O3" s="209"/>
      <c r="P3" s="209"/>
      <c r="Q3" s="209"/>
      <c r="R3" s="209"/>
      <c r="S3" s="33" t="s">
        <v>1</v>
      </c>
    </row>
    <row r="4" ht="18.75" customHeight="1" spans="1:19">
      <c r="A4" s="194" t="s">
        <v>53</v>
      </c>
      <c r="B4" s="195" t="s">
        <v>54</v>
      </c>
      <c r="C4" s="195" t="s">
        <v>55</v>
      </c>
      <c r="D4" s="196" t="s">
        <v>56</v>
      </c>
      <c r="E4" s="197"/>
      <c r="F4" s="197"/>
      <c r="G4" s="197"/>
      <c r="H4" s="197"/>
      <c r="I4" s="197"/>
      <c r="J4" s="210"/>
      <c r="K4" s="197"/>
      <c r="L4" s="197"/>
      <c r="M4" s="197"/>
      <c r="N4" s="211"/>
      <c r="O4" s="196" t="s">
        <v>45</v>
      </c>
      <c r="P4" s="196"/>
      <c r="Q4" s="196"/>
      <c r="R4" s="196"/>
      <c r="S4" s="214"/>
    </row>
    <row r="5" ht="18.75" customHeight="1" spans="1:19">
      <c r="A5" s="198"/>
      <c r="B5" s="199"/>
      <c r="C5" s="199"/>
      <c r="D5" s="200" t="s">
        <v>57</v>
      </c>
      <c r="E5" s="200" t="s">
        <v>58</v>
      </c>
      <c r="F5" s="200" t="s">
        <v>59</v>
      </c>
      <c r="G5" s="200" t="s">
        <v>60</v>
      </c>
      <c r="H5" s="200" t="s">
        <v>61</v>
      </c>
      <c r="I5" s="212" t="s">
        <v>62</v>
      </c>
      <c r="J5" s="212"/>
      <c r="K5" s="212"/>
      <c r="L5" s="212"/>
      <c r="M5" s="212"/>
      <c r="N5" s="203"/>
      <c r="O5" s="200" t="s">
        <v>57</v>
      </c>
      <c r="P5" s="200" t="s">
        <v>58</v>
      </c>
      <c r="Q5" s="200" t="s">
        <v>59</v>
      </c>
      <c r="R5" s="200" t="s">
        <v>60</v>
      </c>
      <c r="S5" s="200" t="s">
        <v>63</v>
      </c>
    </row>
    <row r="6" ht="18.75" customHeight="1" spans="1:19">
      <c r="A6" s="201"/>
      <c r="B6" s="202"/>
      <c r="C6" s="202"/>
      <c r="D6" s="203"/>
      <c r="E6" s="203"/>
      <c r="F6" s="203"/>
      <c r="G6" s="203"/>
      <c r="H6" s="203"/>
      <c r="I6" s="202" t="s">
        <v>57</v>
      </c>
      <c r="J6" s="202" t="s">
        <v>64</v>
      </c>
      <c r="K6" s="202" t="s">
        <v>65</v>
      </c>
      <c r="L6" s="202" t="s">
        <v>66</v>
      </c>
      <c r="M6" s="202" t="s">
        <v>67</v>
      </c>
      <c r="N6" s="202" t="s">
        <v>68</v>
      </c>
      <c r="O6" s="213"/>
      <c r="P6" s="213"/>
      <c r="Q6" s="213"/>
      <c r="R6" s="213"/>
      <c r="S6" s="203"/>
    </row>
    <row r="7" ht="18.75" customHeight="1" spans="1:19">
      <c r="A7" s="172">
        <v>1</v>
      </c>
      <c r="B7" s="172">
        <v>2</v>
      </c>
      <c r="C7" s="172">
        <v>3</v>
      </c>
      <c r="D7" s="172">
        <v>4</v>
      </c>
      <c r="E7" s="172">
        <v>5</v>
      </c>
      <c r="F7" s="172">
        <v>6</v>
      </c>
      <c r="G7" s="172">
        <v>7</v>
      </c>
      <c r="H7" s="172">
        <v>8</v>
      </c>
      <c r="I7" s="172">
        <v>9</v>
      </c>
      <c r="J7" s="172">
        <v>10</v>
      </c>
      <c r="K7" s="172">
        <v>11</v>
      </c>
      <c r="L7" s="172">
        <v>12</v>
      </c>
      <c r="M7" s="172">
        <v>13</v>
      </c>
      <c r="N7" s="172">
        <v>14</v>
      </c>
      <c r="O7" s="172">
        <v>15</v>
      </c>
      <c r="P7" s="172">
        <v>16</v>
      </c>
      <c r="Q7" s="172">
        <v>17</v>
      </c>
      <c r="R7" s="172">
        <v>18</v>
      </c>
      <c r="S7" s="172">
        <v>19</v>
      </c>
    </row>
    <row r="8" ht="18.75" customHeight="1" spans="1:19">
      <c r="A8" s="204" t="s">
        <v>69</v>
      </c>
      <c r="B8" s="205" t="s">
        <v>70</v>
      </c>
      <c r="C8" s="23">
        <v>785188.75</v>
      </c>
      <c r="D8" s="23">
        <v>785188.75</v>
      </c>
      <c r="E8" s="23">
        <v>785188.75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206" t="s">
        <v>55</v>
      </c>
      <c r="B9" s="207"/>
      <c r="C9" s="23">
        <v>785188.75</v>
      </c>
      <c r="D9" s="23">
        <v>785188.75</v>
      </c>
      <c r="E9" s="23">
        <v>785188.75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24"/>
  <sheetViews>
    <sheetView showZeros="0" topLeftCell="G1" workbookViewId="0">
      <selection activeCell="A1" sqref="A1"/>
    </sheetView>
  </sheetViews>
  <sheetFormatPr defaultColWidth="9.14285714285714" defaultRowHeight="14.25" customHeight="1"/>
  <cols>
    <col min="1" max="1" width="14.2761904761905" customWidth="1"/>
    <col min="2" max="2" width="37.7142857142857" customWidth="1"/>
    <col min="3" max="6" width="19.1428571428571" customWidth="1"/>
    <col min="7" max="8" width="19" customWidth="1"/>
    <col min="9" max="9" width="18.8571428571429" customWidth="1"/>
    <col min="10" max="11" width="19" customWidth="1"/>
    <col min="12" max="14" width="18.8571428571429" customWidth="1"/>
    <col min="15" max="15" width="19" customWidth="1"/>
  </cols>
  <sheetData>
    <row r="1" ht="19.5" customHeight="1" spans="4:15">
      <c r="D1" s="185"/>
      <c r="H1" s="185"/>
      <c r="J1" s="185"/>
      <c r="O1" s="34" t="s">
        <v>71</v>
      </c>
    </row>
    <row r="2" ht="42" customHeight="1" spans="1:15">
      <c r="A2" s="4" t="str">
        <f>"2025"&amp;"年部门支出预算表"</f>
        <v>2025年部门支出预算表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ht="18.75" customHeight="1" spans="1:15">
      <c r="A3" s="187" t="str">
        <f>"单位名称："&amp;"耿马傣族佤族自治县检验检测所"</f>
        <v>单位名称：耿马傣族佤族自治县检验检测所</v>
      </c>
      <c r="B3" s="188"/>
      <c r="C3" s="64"/>
      <c r="D3" s="2"/>
      <c r="E3" s="64"/>
      <c r="F3" s="64"/>
      <c r="G3" s="64"/>
      <c r="H3" s="2"/>
      <c r="I3" s="64"/>
      <c r="J3" s="2"/>
      <c r="K3" s="64"/>
      <c r="L3" s="64"/>
      <c r="M3" s="191"/>
      <c r="N3" s="191"/>
      <c r="O3" s="34" t="s">
        <v>1</v>
      </c>
    </row>
    <row r="4" ht="18.75" customHeight="1" spans="1:15">
      <c r="A4" s="9" t="s">
        <v>72</v>
      </c>
      <c r="B4" s="9" t="s">
        <v>73</v>
      </c>
      <c r="C4" s="9" t="s">
        <v>55</v>
      </c>
      <c r="D4" s="11" t="s">
        <v>58</v>
      </c>
      <c r="E4" s="73" t="s">
        <v>74</v>
      </c>
      <c r="F4" s="143" t="s">
        <v>75</v>
      </c>
      <c r="G4" s="9" t="s">
        <v>59</v>
      </c>
      <c r="H4" s="9" t="s">
        <v>60</v>
      </c>
      <c r="I4" s="9" t="s">
        <v>76</v>
      </c>
      <c r="J4" s="11" t="s">
        <v>77</v>
      </c>
      <c r="K4" s="12"/>
      <c r="L4" s="12"/>
      <c r="M4" s="12"/>
      <c r="N4" s="12"/>
      <c r="O4" s="13"/>
    </row>
    <row r="5" ht="29.25" customHeight="1" spans="1:15">
      <c r="A5" s="17"/>
      <c r="B5" s="17"/>
      <c r="C5" s="17"/>
      <c r="D5" s="170" t="s">
        <v>57</v>
      </c>
      <c r="E5" s="92" t="s">
        <v>74</v>
      </c>
      <c r="F5" s="92" t="s">
        <v>75</v>
      </c>
      <c r="G5" s="17"/>
      <c r="H5" s="17"/>
      <c r="I5" s="17"/>
      <c r="J5" s="170" t="s">
        <v>57</v>
      </c>
      <c r="K5" s="42" t="s">
        <v>78</v>
      </c>
      <c r="L5" s="42" t="s">
        <v>79</v>
      </c>
      <c r="M5" s="42" t="s">
        <v>80</v>
      </c>
      <c r="N5" s="42" t="s">
        <v>81</v>
      </c>
      <c r="O5" s="42" t="s">
        <v>82</v>
      </c>
    </row>
    <row r="6" ht="18.75" customHeight="1" spans="1:15">
      <c r="A6" s="121">
        <v>1</v>
      </c>
      <c r="B6" s="121">
        <v>2</v>
      </c>
      <c r="C6" s="172">
        <v>3</v>
      </c>
      <c r="D6" s="172">
        <v>4</v>
      </c>
      <c r="E6" s="172">
        <v>5</v>
      </c>
      <c r="F6" s="172">
        <v>6</v>
      </c>
      <c r="G6" s="172">
        <v>7</v>
      </c>
      <c r="H6" s="172">
        <v>8</v>
      </c>
      <c r="I6" s="172">
        <v>9</v>
      </c>
      <c r="J6" s="172">
        <v>10</v>
      </c>
      <c r="K6" s="172">
        <v>11</v>
      </c>
      <c r="L6" s="172">
        <v>12</v>
      </c>
      <c r="M6" s="172">
        <v>13</v>
      </c>
      <c r="N6" s="172">
        <v>14</v>
      </c>
      <c r="O6" s="172">
        <v>15</v>
      </c>
    </row>
    <row r="7" ht="18.75" customHeight="1" spans="1:15">
      <c r="A7" s="183" t="s">
        <v>83</v>
      </c>
      <c r="B7" s="183" t="s">
        <v>84</v>
      </c>
      <c r="C7" s="23">
        <v>624703.14</v>
      </c>
      <c r="D7" s="23">
        <v>624703.14</v>
      </c>
      <c r="E7" s="23">
        <v>574703.14</v>
      </c>
      <c r="F7" s="23">
        <v>50000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83" t="str">
        <f>" "&amp;"20138"</f>
        <v> 20138</v>
      </c>
      <c r="B8" s="183" t="str">
        <f>"  "&amp;"市场监督管理事务"</f>
        <v>  市场监督管理事务</v>
      </c>
      <c r="C8" s="23">
        <v>624703.14</v>
      </c>
      <c r="D8" s="23">
        <v>624703.14</v>
      </c>
      <c r="E8" s="23">
        <v>574703.14</v>
      </c>
      <c r="F8" s="23">
        <v>50000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21" t="str">
        <f>"  "&amp;"2013850"</f>
        <v>  2013850</v>
      </c>
      <c r="B9" s="139" t="str">
        <f>"    "&amp;"事业运行"</f>
        <v>    事业运行</v>
      </c>
      <c r="C9" s="23">
        <v>574703.14</v>
      </c>
      <c r="D9" s="23">
        <v>574703.14</v>
      </c>
      <c r="E9" s="23">
        <v>574703.14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21" t="str">
        <f>"  "&amp;"2013899"</f>
        <v>  2013899</v>
      </c>
      <c r="B10" s="139" t="str">
        <f>"    "&amp;"其他市场监督管理事务"</f>
        <v>    其他市场监督管理事务</v>
      </c>
      <c r="C10" s="23">
        <v>50000</v>
      </c>
      <c r="D10" s="23">
        <v>50000</v>
      </c>
      <c r="E10" s="23"/>
      <c r="F10" s="23">
        <v>50000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83" t="s">
        <v>85</v>
      </c>
      <c r="B11" s="183" t="s">
        <v>86</v>
      </c>
      <c r="C11" s="23">
        <v>72224.64</v>
      </c>
      <c r="D11" s="23">
        <v>72224.64</v>
      </c>
      <c r="E11" s="23">
        <v>72224.64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83" t="str">
        <f>" "&amp;"20805"</f>
        <v> 20805</v>
      </c>
      <c r="B12" s="183" t="str">
        <f>"  "&amp;"行政事业单位养老支出"</f>
        <v>  行政事业单位养老支出</v>
      </c>
      <c r="C12" s="23">
        <v>72224.64</v>
      </c>
      <c r="D12" s="23">
        <v>72224.64</v>
      </c>
      <c r="E12" s="23">
        <v>72224.64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21" t="str">
        <f>"  "&amp;"2080505"</f>
        <v>  2080505</v>
      </c>
      <c r="B13" s="139" t="str">
        <f>"    "&amp;"机关事业单位基本养老保险缴费支出"</f>
        <v>    机关事业单位基本养老保险缴费支出</v>
      </c>
      <c r="C13" s="23">
        <v>72224.64</v>
      </c>
      <c r="D13" s="23">
        <v>72224.64</v>
      </c>
      <c r="E13" s="23">
        <v>72224.64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21" t="str">
        <f>"  "&amp;"2080506"</f>
        <v>  2080506</v>
      </c>
      <c r="B14" s="139" t="str">
        <f>"    "&amp;"机关事业单位职业年金缴费支出"</f>
        <v>    机关事业单位职业年金缴费支出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83" t="s">
        <v>87</v>
      </c>
      <c r="B15" s="183" t="s">
        <v>88</v>
      </c>
      <c r="C15" s="23">
        <v>34092.49</v>
      </c>
      <c r="D15" s="23">
        <v>34092.49</v>
      </c>
      <c r="E15" s="23">
        <v>34092.49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83" t="str">
        <f>" "&amp;"21011"</f>
        <v> 21011</v>
      </c>
      <c r="B16" s="183" t="str">
        <f>"  "&amp;"行政事业单位医疗"</f>
        <v>  行政事业单位医疗</v>
      </c>
      <c r="C16" s="23">
        <v>34092.49</v>
      </c>
      <c r="D16" s="23">
        <v>34092.49</v>
      </c>
      <c r="E16" s="23">
        <v>34092.49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21" t="str">
        <f>"  "&amp;"2101101"</f>
        <v>  2101101</v>
      </c>
      <c r="B17" s="139" t="str">
        <f>"    "&amp;"行政单位医疗"</f>
        <v>    行政单位医疗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21" t="str">
        <f>"  "&amp;"2101102"</f>
        <v>  2101102</v>
      </c>
      <c r="B18" s="139" t="str">
        <f>"    "&amp;"事业单位医疗"</f>
        <v>    事业单位医疗</v>
      </c>
      <c r="C18" s="23">
        <v>32049.68</v>
      </c>
      <c r="D18" s="23">
        <v>32049.68</v>
      </c>
      <c r="E18" s="23">
        <v>32049.68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21" t="str">
        <f>"  "&amp;"2101103"</f>
        <v>  2101103</v>
      </c>
      <c r="B19" s="139" t="str">
        <f>"    "&amp;"公务员医疗补助"</f>
        <v>    公务员医疗补助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21" t="str">
        <f>"  "&amp;"2101199"</f>
        <v>  2101199</v>
      </c>
      <c r="B20" s="139" t="str">
        <f>"    "&amp;"其他行政事业单位医疗支出"</f>
        <v>    其他行政事业单位医疗支出</v>
      </c>
      <c r="C20" s="23">
        <v>2042.81</v>
      </c>
      <c r="D20" s="23">
        <v>2042.81</v>
      </c>
      <c r="E20" s="23">
        <v>2042.81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83" t="s">
        <v>89</v>
      </c>
      <c r="B21" s="183" t="s">
        <v>90</v>
      </c>
      <c r="C21" s="23">
        <v>54168.48</v>
      </c>
      <c r="D21" s="23">
        <v>54168.48</v>
      </c>
      <c r="E21" s="23">
        <v>54168.48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83" t="str">
        <f>" "&amp;"22102"</f>
        <v> 22102</v>
      </c>
      <c r="B22" s="183" t="str">
        <f>"  "&amp;"住房改革支出"</f>
        <v>  住房改革支出</v>
      </c>
      <c r="C22" s="23">
        <v>54168.48</v>
      </c>
      <c r="D22" s="23">
        <v>54168.48</v>
      </c>
      <c r="E22" s="23">
        <v>54168.48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21" t="str">
        <f>"  "&amp;"2210201"</f>
        <v>  2210201</v>
      </c>
      <c r="B23" s="139" t="str">
        <f>"    "&amp;"住房公积金"</f>
        <v>    住房公积金</v>
      </c>
      <c r="C23" s="23">
        <v>54168.48</v>
      </c>
      <c r="D23" s="23">
        <v>54168.48</v>
      </c>
      <c r="E23" s="23">
        <v>54168.48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89" t="s">
        <v>91</v>
      </c>
      <c r="B24" s="190" t="s">
        <v>91</v>
      </c>
      <c r="C24" s="23">
        <v>785188.75</v>
      </c>
      <c r="D24" s="23">
        <v>785188.75</v>
      </c>
      <c r="E24" s="23">
        <v>735188.75</v>
      </c>
      <c r="F24" s="23">
        <v>50000</v>
      </c>
      <c r="G24" s="23"/>
      <c r="H24" s="23"/>
      <c r="I24" s="23"/>
      <c r="J24" s="23"/>
      <c r="K24" s="23"/>
      <c r="L24" s="23"/>
      <c r="M24" s="23"/>
      <c r="N24" s="23"/>
      <c r="O24" s="23"/>
    </row>
  </sheetData>
  <mergeCells count="11">
    <mergeCell ref="A2:O2"/>
    <mergeCell ref="A3:L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5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761904761905" customWidth="1"/>
    <col min="2" max="2" width="30.8571428571429" customWidth="1"/>
    <col min="3" max="3" width="35.8571428571429" customWidth="1"/>
    <col min="4" max="4" width="29.8571428571429" customWidth="1"/>
  </cols>
  <sheetData>
    <row r="1" ht="19.5" customHeight="1" spans="4:4">
      <c r="D1" s="34" t="s">
        <v>92</v>
      </c>
    </row>
    <row r="2" ht="36" customHeight="1" spans="1:4">
      <c r="A2" s="4" t="str">
        <f>"2025"&amp;"年部门财政拨款收支预算总表"</f>
        <v>2025年部门财政拨款收支预算总表</v>
      </c>
      <c r="B2" s="175"/>
      <c r="C2" s="175"/>
      <c r="D2" s="175"/>
    </row>
    <row r="3" ht="18.75" customHeight="1" spans="1:4">
      <c r="A3" s="6" t="str">
        <f>"单位名称："&amp;"耿马傣族佤族自治县检验检测所"</f>
        <v>单位名称：耿马傣族佤族自治县检验检测所</v>
      </c>
      <c r="B3" s="176"/>
      <c r="C3" s="176"/>
      <c r="D3" s="34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7" t="s">
        <v>4</v>
      </c>
      <c r="B5" s="108" t="str">
        <f t="shared" ref="B5:D5" si="0">"2025"&amp;"年预算数"</f>
        <v>2025年预算数</v>
      </c>
      <c r="C5" s="27" t="s">
        <v>93</v>
      </c>
      <c r="D5" s="108" t="str">
        <f t="shared" si="0"/>
        <v>2025年预算数</v>
      </c>
    </row>
    <row r="6" ht="18.75" customHeight="1" spans="1:4">
      <c r="A6" s="29"/>
      <c r="B6" s="17"/>
      <c r="C6" s="29"/>
      <c r="D6" s="17"/>
    </row>
    <row r="7" ht="18.75" customHeight="1" spans="1:4">
      <c r="A7" s="177" t="s">
        <v>94</v>
      </c>
      <c r="B7" s="23">
        <v>785188.75</v>
      </c>
      <c r="C7" s="178" t="s">
        <v>95</v>
      </c>
      <c r="D7" s="23">
        <v>785188.75</v>
      </c>
    </row>
    <row r="8" ht="18.75" customHeight="1" spans="1:4">
      <c r="A8" s="179" t="s">
        <v>96</v>
      </c>
      <c r="B8" s="23">
        <v>785188.75</v>
      </c>
      <c r="C8" s="178" t="s">
        <v>97</v>
      </c>
      <c r="D8" s="23">
        <v>624703.14</v>
      </c>
    </row>
    <row r="9" ht="18.75" customHeight="1" spans="1:4">
      <c r="A9" s="179" t="s">
        <v>98</v>
      </c>
      <c r="B9" s="23"/>
      <c r="C9" s="178" t="s">
        <v>99</v>
      </c>
      <c r="D9" s="23"/>
    </row>
    <row r="10" ht="18.75" customHeight="1" spans="1:4">
      <c r="A10" s="179" t="s">
        <v>100</v>
      </c>
      <c r="B10" s="23"/>
      <c r="C10" s="178" t="s">
        <v>101</v>
      </c>
      <c r="D10" s="23"/>
    </row>
    <row r="11" ht="18.75" customHeight="1" spans="1:4">
      <c r="A11" s="179" t="s">
        <v>102</v>
      </c>
      <c r="B11" s="23"/>
      <c r="C11" s="178" t="s">
        <v>103</v>
      </c>
      <c r="D11" s="23"/>
    </row>
    <row r="12" ht="18.75" customHeight="1" spans="1:4">
      <c r="A12" s="179" t="s">
        <v>96</v>
      </c>
      <c r="B12" s="23"/>
      <c r="C12" s="178" t="s">
        <v>104</v>
      </c>
      <c r="D12" s="23"/>
    </row>
    <row r="13" ht="18.75" customHeight="1" spans="1:4">
      <c r="A13" s="179" t="s">
        <v>98</v>
      </c>
      <c r="B13" s="23"/>
      <c r="C13" s="178" t="s">
        <v>105</v>
      </c>
      <c r="D13" s="23"/>
    </row>
    <row r="14" ht="18.75" customHeight="1" spans="1:4">
      <c r="A14" s="179" t="s">
        <v>100</v>
      </c>
      <c r="B14" s="23"/>
      <c r="C14" s="178" t="s">
        <v>106</v>
      </c>
      <c r="D14" s="23"/>
    </row>
    <row r="15" ht="18.75" customHeight="1" spans="1:4">
      <c r="A15" s="180"/>
      <c r="B15" s="23"/>
      <c r="C15" s="21" t="s">
        <v>107</v>
      </c>
      <c r="D15" s="23">
        <v>72224.64</v>
      </c>
    </row>
    <row r="16" ht="18.75" customHeight="1" spans="1:4">
      <c r="A16" s="181"/>
      <c r="B16" s="23"/>
      <c r="C16" s="21" t="s">
        <v>108</v>
      </c>
      <c r="D16" s="23">
        <v>34092.49</v>
      </c>
    </row>
    <row r="17" ht="18.75" customHeight="1" spans="1:4">
      <c r="A17" s="182"/>
      <c r="B17" s="23"/>
      <c r="C17" s="21" t="s">
        <v>109</v>
      </c>
      <c r="D17" s="23"/>
    </row>
    <row r="18" ht="18.75" customHeight="1" spans="1:4">
      <c r="A18" s="182"/>
      <c r="B18" s="23"/>
      <c r="C18" s="21" t="s">
        <v>110</v>
      </c>
      <c r="D18" s="23"/>
    </row>
    <row r="19" ht="18.75" customHeight="1" spans="1:4">
      <c r="A19" s="182"/>
      <c r="B19" s="23"/>
      <c r="C19" s="21" t="s">
        <v>111</v>
      </c>
      <c r="D19" s="23"/>
    </row>
    <row r="20" ht="18.75" customHeight="1" spans="1:4">
      <c r="A20" s="182"/>
      <c r="B20" s="23"/>
      <c r="C20" s="21" t="s">
        <v>112</v>
      </c>
      <c r="D20" s="23"/>
    </row>
    <row r="21" ht="18.75" customHeight="1" spans="1:4">
      <c r="A21" s="182"/>
      <c r="B21" s="23"/>
      <c r="C21" s="21" t="s">
        <v>113</v>
      </c>
      <c r="D21" s="23"/>
    </row>
    <row r="22" ht="18.75" customHeight="1" spans="1:4">
      <c r="A22" s="182"/>
      <c r="B22" s="23"/>
      <c r="C22" s="21" t="s">
        <v>114</v>
      </c>
      <c r="D22" s="23"/>
    </row>
    <row r="23" ht="18.75" customHeight="1" spans="1:4">
      <c r="A23" s="182"/>
      <c r="B23" s="23"/>
      <c r="C23" s="21" t="s">
        <v>115</v>
      </c>
      <c r="D23" s="23"/>
    </row>
    <row r="24" ht="18.75" customHeight="1" spans="1:4">
      <c r="A24" s="182"/>
      <c r="B24" s="23"/>
      <c r="C24" s="21" t="s">
        <v>116</v>
      </c>
      <c r="D24" s="23"/>
    </row>
    <row r="25" ht="18.75" customHeight="1" spans="1:4">
      <c r="A25" s="182"/>
      <c r="B25" s="23"/>
      <c r="C25" s="21" t="s">
        <v>117</v>
      </c>
      <c r="D25" s="23"/>
    </row>
    <row r="26" ht="18.75" customHeight="1" spans="1:4">
      <c r="A26" s="182"/>
      <c r="B26" s="23"/>
      <c r="C26" s="21" t="s">
        <v>118</v>
      </c>
      <c r="D26" s="23">
        <v>54168.48</v>
      </c>
    </row>
    <row r="27" ht="18.75" customHeight="1" spans="1:4">
      <c r="A27" s="180"/>
      <c r="B27" s="23"/>
      <c r="C27" s="21" t="s">
        <v>119</v>
      </c>
      <c r="D27" s="23"/>
    </row>
    <row r="28" ht="18.75" customHeight="1" spans="1:4">
      <c r="A28" s="181"/>
      <c r="B28" s="23"/>
      <c r="C28" s="21" t="s">
        <v>120</v>
      </c>
      <c r="D28" s="23"/>
    </row>
    <row r="29" ht="18.75" customHeight="1" spans="1:4">
      <c r="A29" s="182"/>
      <c r="B29" s="23"/>
      <c r="C29" s="21" t="s">
        <v>121</v>
      </c>
      <c r="D29" s="23"/>
    </row>
    <row r="30" ht="18.75" customHeight="1" spans="1:4">
      <c r="A30" s="182"/>
      <c r="B30" s="23"/>
      <c r="C30" s="21" t="s">
        <v>122</v>
      </c>
      <c r="D30" s="23"/>
    </row>
    <row r="31" ht="18.75" customHeight="1" spans="1:4">
      <c r="A31" s="182"/>
      <c r="B31" s="23"/>
      <c r="C31" s="21" t="s">
        <v>123</v>
      </c>
      <c r="D31" s="23"/>
    </row>
    <row r="32" ht="18.75" customHeight="1" spans="1:4">
      <c r="A32" s="182"/>
      <c r="B32" s="23"/>
      <c r="C32" s="21" t="s">
        <v>124</v>
      </c>
      <c r="D32" s="23"/>
    </row>
    <row r="33" ht="18.75" customHeight="1" spans="1:4">
      <c r="A33" s="182"/>
      <c r="B33" s="23"/>
      <c r="C33" s="21" t="s">
        <v>125</v>
      </c>
      <c r="D33" s="23"/>
    </row>
    <row r="34" ht="18.75" customHeight="1" spans="1:4">
      <c r="A34" s="180"/>
      <c r="B34" s="23"/>
      <c r="C34" s="183" t="s">
        <v>126</v>
      </c>
      <c r="D34" s="23"/>
    </row>
    <row r="35" ht="18.75" customHeight="1" spans="1:4">
      <c r="A35" s="181" t="s">
        <v>127</v>
      </c>
      <c r="B35" s="184">
        <v>785188.75</v>
      </c>
      <c r="C35" s="180" t="s">
        <v>51</v>
      </c>
      <c r="D35" s="184">
        <v>785188.75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761904761905" customWidth="1"/>
    <col min="4" max="4" width="20.4190476190476" customWidth="1"/>
    <col min="5" max="7" width="24.2761904761905" customWidth="1"/>
  </cols>
  <sheetData>
    <row r="1" customHeight="1" spans="1:7">
      <c r="A1" s="165"/>
      <c r="B1" s="165"/>
      <c r="C1" s="165"/>
      <c r="D1" s="51"/>
      <c r="E1" s="165"/>
      <c r="F1" s="54"/>
      <c r="G1" s="34" t="s">
        <v>128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107"/>
      <c r="C2" s="107"/>
      <c r="D2" s="107"/>
      <c r="E2" s="107"/>
      <c r="F2" s="107"/>
      <c r="G2" s="107"/>
    </row>
    <row r="3" ht="18.75" customHeight="1" spans="1:7">
      <c r="A3" s="6" t="str">
        <f>"单位名称："&amp;"耿马傣族佤族自治县检验检测所"</f>
        <v>单位名称：耿马傣族佤族自治县检验检测所</v>
      </c>
      <c r="B3" s="166"/>
      <c r="C3" s="51"/>
      <c r="D3" s="51"/>
      <c r="E3" s="51"/>
      <c r="F3" s="54"/>
      <c r="G3" s="34" t="s">
        <v>1</v>
      </c>
    </row>
    <row r="4" ht="18.75" customHeight="1" spans="1:7">
      <c r="A4" s="167" t="s">
        <v>129</v>
      </c>
      <c r="B4" s="168"/>
      <c r="C4" s="108" t="s">
        <v>55</v>
      </c>
      <c r="D4" s="137" t="s">
        <v>74</v>
      </c>
      <c r="E4" s="12"/>
      <c r="F4" s="13"/>
      <c r="G4" s="130" t="s">
        <v>75</v>
      </c>
    </row>
    <row r="5" ht="18.75" customHeight="1" spans="1:7">
      <c r="A5" s="169" t="s">
        <v>72</v>
      </c>
      <c r="B5" s="169" t="s">
        <v>73</v>
      </c>
      <c r="C5" s="29"/>
      <c r="D5" s="170" t="s">
        <v>57</v>
      </c>
      <c r="E5" s="170" t="s">
        <v>130</v>
      </c>
      <c r="F5" s="170" t="s">
        <v>131</v>
      </c>
      <c r="G5" s="93"/>
    </row>
    <row r="6" ht="18.75" customHeight="1" spans="1:7">
      <c r="A6" s="171" t="s">
        <v>132</v>
      </c>
      <c r="B6" s="171" t="s">
        <v>133</v>
      </c>
      <c r="C6" s="171" t="s">
        <v>134</v>
      </c>
      <c r="D6" s="172">
        <v>4</v>
      </c>
      <c r="E6" s="173" t="s">
        <v>135</v>
      </c>
      <c r="F6" s="173" t="s">
        <v>136</v>
      </c>
      <c r="G6" s="171" t="s">
        <v>137</v>
      </c>
    </row>
    <row r="7" ht="18.75" customHeight="1" spans="1:7">
      <c r="A7" s="122" t="s">
        <v>83</v>
      </c>
      <c r="B7" s="122" t="s">
        <v>84</v>
      </c>
      <c r="C7" s="23">
        <v>624703.14</v>
      </c>
      <c r="D7" s="23">
        <v>574703.14</v>
      </c>
      <c r="E7" s="23">
        <v>544563.83</v>
      </c>
      <c r="F7" s="23">
        <v>30139.31</v>
      </c>
      <c r="G7" s="23">
        <v>50000</v>
      </c>
    </row>
    <row r="8" ht="18.75" customHeight="1" spans="1:7">
      <c r="A8" s="124" t="s">
        <v>138</v>
      </c>
      <c r="B8" s="124" t="s">
        <v>139</v>
      </c>
      <c r="C8" s="23">
        <v>624703.14</v>
      </c>
      <c r="D8" s="23">
        <v>574703.14</v>
      </c>
      <c r="E8" s="23">
        <v>544563.83</v>
      </c>
      <c r="F8" s="23">
        <v>30139.31</v>
      </c>
      <c r="G8" s="23">
        <v>50000</v>
      </c>
    </row>
    <row r="9" ht="18.75" customHeight="1" spans="1:7">
      <c r="A9" s="174" t="s">
        <v>140</v>
      </c>
      <c r="B9" s="174" t="s">
        <v>141</v>
      </c>
      <c r="C9" s="23">
        <v>574703.14</v>
      </c>
      <c r="D9" s="23">
        <v>574703.14</v>
      </c>
      <c r="E9" s="23">
        <v>544563.83</v>
      </c>
      <c r="F9" s="23">
        <v>30139.31</v>
      </c>
      <c r="G9" s="23"/>
    </row>
    <row r="10" ht="18.75" customHeight="1" spans="1:7">
      <c r="A10" s="174" t="s">
        <v>142</v>
      </c>
      <c r="B10" s="174" t="s">
        <v>143</v>
      </c>
      <c r="C10" s="23">
        <v>50000</v>
      </c>
      <c r="D10" s="23"/>
      <c r="E10" s="23"/>
      <c r="F10" s="23"/>
      <c r="G10" s="23">
        <v>50000</v>
      </c>
    </row>
    <row r="11" ht="18.75" customHeight="1" spans="1:7">
      <c r="A11" s="122" t="s">
        <v>85</v>
      </c>
      <c r="B11" s="122" t="s">
        <v>86</v>
      </c>
      <c r="C11" s="23">
        <v>72224.64</v>
      </c>
      <c r="D11" s="23">
        <v>72224.64</v>
      </c>
      <c r="E11" s="23">
        <v>72224.64</v>
      </c>
      <c r="F11" s="23"/>
      <c r="G11" s="23"/>
    </row>
    <row r="12" ht="18.75" customHeight="1" spans="1:7">
      <c r="A12" s="124" t="s">
        <v>144</v>
      </c>
      <c r="B12" s="124" t="s">
        <v>145</v>
      </c>
      <c r="C12" s="23">
        <v>72224.64</v>
      </c>
      <c r="D12" s="23">
        <v>72224.64</v>
      </c>
      <c r="E12" s="23">
        <v>72224.64</v>
      </c>
      <c r="F12" s="23"/>
      <c r="G12" s="23"/>
    </row>
    <row r="13" ht="18.75" customHeight="1" spans="1:7">
      <c r="A13" s="174" t="s">
        <v>146</v>
      </c>
      <c r="B13" s="174" t="s">
        <v>147</v>
      </c>
      <c r="C13" s="23">
        <v>72224.64</v>
      </c>
      <c r="D13" s="23">
        <v>72224.64</v>
      </c>
      <c r="E13" s="23">
        <v>72224.64</v>
      </c>
      <c r="F13" s="23"/>
      <c r="G13" s="23"/>
    </row>
    <row r="14" ht="18.75" customHeight="1" spans="1:7">
      <c r="A14" s="122" t="s">
        <v>87</v>
      </c>
      <c r="B14" s="122" t="s">
        <v>88</v>
      </c>
      <c r="C14" s="23">
        <v>34092.49</v>
      </c>
      <c r="D14" s="23">
        <v>34092.49</v>
      </c>
      <c r="E14" s="23">
        <v>34092.49</v>
      </c>
      <c r="F14" s="23"/>
      <c r="G14" s="23"/>
    </row>
    <row r="15" ht="18.75" customHeight="1" spans="1:7">
      <c r="A15" s="124" t="s">
        <v>148</v>
      </c>
      <c r="B15" s="124" t="s">
        <v>149</v>
      </c>
      <c r="C15" s="23">
        <v>34092.49</v>
      </c>
      <c r="D15" s="23">
        <v>34092.49</v>
      </c>
      <c r="E15" s="23">
        <v>34092.49</v>
      </c>
      <c r="F15" s="23"/>
      <c r="G15" s="23"/>
    </row>
    <row r="16" ht="18.75" customHeight="1" spans="1:7">
      <c r="A16" s="174" t="s">
        <v>150</v>
      </c>
      <c r="B16" s="174" t="s">
        <v>151</v>
      </c>
      <c r="C16" s="23">
        <v>32049.68</v>
      </c>
      <c r="D16" s="23">
        <v>32049.68</v>
      </c>
      <c r="E16" s="23">
        <v>32049.68</v>
      </c>
      <c r="F16" s="23"/>
      <c r="G16" s="23"/>
    </row>
    <row r="17" ht="18.75" customHeight="1" spans="1:7">
      <c r="A17" s="174" t="s">
        <v>152</v>
      </c>
      <c r="B17" s="174" t="s">
        <v>153</v>
      </c>
      <c r="C17" s="23">
        <v>2042.81</v>
      </c>
      <c r="D17" s="23">
        <v>2042.81</v>
      </c>
      <c r="E17" s="23">
        <v>2042.81</v>
      </c>
      <c r="F17" s="23"/>
      <c r="G17" s="23"/>
    </row>
    <row r="18" ht="18.75" customHeight="1" spans="1:7">
      <c r="A18" s="122" t="s">
        <v>89</v>
      </c>
      <c r="B18" s="122" t="s">
        <v>90</v>
      </c>
      <c r="C18" s="23">
        <v>54168.48</v>
      </c>
      <c r="D18" s="23">
        <v>54168.48</v>
      </c>
      <c r="E18" s="23">
        <v>54168.48</v>
      </c>
      <c r="F18" s="23"/>
      <c r="G18" s="23"/>
    </row>
    <row r="19" ht="18.75" customHeight="1" spans="1:7">
      <c r="A19" s="124" t="s">
        <v>154</v>
      </c>
      <c r="B19" s="124" t="s">
        <v>155</v>
      </c>
      <c r="C19" s="23">
        <v>54168.48</v>
      </c>
      <c r="D19" s="23">
        <v>54168.48</v>
      </c>
      <c r="E19" s="23">
        <v>54168.48</v>
      </c>
      <c r="F19" s="23"/>
      <c r="G19" s="23"/>
    </row>
    <row r="20" ht="18.75" customHeight="1" spans="1:7">
      <c r="A20" s="174" t="s">
        <v>156</v>
      </c>
      <c r="B20" s="174" t="s">
        <v>157</v>
      </c>
      <c r="C20" s="23">
        <v>54168.48</v>
      </c>
      <c r="D20" s="23">
        <v>54168.48</v>
      </c>
      <c r="E20" s="23">
        <v>54168.48</v>
      </c>
      <c r="F20" s="23"/>
      <c r="G20" s="23"/>
    </row>
    <row r="21" ht="18.75" customHeight="1" spans="1:7">
      <c r="A21" s="47" t="s">
        <v>55</v>
      </c>
      <c r="B21" s="47"/>
      <c r="C21" s="23">
        <v>785188.75</v>
      </c>
      <c r="D21" s="23">
        <v>735188.75</v>
      </c>
      <c r="E21" s="23">
        <v>705049.44</v>
      </c>
      <c r="F21" s="23">
        <v>30139.31</v>
      </c>
      <c r="G21" s="23">
        <v>50000</v>
      </c>
    </row>
  </sheetData>
  <mergeCells count="7">
    <mergeCell ref="A2:G2"/>
    <mergeCell ref="A3:E3"/>
    <mergeCell ref="A4:B4"/>
    <mergeCell ref="D4:F4"/>
    <mergeCell ref="A21:B21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8"/>
  <sheetViews>
    <sheetView showZeros="0" workbookViewId="0">
      <selection activeCell="A1" sqref="A1"/>
    </sheetView>
  </sheetViews>
  <sheetFormatPr defaultColWidth="9.14285714285714" defaultRowHeight="14.25" customHeight="1" outlineLevelRow="7"/>
  <cols>
    <col min="1" max="12" width="23.8571428571429" customWidth="1"/>
  </cols>
  <sheetData>
    <row r="1" customHeight="1" spans="1:12">
      <c r="A1" s="144"/>
      <c r="B1" s="144"/>
      <c r="C1" s="145"/>
      <c r="E1" s="59"/>
      <c r="F1" s="126"/>
      <c r="H1" s="126"/>
      <c r="J1" s="163"/>
      <c r="K1" s="163"/>
      <c r="L1" s="164" t="s">
        <v>158</v>
      </c>
    </row>
    <row r="2" ht="39" customHeight="1" spans="1:12">
      <c r="A2" s="146" t="s">
        <v>159</v>
      </c>
      <c r="B2" s="147"/>
      <c r="C2" s="148"/>
      <c r="D2" s="147"/>
      <c r="E2" s="148"/>
      <c r="F2" s="147"/>
      <c r="G2" s="148"/>
      <c r="H2" s="147"/>
      <c r="I2" s="148"/>
      <c r="J2" s="147"/>
      <c r="K2" s="147"/>
      <c r="L2" s="148"/>
    </row>
    <row r="3" ht="18.75" customHeight="1" spans="1:12">
      <c r="A3" s="149" t="str">
        <f>"单位名称："&amp;"耿马傣族佤族自治县检验检测所"</f>
        <v>单位名称：耿马傣族佤族自治县检验检测所</v>
      </c>
      <c r="B3" s="144"/>
      <c r="C3" s="145"/>
      <c r="D3" s="150"/>
      <c r="E3" s="59"/>
      <c r="F3" s="150"/>
      <c r="G3" s="150"/>
      <c r="H3" s="126"/>
      <c r="J3" s="163"/>
      <c r="K3" s="163"/>
      <c r="L3" s="164" t="s">
        <v>160</v>
      </c>
    </row>
    <row r="4" ht="18.75" customHeight="1" spans="1:12">
      <c r="A4" s="151" t="s">
        <v>161</v>
      </c>
      <c r="B4" s="151" t="s">
        <v>162</v>
      </c>
      <c r="C4" s="63" t="s">
        <v>163</v>
      </c>
      <c r="D4" s="152"/>
      <c r="E4" s="63" t="s">
        <v>164</v>
      </c>
      <c r="F4" s="153"/>
      <c r="G4" s="153"/>
      <c r="H4" s="153"/>
      <c r="I4" s="153"/>
      <c r="J4" s="152"/>
      <c r="K4" s="63" t="s">
        <v>165</v>
      </c>
      <c r="L4" s="152" t="s">
        <v>165</v>
      </c>
    </row>
    <row r="5" ht="18.75" customHeight="1" spans="1:12">
      <c r="A5" s="154"/>
      <c r="B5" s="155"/>
      <c r="C5" s="155" t="s">
        <v>166</v>
      </c>
      <c r="D5" s="156" t="s">
        <v>167</v>
      </c>
      <c r="E5" s="63" t="s">
        <v>57</v>
      </c>
      <c r="F5" s="152"/>
      <c r="G5" s="63" t="s">
        <v>168</v>
      </c>
      <c r="H5" s="152"/>
      <c r="I5" s="63" t="s">
        <v>169</v>
      </c>
      <c r="J5" s="152"/>
      <c r="K5" s="155" t="s">
        <v>166</v>
      </c>
      <c r="L5" s="155" t="s">
        <v>167</v>
      </c>
    </row>
    <row r="6" ht="18.75" customHeight="1" spans="1:12">
      <c r="A6" s="157"/>
      <c r="B6" s="157"/>
      <c r="C6" s="158"/>
      <c r="D6" s="157"/>
      <c r="E6" s="159" t="s">
        <v>166</v>
      </c>
      <c r="F6" s="160" t="s">
        <v>167</v>
      </c>
      <c r="G6" s="161" t="s">
        <v>166</v>
      </c>
      <c r="H6" s="160" t="s">
        <v>167</v>
      </c>
      <c r="I6" s="161" t="s">
        <v>166</v>
      </c>
      <c r="J6" s="160" t="s">
        <v>167</v>
      </c>
      <c r="K6" s="157"/>
      <c r="L6" s="157"/>
    </row>
    <row r="7" ht="18.75" customHeight="1" spans="1:12">
      <c r="A7" s="19">
        <v>1</v>
      </c>
      <c r="B7" s="18">
        <v>2</v>
      </c>
      <c r="C7" s="18">
        <v>3</v>
      </c>
      <c r="D7" s="162">
        <v>4</v>
      </c>
      <c r="E7" s="162">
        <v>5</v>
      </c>
      <c r="F7" s="162">
        <v>6</v>
      </c>
      <c r="G7" s="162">
        <v>7</v>
      </c>
      <c r="H7" s="162">
        <v>8</v>
      </c>
      <c r="I7" s="162">
        <v>9</v>
      </c>
      <c r="J7" s="18">
        <v>10</v>
      </c>
      <c r="K7" s="18">
        <v>11</v>
      </c>
      <c r="L7" s="18">
        <v>12</v>
      </c>
    </row>
    <row r="8" ht="18.75" customHeight="1" spans="1:12">
      <c r="A8" s="23"/>
      <c r="B8" s="23">
        <v>1500</v>
      </c>
      <c r="C8" s="23"/>
      <c r="D8" s="23"/>
      <c r="E8" s="23"/>
      <c r="F8" s="23"/>
      <c r="G8" s="23"/>
      <c r="H8" s="23"/>
      <c r="I8" s="23"/>
      <c r="J8" s="23"/>
      <c r="K8" s="23"/>
      <c r="L8" s="23">
        <v>1500</v>
      </c>
    </row>
  </sheetData>
  <mergeCells count="14">
    <mergeCell ref="A2:L2"/>
    <mergeCell ref="A3:E3"/>
    <mergeCell ref="C4:D4"/>
    <mergeCell ref="E4:J4"/>
    <mergeCell ref="K4:L4"/>
    <mergeCell ref="E5:F5"/>
    <mergeCell ref="G5:H5"/>
    <mergeCell ref="I5:J5"/>
    <mergeCell ref="A4:A6"/>
    <mergeCell ref="B4:B6"/>
    <mergeCell ref="C5:C6"/>
    <mergeCell ref="D5:D6"/>
    <mergeCell ref="K5:K6"/>
    <mergeCell ref="L5:L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2"/>
  <sheetViews>
    <sheetView showZeros="0" topLeftCell="L1" workbookViewId="0">
      <selection activeCell="A1" sqref="A1"/>
    </sheetView>
  </sheetViews>
  <sheetFormatPr defaultColWidth="9.14285714285714" defaultRowHeight="14.25" customHeight="1"/>
  <cols>
    <col min="1" max="1" width="32.8571428571429" customWidth="1"/>
    <col min="2" max="2" width="25.4190476190476" customWidth="1"/>
    <col min="3" max="3" width="26.5809523809524" customWidth="1"/>
    <col min="4" max="4" width="10.1428571428571" customWidth="1"/>
    <col min="5" max="5" width="17.5809523809524" customWidth="1"/>
    <col min="6" max="6" width="10.2761904761905" customWidth="1"/>
    <col min="7" max="7" width="23" customWidth="1"/>
    <col min="8" max="21" width="19.8571428571429" customWidth="1"/>
    <col min="22" max="23" width="20" customWidth="1"/>
  </cols>
  <sheetData>
    <row r="1" ht="18.75" customHeight="1" spans="2:23">
      <c r="B1" s="133"/>
      <c r="D1" s="134"/>
      <c r="E1" s="134"/>
      <c r="F1" s="134"/>
      <c r="G1" s="134"/>
      <c r="H1" s="65"/>
      <c r="I1" s="65"/>
      <c r="J1" s="65"/>
      <c r="K1" s="65"/>
      <c r="L1" s="65"/>
      <c r="M1" s="65"/>
      <c r="N1" s="2"/>
      <c r="O1" s="2"/>
      <c r="P1" s="2"/>
      <c r="Q1" s="65"/>
      <c r="U1" s="133"/>
      <c r="W1" s="33" t="s">
        <v>170</v>
      </c>
    </row>
    <row r="2" ht="39.75" customHeight="1" spans="1:23">
      <c r="A2" s="135" t="str">
        <f>"2025"&amp;"年部门基本支出预算表"</f>
        <v>2025年部门基本支出预算表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5"/>
      <c r="O2" s="5"/>
      <c r="P2" s="5"/>
      <c r="Q2" s="68"/>
      <c r="R2" s="68"/>
      <c r="S2" s="68"/>
      <c r="T2" s="68"/>
      <c r="U2" s="68"/>
      <c r="V2" s="68"/>
      <c r="W2" s="68"/>
    </row>
    <row r="3" ht="18.75" customHeight="1" spans="1:23">
      <c r="A3" s="6" t="str">
        <f>"单位名称："&amp;"耿马傣族佤族自治县检验检测所"</f>
        <v>单位名称：耿马傣族佤族自治县检验检测所</v>
      </c>
      <c r="B3" s="136"/>
      <c r="C3" s="136"/>
      <c r="D3" s="136"/>
      <c r="E3" s="136"/>
      <c r="F3" s="136"/>
      <c r="G3" s="136"/>
      <c r="H3" s="70"/>
      <c r="I3" s="70"/>
      <c r="J3" s="70"/>
      <c r="K3" s="70"/>
      <c r="L3" s="70"/>
      <c r="M3" s="70"/>
      <c r="N3" s="8"/>
      <c r="O3" s="8"/>
      <c r="P3" s="8"/>
      <c r="Q3" s="70"/>
      <c r="U3" s="133"/>
      <c r="W3" s="33" t="s">
        <v>160</v>
      </c>
    </row>
    <row r="4" ht="18.75" customHeight="1" spans="1:23">
      <c r="A4" s="9" t="s">
        <v>171</v>
      </c>
      <c r="B4" s="9" t="s">
        <v>172</v>
      </c>
      <c r="C4" s="9" t="s">
        <v>173</v>
      </c>
      <c r="D4" s="9" t="s">
        <v>174</v>
      </c>
      <c r="E4" s="9" t="s">
        <v>175</v>
      </c>
      <c r="F4" s="9" t="s">
        <v>176</v>
      </c>
      <c r="G4" s="9" t="s">
        <v>177</v>
      </c>
      <c r="H4" s="137" t="s">
        <v>178</v>
      </c>
      <c r="I4" s="88" t="s">
        <v>178</v>
      </c>
      <c r="J4" s="88"/>
      <c r="K4" s="88"/>
      <c r="L4" s="88"/>
      <c r="M4" s="88"/>
      <c r="N4" s="12"/>
      <c r="O4" s="12"/>
      <c r="P4" s="12"/>
      <c r="Q4" s="73" t="s">
        <v>61</v>
      </c>
      <c r="R4" s="88" t="s">
        <v>77</v>
      </c>
      <c r="S4" s="88"/>
      <c r="T4" s="88"/>
      <c r="U4" s="88"/>
      <c r="V4" s="88"/>
      <c r="W4" s="141"/>
    </row>
    <row r="5" ht="18.75" customHeight="1" spans="1:23">
      <c r="A5" s="14"/>
      <c r="B5" s="132"/>
      <c r="C5" s="14"/>
      <c r="D5" s="14"/>
      <c r="E5" s="14"/>
      <c r="F5" s="14"/>
      <c r="G5" s="14"/>
      <c r="H5" s="108" t="s">
        <v>179</v>
      </c>
      <c r="I5" s="137" t="s">
        <v>58</v>
      </c>
      <c r="J5" s="88"/>
      <c r="K5" s="88"/>
      <c r="L5" s="88"/>
      <c r="M5" s="141"/>
      <c r="N5" s="11" t="s">
        <v>180</v>
      </c>
      <c r="O5" s="12"/>
      <c r="P5" s="13"/>
      <c r="Q5" s="9" t="s">
        <v>61</v>
      </c>
      <c r="R5" s="137" t="s">
        <v>77</v>
      </c>
      <c r="S5" s="73" t="s">
        <v>64</v>
      </c>
      <c r="T5" s="88" t="s">
        <v>77</v>
      </c>
      <c r="U5" s="73" t="s">
        <v>66</v>
      </c>
      <c r="V5" s="73" t="s">
        <v>67</v>
      </c>
      <c r="W5" s="143" t="s">
        <v>68</v>
      </c>
    </row>
    <row r="6" ht="18.75" customHeight="1" spans="1:23">
      <c r="A6" s="28"/>
      <c r="B6" s="28"/>
      <c r="C6" s="28"/>
      <c r="D6" s="28"/>
      <c r="E6" s="28"/>
      <c r="F6" s="28"/>
      <c r="G6" s="28"/>
      <c r="H6" s="28"/>
      <c r="I6" s="142" t="s">
        <v>181</v>
      </c>
      <c r="J6" s="9" t="s">
        <v>182</v>
      </c>
      <c r="K6" s="9" t="s">
        <v>183</v>
      </c>
      <c r="L6" s="9" t="s">
        <v>184</v>
      </c>
      <c r="M6" s="9" t="s">
        <v>185</v>
      </c>
      <c r="N6" s="9" t="s">
        <v>58</v>
      </c>
      <c r="O6" s="9" t="s">
        <v>59</v>
      </c>
      <c r="P6" s="9" t="s">
        <v>60</v>
      </c>
      <c r="Q6" s="28"/>
      <c r="R6" s="9" t="s">
        <v>57</v>
      </c>
      <c r="S6" s="9" t="s">
        <v>64</v>
      </c>
      <c r="T6" s="9" t="s">
        <v>186</v>
      </c>
      <c r="U6" s="9" t="s">
        <v>66</v>
      </c>
      <c r="V6" s="9" t="s">
        <v>67</v>
      </c>
      <c r="W6" s="9" t="s">
        <v>68</v>
      </c>
    </row>
    <row r="7" ht="18.75" customHeight="1" spans="1:23">
      <c r="A7" s="111"/>
      <c r="B7" s="111"/>
      <c r="C7" s="111"/>
      <c r="D7" s="111"/>
      <c r="E7" s="111"/>
      <c r="F7" s="111"/>
      <c r="G7" s="111"/>
      <c r="H7" s="111"/>
      <c r="I7" s="92"/>
      <c r="J7" s="16" t="s">
        <v>187</v>
      </c>
      <c r="K7" s="16" t="s">
        <v>183</v>
      </c>
      <c r="L7" s="16" t="s">
        <v>184</v>
      </c>
      <c r="M7" s="16" t="s">
        <v>185</v>
      </c>
      <c r="N7" s="16" t="s">
        <v>183</v>
      </c>
      <c r="O7" s="16" t="s">
        <v>184</v>
      </c>
      <c r="P7" s="16" t="s">
        <v>185</v>
      </c>
      <c r="Q7" s="16" t="s">
        <v>61</v>
      </c>
      <c r="R7" s="16" t="s">
        <v>57</v>
      </c>
      <c r="S7" s="16" t="s">
        <v>64</v>
      </c>
      <c r="T7" s="16" t="s">
        <v>186</v>
      </c>
      <c r="U7" s="16" t="s">
        <v>66</v>
      </c>
      <c r="V7" s="16" t="s">
        <v>67</v>
      </c>
      <c r="W7" s="16" t="s">
        <v>68</v>
      </c>
    </row>
    <row r="8" ht="18.75" customHeight="1" spans="1:23">
      <c r="A8" s="138">
        <v>1</v>
      </c>
      <c r="B8" s="138">
        <v>2</v>
      </c>
      <c r="C8" s="138">
        <v>3</v>
      </c>
      <c r="D8" s="138">
        <v>4</v>
      </c>
      <c r="E8" s="138">
        <v>5</v>
      </c>
      <c r="F8" s="138">
        <v>6</v>
      </c>
      <c r="G8" s="138">
        <v>7</v>
      </c>
      <c r="H8" s="138">
        <v>8</v>
      </c>
      <c r="I8" s="138">
        <v>9</v>
      </c>
      <c r="J8" s="138">
        <v>10</v>
      </c>
      <c r="K8" s="138">
        <v>11</v>
      </c>
      <c r="L8" s="138">
        <v>12</v>
      </c>
      <c r="M8" s="138">
        <v>13</v>
      </c>
      <c r="N8" s="138">
        <v>14</v>
      </c>
      <c r="O8" s="138">
        <v>15</v>
      </c>
      <c r="P8" s="138">
        <v>16</v>
      </c>
      <c r="Q8" s="138">
        <v>17</v>
      </c>
      <c r="R8" s="138">
        <v>18</v>
      </c>
      <c r="S8" s="138">
        <v>19</v>
      </c>
      <c r="T8" s="138">
        <v>20</v>
      </c>
      <c r="U8" s="138">
        <v>21</v>
      </c>
      <c r="V8" s="138">
        <v>22</v>
      </c>
      <c r="W8" s="138">
        <v>23</v>
      </c>
    </row>
    <row r="9" ht="18.75" customHeight="1" spans="1:23">
      <c r="A9" s="139" t="s">
        <v>70</v>
      </c>
      <c r="B9" s="139"/>
      <c r="C9" s="139"/>
      <c r="D9" s="139"/>
      <c r="E9" s="139"/>
      <c r="F9" s="139"/>
      <c r="G9" s="139"/>
      <c r="H9" s="23">
        <v>735188.75</v>
      </c>
      <c r="I9" s="23">
        <v>735188.75</v>
      </c>
      <c r="J9" s="23"/>
      <c r="K9" s="23"/>
      <c r="L9" s="23">
        <v>735188.75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40" t="s">
        <v>70</v>
      </c>
      <c r="B10" s="20"/>
      <c r="C10" s="20"/>
      <c r="D10" s="20"/>
      <c r="E10" s="20"/>
      <c r="F10" s="20"/>
      <c r="G10" s="20"/>
      <c r="H10" s="23">
        <v>735188.75</v>
      </c>
      <c r="I10" s="23">
        <v>735188.75</v>
      </c>
      <c r="J10" s="23"/>
      <c r="K10" s="23"/>
      <c r="L10" s="23">
        <v>735188.75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0" t="s">
        <v>188</v>
      </c>
      <c r="C11" s="20" t="s">
        <v>189</v>
      </c>
      <c r="D11" s="20" t="s">
        <v>140</v>
      </c>
      <c r="E11" s="20" t="s">
        <v>141</v>
      </c>
      <c r="F11" s="20" t="s">
        <v>190</v>
      </c>
      <c r="G11" s="20" t="s">
        <v>191</v>
      </c>
      <c r="H11" s="23">
        <v>205080</v>
      </c>
      <c r="I11" s="23">
        <v>205080</v>
      </c>
      <c r="J11" s="23"/>
      <c r="K11" s="23"/>
      <c r="L11" s="23">
        <v>205080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5"/>
      <c r="B12" s="20" t="s">
        <v>188</v>
      </c>
      <c r="C12" s="20" t="s">
        <v>189</v>
      </c>
      <c r="D12" s="20" t="s">
        <v>140</v>
      </c>
      <c r="E12" s="20" t="s">
        <v>141</v>
      </c>
      <c r="F12" s="20" t="s">
        <v>192</v>
      </c>
      <c r="G12" s="20" t="s">
        <v>193</v>
      </c>
      <c r="H12" s="23">
        <v>41940</v>
      </c>
      <c r="I12" s="23">
        <v>41940</v>
      </c>
      <c r="J12" s="23"/>
      <c r="K12" s="23"/>
      <c r="L12" s="23">
        <v>41940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5"/>
      <c r="B13" s="20" t="s">
        <v>194</v>
      </c>
      <c r="C13" s="20" t="s">
        <v>195</v>
      </c>
      <c r="D13" s="20" t="s">
        <v>140</v>
      </c>
      <c r="E13" s="20" t="s">
        <v>141</v>
      </c>
      <c r="F13" s="20" t="s">
        <v>196</v>
      </c>
      <c r="G13" s="20" t="s">
        <v>197</v>
      </c>
      <c r="H13" s="23">
        <v>138204</v>
      </c>
      <c r="I13" s="23">
        <v>138204</v>
      </c>
      <c r="J13" s="23"/>
      <c r="K13" s="23"/>
      <c r="L13" s="23">
        <v>138204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5"/>
      <c r="B14" s="20" t="s">
        <v>198</v>
      </c>
      <c r="C14" s="20" t="s">
        <v>199</v>
      </c>
      <c r="D14" s="20" t="s">
        <v>140</v>
      </c>
      <c r="E14" s="20" t="s">
        <v>141</v>
      </c>
      <c r="F14" s="20" t="s">
        <v>196</v>
      </c>
      <c r="G14" s="20" t="s">
        <v>197</v>
      </c>
      <c r="H14" s="23">
        <v>90000</v>
      </c>
      <c r="I14" s="23">
        <v>90000</v>
      </c>
      <c r="J14" s="23"/>
      <c r="K14" s="23"/>
      <c r="L14" s="23">
        <v>90000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5"/>
      <c r="B15" s="20" t="s">
        <v>200</v>
      </c>
      <c r="C15" s="20" t="s">
        <v>201</v>
      </c>
      <c r="D15" s="20" t="s">
        <v>140</v>
      </c>
      <c r="E15" s="20" t="s">
        <v>141</v>
      </c>
      <c r="F15" s="20" t="s">
        <v>196</v>
      </c>
      <c r="G15" s="20" t="s">
        <v>197</v>
      </c>
      <c r="H15" s="23">
        <v>66180</v>
      </c>
      <c r="I15" s="23">
        <v>66180</v>
      </c>
      <c r="J15" s="23"/>
      <c r="K15" s="23"/>
      <c r="L15" s="23">
        <v>66180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5"/>
      <c r="B16" s="20" t="s">
        <v>202</v>
      </c>
      <c r="C16" s="20" t="s">
        <v>203</v>
      </c>
      <c r="D16" s="20" t="s">
        <v>146</v>
      </c>
      <c r="E16" s="20" t="s">
        <v>147</v>
      </c>
      <c r="F16" s="20" t="s">
        <v>204</v>
      </c>
      <c r="G16" s="20" t="s">
        <v>205</v>
      </c>
      <c r="H16" s="23">
        <v>72224.64</v>
      </c>
      <c r="I16" s="23">
        <v>72224.64</v>
      </c>
      <c r="J16" s="23"/>
      <c r="K16" s="23"/>
      <c r="L16" s="23">
        <v>72224.64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5"/>
      <c r="B17" s="20" t="s">
        <v>202</v>
      </c>
      <c r="C17" s="20" t="s">
        <v>203</v>
      </c>
      <c r="D17" s="20" t="s">
        <v>206</v>
      </c>
      <c r="E17" s="20" t="s">
        <v>207</v>
      </c>
      <c r="F17" s="20" t="s">
        <v>208</v>
      </c>
      <c r="G17" s="20" t="s">
        <v>209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5"/>
      <c r="B18" s="20" t="s">
        <v>202</v>
      </c>
      <c r="C18" s="20" t="s">
        <v>203</v>
      </c>
      <c r="D18" s="20" t="s">
        <v>210</v>
      </c>
      <c r="E18" s="20" t="s">
        <v>211</v>
      </c>
      <c r="F18" s="20" t="s">
        <v>212</v>
      </c>
      <c r="G18" s="20" t="s">
        <v>213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5"/>
      <c r="B19" s="20" t="s">
        <v>202</v>
      </c>
      <c r="C19" s="20" t="s">
        <v>203</v>
      </c>
      <c r="D19" s="20" t="s">
        <v>150</v>
      </c>
      <c r="E19" s="20" t="s">
        <v>151</v>
      </c>
      <c r="F19" s="20" t="s">
        <v>212</v>
      </c>
      <c r="G19" s="20" t="s">
        <v>213</v>
      </c>
      <c r="H19" s="23">
        <v>32049.68</v>
      </c>
      <c r="I19" s="23">
        <v>32049.68</v>
      </c>
      <c r="J19" s="23"/>
      <c r="K19" s="23"/>
      <c r="L19" s="23">
        <v>32049.68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5"/>
      <c r="B20" s="20" t="s">
        <v>202</v>
      </c>
      <c r="C20" s="20" t="s">
        <v>203</v>
      </c>
      <c r="D20" s="20" t="s">
        <v>214</v>
      </c>
      <c r="E20" s="20" t="s">
        <v>215</v>
      </c>
      <c r="F20" s="20" t="s">
        <v>216</v>
      </c>
      <c r="G20" s="20" t="s">
        <v>217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5"/>
      <c r="B21" s="20" t="s">
        <v>202</v>
      </c>
      <c r="C21" s="20" t="s">
        <v>203</v>
      </c>
      <c r="D21" s="20" t="s">
        <v>140</v>
      </c>
      <c r="E21" s="20" t="s">
        <v>141</v>
      </c>
      <c r="F21" s="20" t="s">
        <v>218</v>
      </c>
      <c r="G21" s="20" t="s">
        <v>219</v>
      </c>
      <c r="H21" s="23">
        <v>3159.83</v>
      </c>
      <c r="I21" s="23">
        <v>3159.83</v>
      </c>
      <c r="J21" s="23"/>
      <c r="K21" s="23"/>
      <c r="L21" s="23">
        <v>3159.83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5"/>
      <c r="B22" s="20" t="s">
        <v>202</v>
      </c>
      <c r="C22" s="20" t="s">
        <v>203</v>
      </c>
      <c r="D22" s="20" t="s">
        <v>152</v>
      </c>
      <c r="E22" s="20" t="s">
        <v>153</v>
      </c>
      <c r="F22" s="20" t="s">
        <v>218</v>
      </c>
      <c r="G22" s="20" t="s">
        <v>219</v>
      </c>
      <c r="H22" s="23">
        <v>1140</v>
      </c>
      <c r="I22" s="23">
        <v>1140</v>
      </c>
      <c r="J22" s="23"/>
      <c r="K22" s="23"/>
      <c r="L22" s="23">
        <v>1140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5"/>
      <c r="B23" s="20" t="s">
        <v>202</v>
      </c>
      <c r="C23" s="20" t="s">
        <v>203</v>
      </c>
      <c r="D23" s="20" t="s">
        <v>152</v>
      </c>
      <c r="E23" s="20" t="s">
        <v>153</v>
      </c>
      <c r="F23" s="20" t="s">
        <v>218</v>
      </c>
      <c r="G23" s="20" t="s">
        <v>219</v>
      </c>
      <c r="H23" s="23">
        <v>902.81</v>
      </c>
      <c r="I23" s="23">
        <v>902.81</v>
      </c>
      <c r="J23" s="23"/>
      <c r="K23" s="23"/>
      <c r="L23" s="23">
        <v>902.81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5"/>
      <c r="B24" s="20" t="s">
        <v>220</v>
      </c>
      <c r="C24" s="20" t="s">
        <v>157</v>
      </c>
      <c r="D24" s="20" t="s">
        <v>156</v>
      </c>
      <c r="E24" s="20" t="s">
        <v>157</v>
      </c>
      <c r="F24" s="20" t="s">
        <v>221</v>
      </c>
      <c r="G24" s="20" t="s">
        <v>157</v>
      </c>
      <c r="H24" s="23">
        <v>54168.48</v>
      </c>
      <c r="I24" s="23">
        <v>54168.48</v>
      </c>
      <c r="J24" s="23"/>
      <c r="K24" s="23"/>
      <c r="L24" s="23">
        <v>54168.48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5"/>
      <c r="B25" s="20" t="s">
        <v>222</v>
      </c>
      <c r="C25" s="20" t="s">
        <v>223</v>
      </c>
      <c r="D25" s="20" t="s">
        <v>140</v>
      </c>
      <c r="E25" s="20" t="s">
        <v>141</v>
      </c>
      <c r="F25" s="20" t="s">
        <v>224</v>
      </c>
      <c r="G25" s="20" t="s">
        <v>225</v>
      </c>
      <c r="H25" s="23">
        <v>10000</v>
      </c>
      <c r="I25" s="23">
        <v>10000</v>
      </c>
      <c r="J25" s="23"/>
      <c r="K25" s="23"/>
      <c r="L25" s="23">
        <v>10000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5"/>
      <c r="B26" s="20" t="s">
        <v>222</v>
      </c>
      <c r="C26" s="20" t="s">
        <v>223</v>
      </c>
      <c r="D26" s="20" t="s">
        <v>140</v>
      </c>
      <c r="E26" s="20" t="s">
        <v>141</v>
      </c>
      <c r="F26" s="20" t="s">
        <v>226</v>
      </c>
      <c r="G26" s="20" t="s">
        <v>227</v>
      </c>
      <c r="H26" s="23">
        <v>3000</v>
      </c>
      <c r="I26" s="23">
        <v>3000</v>
      </c>
      <c r="J26" s="23"/>
      <c r="K26" s="23"/>
      <c r="L26" s="23">
        <v>3000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5"/>
      <c r="B27" s="20" t="s">
        <v>222</v>
      </c>
      <c r="C27" s="20" t="s">
        <v>223</v>
      </c>
      <c r="D27" s="20" t="s">
        <v>140</v>
      </c>
      <c r="E27" s="20" t="s">
        <v>141</v>
      </c>
      <c r="F27" s="20" t="s">
        <v>228</v>
      </c>
      <c r="G27" s="20" t="s">
        <v>229</v>
      </c>
      <c r="H27" s="23">
        <v>3000</v>
      </c>
      <c r="I27" s="23">
        <v>3000</v>
      </c>
      <c r="J27" s="23"/>
      <c r="K27" s="23"/>
      <c r="L27" s="23">
        <v>3000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25"/>
      <c r="B28" s="20" t="s">
        <v>230</v>
      </c>
      <c r="C28" s="20" t="s">
        <v>231</v>
      </c>
      <c r="D28" s="20" t="s">
        <v>140</v>
      </c>
      <c r="E28" s="20" t="s">
        <v>141</v>
      </c>
      <c r="F28" s="20" t="s">
        <v>232</v>
      </c>
      <c r="G28" s="20" t="s">
        <v>165</v>
      </c>
      <c r="H28" s="23">
        <v>1500</v>
      </c>
      <c r="I28" s="23">
        <v>1500</v>
      </c>
      <c r="J28" s="23"/>
      <c r="K28" s="23"/>
      <c r="L28" s="23">
        <v>1500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5"/>
      <c r="B29" s="20" t="s">
        <v>233</v>
      </c>
      <c r="C29" s="20" t="s">
        <v>234</v>
      </c>
      <c r="D29" s="20" t="s">
        <v>140</v>
      </c>
      <c r="E29" s="20" t="s">
        <v>141</v>
      </c>
      <c r="F29" s="20" t="s">
        <v>235</v>
      </c>
      <c r="G29" s="20" t="s">
        <v>234</v>
      </c>
      <c r="H29" s="23">
        <v>9028.08</v>
      </c>
      <c r="I29" s="23">
        <v>9028.08</v>
      </c>
      <c r="J29" s="23"/>
      <c r="K29" s="23"/>
      <c r="L29" s="23">
        <v>9028.08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25"/>
      <c r="B30" s="20" t="s">
        <v>236</v>
      </c>
      <c r="C30" s="20" t="s">
        <v>237</v>
      </c>
      <c r="D30" s="20" t="s">
        <v>140</v>
      </c>
      <c r="E30" s="20" t="s">
        <v>141</v>
      </c>
      <c r="F30" s="20" t="s">
        <v>238</v>
      </c>
      <c r="G30" s="20" t="s">
        <v>239</v>
      </c>
      <c r="H30" s="23">
        <v>3611.23</v>
      </c>
      <c r="I30" s="23">
        <v>3611.23</v>
      </c>
      <c r="J30" s="23"/>
      <c r="K30" s="23"/>
      <c r="L30" s="23">
        <v>3611.23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5"/>
      <c r="B31" s="20" t="s">
        <v>202</v>
      </c>
      <c r="C31" s="20" t="s">
        <v>203</v>
      </c>
      <c r="D31" s="20" t="s">
        <v>210</v>
      </c>
      <c r="E31" s="20" t="s">
        <v>211</v>
      </c>
      <c r="F31" s="20" t="s">
        <v>240</v>
      </c>
      <c r="G31" s="20" t="s">
        <v>241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22" t="s">
        <v>55</v>
      </c>
      <c r="B32" s="22"/>
      <c r="C32" s="22"/>
      <c r="D32" s="22"/>
      <c r="E32" s="22"/>
      <c r="F32" s="22"/>
      <c r="G32" s="22"/>
      <c r="H32" s="23">
        <v>735188.75</v>
      </c>
      <c r="I32" s="23">
        <v>735188.75</v>
      </c>
      <c r="J32" s="23"/>
      <c r="K32" s="23"/>
      <c r="L32" s="23">
        <v>735188.75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</sheetData>
  <mergeCells count="30">
    <mergeCell ref="A2:W2"/>
    <mergeCell ref="A3:G3"/>
    <mergeCell ref="H4:W4"/>
    <mergeCell ref="I5:M5"/>
    <mergeCell ref="N5:P5"/>
    <mergeCell ref="R5:W5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2"/>
  <sheetViews>
    <sheetView showZeros="0" topLeftCell="K1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3.7333333333333" customWidth="1"/>
    <col min="3" max="3" width="32.8571428571429" customWidth="1"/>
    <col min="4" max="4" width="23.8571428571429" customWidth="1"/>
    <col min="5" max="5" width="11.1428571428571" customWidth="1"/>
    <col min="6" max="6" width="17.7142857142857" customWidth="1"/>
    <col min="7" max="7" width="9.85714285714286" customWidth="1"/>
    <col min="8" max="8" width="17.7142857142857" customWidth="1"/>
    <col min="9" max="21" width="19.1428571428571" customWidth="1"/>
    <col min="22" max="23" width="19.2761904761905" customWidth="1"/>
  </cols>
  <sheetData>
    <row r="1" ht="13.5" customHeight="1" spans="2:23">
      <c r="B1" s="126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26"/>
      <c r="W1" s="34" t="s">
        <v>242</v>
      </c>
    </row>
    <row r="2" ht="41.25" customHeight="1" spans="1:23">
      <c r="A2" s="4" t="str">
        <f>"2025"&amp;"年部门项目支出预算表"</f>
        <v>2025年部门项目支出预算表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customHeight="1" spans="1:23">
      <c r="A3" s="6" t="str">
        <f>"单位名称："&amp;"耿马傣族佤族自治县检验检测所"</f>
        <v>单位名称：耿马傣族佤族自治县检验检测所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6"/>
      <c r="W3" s="34" t="s">
        <v>160</v>
      </c>
    </row>
    <row r="4" ht="18.75" customHeight="1" spans="1:23">
      <c r="A4" s="9" t="s">
        <v>243</v>
      </c>
      <c r="B4" s="10" t="s">
        <v>172</v>
      </c>
      <c r="C4" s="9" t="s">
        <v>173</v>
      </c>
      <c r="D4" s="9" t="s">
        <v>244</v>
      </c>
      <c r="E4" s="10" t="s">
        <v>174</v>
      </c>
      <c r="F4" s="10" t="s">
        <v>175</v>
      </c>
      <c r="G4" s="10" t="s">
        <v>245</v>
      </c>
      <c r="H4" s="10" t="s">
        <v>246</v>
      </c>
      <c r="I4" s="27" t="s">
        <v>55</v>
      </c>
      <c r="J4" s="11" t="s">
        <v>247</v>
      </c>
      <c r="K4" s="12"/>
      <c r="L4" s="12"/>
      <c r="M4" s="13"/>
      <c r="N4" s="11" t="s">
        <v>180</v>
      </c>
      <c r="O4" s="12"/>
      <c r="P4" s="13"/>
      <c r="Q4" s="10" t="s">
        <v>61</v>
      </c>
      <c r="R4" s="11" t="s">
        <v>77</v>
      </c>
      <c r="S4" s="12"/>
      <c r="T4" s="12"/>
      <c r="U4" s="12"/>
      <c r="V4" s="12"/>
      <c r="W4" s="13"/>
    </row>
    <row r="5" ht="18.75" customHeight="1" spans="1:23">
      <c r="A5" s="14"/>
      <c r="B5" s="28"/>
      <c r="C5" s="14"/>
      <c r="D5" s="14"/>
      <c r="E5" s="15"/>
      <c r="F5" s="15"/>
      <c r="G5" s="15"/>
      <c r="H5" s="15"/>
      <c r="I5" s="28"/>
      <c r="J5" s="129" t="s">
        <v>58</v>
      </c>
      <c r="K5" s="130"/>
      <c r="L5" s="10" t="s">
        <v>59</v>
      </c>
      <c r="M5" s="10" t="s">
        <v>60</v>
      </c>
      <c r="N5" s="10" t="s">
        <v>58</v>
      </c>
      <c r="O5" s="10" t="s">
        <v>59</v>
      </c>
      <c r="P5" s="10" t="s">
        <v>60</v>
      </c>
      <c r="Q5" s="15"/>
      <c r="R5" s="10" t="s">
        <v>57</v>
      </c>
      <c r="S5" s="9" t="s">
        <v>64</v>
      </c>
      <c r="T5" s="9" t="s">
        <v>186</v>
      </c>
      <c r="U5" s="9" t="s">
        <v>66</v>
      </c>
      <c r="V5" s="9" t="s">
        <v>67</v>
      </c>
      <c r="W5" s="9" t="s">
        <v>68</v>
      </c>
    </row>
    <row r="6" ht="18.75" customHeight="1" spans="1:23">
      <c r="A6" s="28"/>
      <c r="B6" s="28"/>
      <c r="C6" s="28"/>
      <c r="D6" s="28"/>
      <c r="E6" s="28"/>
      <c r="F6" s="28"/>
      <c r="G6" s="28"/>
      <c r="H6" s="28"/>
      <c r="I6" s="28"/>
      <c r="J6" s="131" t="s">
        <v>57</v>
      </c>
      <c r="K6" s="93"/>
      <c r="L6" s="28"/>
      <c r="M6" s="28"/>
      <c r="N6" s="28"/>
      <c r="O6" s="28"/>
      <c r="P6" s="28"/>
      <c r="Q6" s="28"/>
      <c r="R6" s="28"/>
      <c r="S6" s="132"/>
      <c r="T6" s="132"/>
      <c r="U6" s="132"/>
      <c r="V6" s="132"/>
      <c r="W6" s="132"/>
    </row>
    <row r="7" ht="18.75" customHeight="1" spans="1:23">
      <c r="A7" s="16"/>
      <c r="B7" s="29"/>
      <c r="C7" s="16"/>
      <c r="D7" s="16"/>
      <c r="E7" s="17"/>
      <c r="F7" s="17"/>
      <c r="G7" s="17"/>
      <c r="H7" s="17"/>
      <c r="I7" s="29"/>
      <c r="J7" s="42" t="s">
        <v>57</v>
      </c>
      <c r="K7" s="42" t="s">
        <v>248</v>
      </c>
      <c r="L7" s="17"/>
      <c r="M7" s="17"/>
      <c r="N7" s="17"/>
      <c r="O7" s="17"/>
      <c r="P7" s="17"/>
      <c r="Q7" s="17"/>
      <c r="R7" s="17"/>
      <c r="S7" s="17"/>
      <c r="T7" s="17"/>
      <c r="U7" s="29"/>
      <c r="V7" s="17"/>
      <c r="W7" s="17"/>
    </row>
    <row r="8" ht="18.7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18.75" customHeight="1" spans="1:23">
      <c r="A9" s="20"/>
      <c r="B9" s="20"/>
      <c r="C9" s="20" t="s">
        <v>249</v>
      </c>
      <c r="D9" s="20"/>
      <c r="E9" s="20"/>
      <c r="F9" s="20"/>
      <c r="G9" s="20"/>
      <c r="H9" s="20"/>
      <c r="I9" s="23">
        <v>50000</v>
      </c>
      <c r="J9" s="23">
        <v>50000</v>
      </c>
      <c r="K9" s="23">
        <v>50000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30" t="s">
        <v>250</v>
      </c>
      <c r="B10" s="30" t="s">
        <v>251</v>
      </c>
      <c r="C10" s="30" t="s">
        <v>249</v>
      </c>
      <c r="D10" s="30" t="s">
        <v>70</v>
      </c>
      <c r="E10" s="30" t="s">
        <v>142</v>
      </c>
      <c r="F10" s="30" t="s">
        <v>143</v>
      </c>
      <c r="G10" s="30" t="s">
        <v>252</v>
      </c>
      <c r="H10" s="30" t="s">
        <v>253</v>
      </c>
      <c r="I10" s="23">
        <v>45000</v>
      </c>
      <c r="J10" s="23">
        <v>45000</v>
      </c>
      <c r="K10" s="23">
        <v>45000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30" t="s">
        <v>250</v>
      </c>
      <c r="B11" s="30" t="s">
        <v>251</v>
      </c>
      <c r="C11" s="30" t="s">
        <v>249</v>
      </c>
      <c r="D11" s="30" t="s">
        <v>70</v>
      </c>
      <c r="E11" s="30" t="s">
        <v>142</v>
      </c>
      <c r="F11" s="30" t="s">
        <v>143</v>
      </c>
      <c r="G11" s="30" t="s">
        <v>254</v>
      </c>
      <c r="H11" s="30" t="s">
        <v>255</v>
      </c>
      <c r="I11" s="23">
        <v>5000</v>
      </c>
      <c r="J11" s="23">
        <v>5000</v>
      </c>
      <c r="K11" s="23">
        <v>5000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8" t="s">
        <v>55</v>
      </c>
      <c r="B12" s="128"/>
      <c r="C12" s="128"/>
      <c r="D12" s="128"/>
      <c r="E12" s="128"/>
      <c r="F12" s="128"/>
      <c r="G12" s="128"/>
      <c r="H12" s="128"/>
      <c r="I12" s="23">
        <v>50000</v>
      </c>
      <c r="J12" s="23">
        <v>50000</v>
      </c>
      <c r="K12" s="23">
        <v>50000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</sheetData>
  <mergeCells count="28">
    <mergeCell ref="A2:W2"/>
    <mergeCell ref="A3:H3"/>
    <mergeCell ref="J4:M4"/>
    <mergeCell ref="N4:P4"/>
    <mergeCell ref="R4:W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2"/>
  <sheetViews>
    <sheetView showZeros="0" tabSelected="1" workbookViewId="0">
      <selection activeCell="A1" sqref="A1"/>
    </sheetView>
  </sheetViews>
  <sheetFormatPr defaultColWidth="9.14285714285714" defaultRowHeight="12" customHeight="1"/>
  <cols>
    <col min="1" max="1" width="54.0095238095238" customWidth="1"/>
    <col min="2" max="2" width="48" customWidth="1"/>
    <col min="3" max="5" width="18.2761904761905" customWidth="1"/>
    <col min="6" max="6" width="12" customWidth="1"/>
    <col min="7" max="7" width="17" customWidth="1"/>
    <col min="8" max="9" width="12" customWidth="1"/>
    <col min="10" max="10" width="27.5809523809524" customWidth="1"/>
  </cols>
  <sheetData>
    <row r="1" ht="15" customHeight="1" spans="10:10">
      <c r="J1" s="84" t="s">
        <v>256</v>
      </c>
    </row>
    <row r="2" ht="36.75" customHeight="1" spans="1:10">
      <c r="A2" s="4" t="str">
        <f>"2025"&amp;"年部门项目支出绩效目标表"</f>
        <v>2025年部门项目支出绩效目标表</v>
      </c>
      <c r="B2" s="5"/>
      <c r="C2" s="5"/>
      <c r="D2" s="5"/>
      <c r="E2" s="5"/>
      <c r="F2" s="68"/>
      <c r="G2" s="5"/>
      <c r="H2" s="68"/>
      <c r="I2" s="68"/>
      <c r="J2" s="5"/>
    </row>
    <row r="3" ht="18.75" customHeight="1" spans="1:8">
      <c r="A3" s="50" t="str">
        <f>"单位名称："&amp;"耿马傣族佤族自治县检验检测所"</f>
        <v>单位名称：耿马傣族佤族自治县检验检测所</v>
      </c>
      <c r="B3" s="51"/>
      <c r="C3" s="51"/>
      <c r="D3" s="51"/>
      <c r="E3" s="51"/>
      <c r="F3" s="52"/>
      <c r="G3" s="51"/>
      <c r="H3" s="52"/>
    </row>
    <row r="4" ht="18.75" customHeight="1" spans="1:10">
      <c r="A4" s="42" t="s">
        <v>257</v>
      </c>
      <c r="B4" s="42" t="s">
        <v>258</v>
      </c>
      <c r="C4" s="42" t="s">
        <v>259</v>
      </c>
      <c r="D4" s="42" t="s">
        <v>260</v>
      </c>
      <c r="E4" s="42" t="s">
        <v>261</v>
      </c>
      <c r="F4" s="53" t="s">
        <v>262</v>
      </c>
      <c r="G4" s="42" t="s">
        <v>263</v>
      </c>
      <c r="H4" s="53" t="s">
        <v>264</v>
      </c>
      <c r="I4" s="53" t="s">
        <v>265</v>
      </c>
      <c r="J4" s="42" t="s">
        <v>266</v>
      </c>
    </row>
    <row r="5" ht="18.75" customHeight="1" spans="1:10">
      <c r="A5" s="121">
        <v>1</v>
      </c>
      <c r="B5" s="121">
        <v>2</v>
      </c>
      <c r="C5" s="121">
        <v>3</v>
      </c>
      <c r="D5" s="121">
        <v>4</v>
      </c>
      <c r="E5" s="121">
        <v>5</v>
      </c>
      <c r="F5" s="121">
        <v>6</v>
      </c>
      <c r="G5" s="121">
        <v>7</v>
      </c>
      <c r="H5" s="121">
        <v>8</v>
      </c>
      <c r="I5" s="121">
        <v>9</v>
      </c>
      <c r="J5" s="121">
        <v>10</v>
      </c>
    </row>
    <row r="6" ht="18.75" customHeight="1" spans="1:10">
      <c r="A6" s="122" t="s">
        <v>70</v>
      </c>
      <c r="B6" s="45"/>
      <c r="C6" s="45"/>
      <c r="D6" s="45"/>
      <c r="E6" s="47"/>
      <c r="F6" s="123"/>
      <c r="G6" s="47"/>
      <c r="H6" s="123"/>
      <c r="I6" s="123"/>
      <c r="J6" s="47"/>
    </row>
    <row r="7" ht="18.75" customHeight="1" spans="1:10">
      <c r="A7" s="124" t="s">
        <v>70</v>
      </c>
      <c r="B7" s="125"/>
      <c r="C7" s="125"/>
      <c r="D7" s="125"/>
      <c r="E7" s="122"/>
      <c r="F7" s="125"/>
      <c r="G7" s="122"/>
      <c r="H7" s="125"/>
      <c r="I7" s="125"/>
      <c r="J7" s="122"/>
    </row>
    <row r="8" ht="18.75" customHeight="1" spans="1:10">
      <c r="A8" s="122" t="str">
        <f t="shared" ref="A8:A12" si="0">"    "&amp;"修缮办公用房及购置办公用品办公设备经费"</f>
        <v>    修缮办公用房及购置办公用品办公设备经费</v>
      </c>
      <c r="B8" s="125" t="s">
        <v>267</v>
      </c>
      <c r="C8" s="125" t="s">
        <v>268</v>
      </c>
      <c r="D8" s="125" t="s">
        <v>269</v>
      </c>
      <c r="E8" s="122" t="s">
        <v>270</v>
      </c>
      <c r="F8" s="125" t="s">
        <v>271</v>
      </c>
      <c r="G8" s="122" t="s">
        <v>272</v>
      </c>
      <c r="H8" s="125" t="s">
        <v>273</v>
      </c>
      <c r="I8" s="125" t="s">
        <v>274</v>
      </c>
      <c r="J8" s="122" t="s">
        <v>275</v>
      </c>
    </row>
    <row r="9" ht="18.75" customHeight="1" spans="1:10">
      <c r="A9" s="122" t="str">
        <f t="shared" si="0"/>
        <v>    修缮办公用房及购置办公用品办公设备经费</v>
      </c>
      <c r="B9" s="125" t="s">
        <v>267</v>
      </c>
      <c r="C9" s="125" t="s">
        <v>268</v>
      </c>
      <c r="D9" s="125" t="s">
        <v>276</v>
      </c>
      <c r="E9" s="122" t="s">
        <v>277</v>
      </c>
      <c r="F9" s="125" t="s">
        <v>271</v>
      </c>
      <c r="G9" s="122" t="s">
        <v>278</v>
      </c>
      <c r="H9" s="125" t="s">
        <v>279</v>
      </c>
      <c r="I9" s="125" t="s">
        <v>274</v>
      </c>
      <c r="J9" s="122" t="s">
        <v>280</v>
      </c>
    </row>
    <row r="10" ht="18.75" customHeight="1" spans="1:10">
      <c r="A10" s="122" t="str">
        <f t="shared" si="0"/>
        <v>    修缮办公用房及购置办公用品办公设备经费</v>
      </c>
      <c r="B10" s="125" t="s">
        <v>267</v>
      </c>
      <c r="C10" s="125" t="s">
        <v>281</v>
      </c>
      <c r="D10" s="125" t="s">
        <v>282</v>
      </c>
      <c r="E10" s="122" t="s">
        <v>283</v>
      </c>
      <c r="F10" s="125" t="s">
        <v>284</v>
      </c>
      <c r="G10" s="122" t="s">
        <v>278</v>
      </c>
      <c r="H10" s="125" t="s">
        <v>279</v>
      </c>
      <c r="I10" s="125" t="s">
        <v>274</v>
      </c>
      <c r="J10" s="122" t="s">
        <v>285</v>
      </c>
    </row>
    <row r="11" ht="18.75" customHeight="1" spans="1:10">
      <c r="A11" s="122" t="str">
        <f t="shared" si="0"/>
        <v>    修缮办公用房及购置办公用品办公设备经费</v>
      </c>
      <c r="B11" s="125" t="s">
        <v>267</v>
      </c>
      <c r="C11" s="125" t="s">
        <v>281</v>
      </c>
      <c r="D11" s="125" t="s">
        <v>282</v>
      </c>
      <c r="E11" s="122" t="s">
        <v>286</v>
      </c>
      <c r="F11" s="125" t="s">
        <v>271</v>
      </c>
      <c r="G11" s="122" t="s">
        <v>278</v>
      </c>
      <c r="H11" s="125" t="s">
        <v>279</v>
      </c>
      <c r="I11" s="125" t="s">
        <v>287</v>
      </c>
      <c r="J11" s="122" t="s">
        <v>288</v>
      </c>
    </row>
    <row r="12" ht="18.75" customHeight="1" spans="1:10">
      <c r="A12" s="122" t="str">
        <f t="shared" si="0"/>
        <v>    修缮办公用房及购置办公用品办公设备经费</v>
      </c>
      <c r="B12" s="125" t="s">
        <v>267</v>
      </c>
      <c r="C12" s="125" t="s">
        <v>289</v>
      </c>
      <c r="D12" s="125" t="s">
        <v>290</v>
      </c>
      <c r="E12" s="122" t="s">
        <v>291</v>
      </c>
      <c r="F12" s="125" t="s">
        <v>284</v>
      </c>
      <c r="G12" s="122" t="s">
        <v>292</v>
      </c>
      <c r="H12" s="125" t="s">
        <v>279</v>
      </c>
      <c r="I12" s="125" t="s">
        <v>287</v>
      </c>
      <c r="J12" s="122" t="s">
        <v>293</v>
      </c>
    </row>
  </sheetData>
  <mergeCells count="4">
    <mergeCell ref="A2:J2"/>
    <mergeCell ref="A3:H3"/>
    <mergeCell ref="A8:A12"/>
    <mergeCell ref="B8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半夏</cp:lastModifiedBy>
  <dcterms:created xsi:type="dcterms:W3CDTF">2025-02-08T15:58:00Z</dcterms:created>
  <dcterms:modified xsi:type="dcterms:W3CDTF">2025-02-08T09:09:01Z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C500CC12DE8328ECC70EA76740D48E8F</vt:lpwstr>
  </property>
  <property fmtid="{D5CDD505-2E9C-101B-9397-08002B2CF9AE}" pid="3" name="KSOProductBuildVer">
    <vt:lpwstr>2052-12.1.0.19770</vt:lpwstr>
  </property>
</Properties>
</file>