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24495" windowHeight="114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</definedNames>
  <calcPr calcId="144525"/>
</workbook>
</file>

<file path=xl/calcChain.xml><?xml version="1.0" encoding="utf-8"?>
<calcChain xmlns="http://schemas.openxmlformats.org/spreadsheetml/2006/main">
  <c r="A2" i="16" l="1"/>
  <c r="G5" i="17" l="1"/>
  <c r="F5" i="17"/>
  <c r="E5" i="17"/>
  <c r="A3" i="17"/>
  <c r="A2" i="17"/>
  <c r="A3" i="16"/>
  <c r="A3" i="15"/>
  <c r="A2" i="15"/>
  <c r="A3" i="14"/>
  <c r="A2" i="14"/>
  <c r="A3" i="13"/>
  <c r="A2" i="13"/>
  <c r="A3" i="12"/>
  <c r="A2" i="12"/>
  <c r="A11" i="11"/>
  <c r="A10" i="11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D5" i="4"/>
  <c r="B5" i="4"/>
  <c r="A3" i="4"/>
  <c r="A2" i="4"/>
  <c r="B22" i="3"/>
  <c r="B21" i="3"/>
  <c r="B19" i="3"/>
  <c r="B18" i="3"/>
  <c r="B16" i="3"/>
  <c r="B15" i="3"/>
  <c r="B13" i="3"/>
  <c r="B12" i="3"/>
  <c r="B11" i="3"/>
  <c r="B9" i="3"/>
  <c r="B8" i="3"/>
  <c r="A3" i="3"/>
  <c r="A2" i="3"/>
  <c r="A3" i="2"/>
  <c r="A2" i="2"/>
  <c r="D37" i="1"/>
  <c r="B33" i="1"/>
  <c r="B37" i="1" s="1"/>
  <c r="D5" i="1"/>
  <c r="B5" i="1"/>
  <c r="A3" i="1"/>
  <c r="A2" i="1"/>
</calcChain>
</file>

<file path=xl/sharedStrings.xml><?xml version="1.0" encoding="utf-8"?>
<sst xmlns="http://schemas.openxmlformats.org/spreadsheetml/2006/main" count="876" uniqueCount="346">
  <si>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</si>
  <si>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</si>
  <si>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</si>
  <si>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</si>
  <si>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</si>
  <si>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</si>
  <si>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</si>
  <si>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</si>
  <si>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</si>
  <si>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</si>
  <si>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</si>
  <si>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</si>
  <si>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</si>
  <si>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</si>
  <si>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</si>
  <si>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</si>
  <si>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</si>
  <si>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</si>
  <si>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</si>
  <si>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</si>
  <si>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</si>
  <si>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</si>
  <si>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</si>
  <si>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</si>
  <si>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</si>
  <si>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</si>
  <si>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</si>
  <si>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</si>
  <si>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</si>
  <si>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</si>
  <si>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</si>
  <si>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</si>
  <si>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</si>
  <si>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</si>
  <si>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</si>
  <si>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</si>
  <si>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</si>
  <si>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</si>
  <si>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</si>
  <si>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</si>
  <si>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</si>
  <si>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</si>
  <si>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</si>
  <si>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</si>
  <si>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</si>
  <si>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</si>
  <si>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</si>
  <si>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</si>
  <si>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</si>
  <si>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</si>
  <si>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</si>
  <si>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</si>
  <si>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</si>
  <si>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</si>
  <si>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</si>
  <si>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</si>
  <si>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</si>
  <si>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</si>
  <si>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</si>
  <si>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</si>
  <si>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</si>
  <si>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</si>
  <si>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</si>
  <si>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</si>
  <si>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</si>
  <si>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</si>
  <si>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</si>
  <si>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</si>
  <si>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</si>
  <si>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324</t>
  </si>
  <si>
    <t>耿马傣族佤族自治县搬迁安置办公室</t>
  </si>
  <si>
    <t>324001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</si>
  <si>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</si>
  <si>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</si>
  <si>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</si>
  <si>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</si>
  <si>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</si>
  <si>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</si>
  <si>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</si>
  <si>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</si>
  <si>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</si>
  <si>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</si>
  <si>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</si>
  <si>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</si>
  <si>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</si>
  <si>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</si>
  <si>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</si>
  <si>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2080505</t>
  </si>
  <si>
    <t>210</t>
  </si>
  <si>
    <t>卫生健康支出</t>
  </si>
  <si>
    <t>21011</t>
  </si>
  <si>
    <t>2101102</t>
  </si>
  <si>
    <t>2101199</t>
  </si>
  <si>
    <t>220</t>
  </si>
  <si>
    <t>自然资源海洋气象等支出</t>
  </si>
  <si>
    <t>22001</t>
  </si>
  <si>
    <t>2200150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</si>
  <si>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</si>
  <si>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</si>
  <si>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</si>
  <si>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</si>
  <si>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</si>
  <si>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</si>
  <si>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</si>
  <si>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</si>
  <si>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</si>
  <si>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</si>
  <si>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</si>
  <si>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</si>
  <si>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</si>
  <si>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</si>
  <si>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</si>
  <si>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</si>
  <si>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</si>
  <si>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</si>
  <si>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</si>
  <si>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</si>
  <si>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</si>
  <si>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</si>
  <si>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</si>
  <si>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</si>
  <si>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</si>
  <si>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</si>
  <si>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</si>
  <si>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</si>
  <si>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</si>
  <si>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</si>
  <si>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</si>
  <si>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</si>
  <si>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</si>
  <si>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</si>
  <si>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</si>
  <si>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</si>
  <si>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</si>
  <si>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</si>
  <si>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</si>
  <si>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</si>
  <si>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</si>
  <si>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</si>
  <si>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</si>
  <si>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</si>
  <si>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</si>
  <si>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</si>
  <si>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</si>
  <si>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</si>
  <si>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</si>
  <si>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</si>
  <si>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</si>
  <si>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</si>
  <si>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</si>
  <si>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</si>
  <si>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</si>
  <si>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机关事业单位基本养老保险缴费支出</t>
  </si>
  <si>
    <t>行政事业单位医疗</t>
  </si>
  <si>
    <t>事业单位医疗</t>
  </si>
  <si>
    <t>其他行政事业单位医疗支出</t>
  </si>
  <si>
    <t>自然资源事务</t>
  </si>
  <si>
    <t>事业运行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</si>
  <si>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</si>
  <si>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</si>
  <si>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</si>
  <si>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</si>
  <si>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</si>
  <si>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</si>
  <si>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</si>
  <si>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</si>
  <si>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</si>
  <si>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</si>
  <si>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</si>
  <si>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</si>
  <si>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</si>
  <si>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</si>
  <si>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</si>
  <si>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</si>
  <si>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</si>
  <si>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</si>
  <si>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</si>
  <si>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</si>
  <si>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</si>
  <si>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</si>
  <si>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</si>
  <si>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</si>
  <si>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</si>
  <si>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</si>
  <si>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</si>
  <si>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</si>
  <si>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530926210000000001011</t>
  </si>
  <si>
    <t>事业人员工资支出</t>
  </si>
  <si>
    <t>30101</t>
  </si>
  <si>
    <t>基本工资</t>
  </si>
  <si>
    <t>30102</t>
  </si>
  <si>
    <t>津贴补贴</t>
  </si>
  <si>
    <t>530926231100001400324</t>
  </si>
  <si>
    <t>奖励性绩效工资</t>
  </si>
  <si>
    <t>30107</t>
  </si>
  <si>
    <t>绩效工资</t>
  </si>
  <si>
    <t>530926231100001400298</t>
  </si>
  <si>
    <t>事业人员绩效工资（2017年提高部分）</t>
  </si>
  <si>
    <t>530926231100001400323</t>
  </si>
  <si>
    <t>基础性绩效工资</t>
  </si>
  <si>
    <t>530926210000000000865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</si>
  <si>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</si>
  <si>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</si>
  <si>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</si>
  <si>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</si>
  <si>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</si>
  <si>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</si>
  <si>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</si>
  <si>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</si>
  <si>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</si>
  <si>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</si>
  <si>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</si>
  <si>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</si>
  <si>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</si>
  <si>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</si>
  <si>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</si>
  <si>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</si>
  <si>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</si>
  <si>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530926210000000000866</t>
  </si>
  <si>
    <t>30113</t>
  </si>
  <si>
    <t>530926210000000000871</t>
  </si>
  <si>
    <t>一般公用经费</t>
  </si>
  <si>
    <t>30205</t>
  </si>
  <si>
    <t>水费</t>
  </si>
  <si>
    <t>30207</t>
  </si>
  <si>
    <t>邮电费</t>
  </si>
  <si>
    <t>30229</t>
  </si>
  <si>
    <t>福利费</t>
  </si>
  <si>
    <t>30201</t>
  </si>
  <si>
    <t>办公费</t>
  </si>
  <si>
    <t>530926210000000000870</t>
  </si>
  <si>
    <t>工会经费</t>
  </si>
  <si>
    <t>30228</t>
  </si>
  <si>
    <t>530926210000000000868</t>
  </si>
  <si>
    <t>公务用车运行维护费</t>
  </si>
  <si>
    <t>30231</t>
  </si>
  <si>
    <t>530926251100003831137</t>
  </si>
  <si>
    <t>残疾人就业保障金</t>
  </si>
  <si>
    <t>30299</t>
  </si>
  <si>
    <t>其他商品和服务支出</t>
  </si>
  <si>
    <t>530926231100001400299</t>
  </si>
  <si>
    <t>公益性岗位住房公积金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</si>
  <si>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</si>
  <si>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</si>
  <si>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</si>
  <si>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</si>
  <si>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</si>
  <si>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</si>
  <si>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</si>
  <si>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</si>
  <si>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</si>
  <si>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</si>
  <si>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</si>
  <si>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孟定退回维稳经费</t>
  </si>
  <si>
    <t>事业发展类</t>
  </si>
  <si>
    <t>530926231100001759366</t>
  </si>
  <si>
    <t>孟定退回移民工作经费</t>
  </si>
  <si>
    <t>530926231100001759352</t>
  </si>
  <si>
    <t>市办拨入“十四五”规划编制工作经费</t>
  </si>
  <si>
    <t>530926231100001759349</t>
  </si>
  <si>
    <t>市办拨入维稳经费</t>
  </si>
  <si>
    <t>530926231100001759383</t>
  </si>
  <si>
    <t>项目实施管理经费</t>
  </si>
  <si>
    <t>530926231100001759341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</si>
  <si>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</si>
  <si>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</si>
  <si>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</si>
  <si>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</si>
  <si>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</si>
  <si>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</si>
  <si>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</si>
  <si>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</si>
  <si>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</si>
  <si>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</si>
  <si>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</si>
  <si>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</si>
  <si>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</si>
  <si>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=</t>
  </si>
  <si>
    <t>100</t>
  </si>
  <si>
    <t>元</t>
  </si>
  <si>
    <t>定性指标</t>
  </si>
  <si>
    <t>效益指标</t>
  </si>
  <si>
    <t>社会效益</t>
  </si>
  <si>
    <t>满意度指标</t>
  </si>
  <si>
    <t>服务对象满意度</t>
  </si>
  <si>
    <t>%</t>
  </si>
  <si>
    <t>生态效益</t>
  </si>
  <si>
    <t>项目实施管理费</t>
  </si>
  <si>
    <t>经济效益</t>
  </si>
  <si>
    <t>市办拨入培训经费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</si>
  <si>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</si>
  <si>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</si>
  <si>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</si>
  <si>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</si>
  <si>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</si>
  <si>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</si>
  <si>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</si>
  <si>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</si>
  <si>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</si>
  <si>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</si>
  <si>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</si>
  <si>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</si>
  <si>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</si>
  <si>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</si>
  <si>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</si>
  <si>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车辆加油、添加燃料服务</t>
  </si>
  <si>
    <t>车辆维修费</t>
  </si>
  <si>
    <t>车辆维修和保养服务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</si>
  <si>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</si>
  <si>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</si>
  <si>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</si>
  <si>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</si>
  <si>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</si>
  <si>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</si>
  <si>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</si>
  <si>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</si>
  <si>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</si>
  <si>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</si>
  <si>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</si>
  <si>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</si>
  <si>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</si>
  <si>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</si>
  <si>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</si>
  <si>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</si>
  <si>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</si>
  <si>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</si>
  <si>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</si>
  <si>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</si>
  <si>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</si>
  <si>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电费</t>
    <phoneticPr fontId="1" type="noConversion"/>
  </si>
  <si>
    <t>注：因本单位没有部门政府采购支出预算，故本表无数据。</t>
  </si>
  <si>
    <t>注：因本单位没有部门政府性基金支出预算，故本表无数据。</t>
    <phoneticPr fontId="1" type="noConversion"/>
  </si>
  <si>
    <t>勐永</t>
  </si>
  <si>
    <t>勐撒</t>
  </si>
  <si>
    <t>大兴</t>
  </si>
  <si>
    <t>芒洪</t>
  </si>
  <si>
    <t>四排山</t>
  </si>
  <si>
    <t>耿马镇</t>
  </si>
  <si>
    <t>贺派</t>
  </si>
  <si>
    <t>勐简</t>
  </si>
  <si>
    <t>孟定</t>
  </si>
  <si>
    <t>注：因本单位没有对下转移支付，故本表无数据。</t>
  </si>
  <si>
    <t>注：因本单位没有对下转移支付，故本表无数据。</t>
    <phoneticPr fontId="1" type="noConversion"/>
  </si>
  <si>
    <t>注：本单位没有新增资产预算，故本表无数据。</t>
    <phoneticPr fontId="1" type="noConversion"/>
  </si>
  <si>
    <t>注：本单位没有转移支付补助项目支出预算，故本表无数据。</t>
    <phoneticPr fontId="1" type="noConversion"/>
  </si>
  <si>
    <t>注：本单位没有项目预算，故本表无数据。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</si>
</sst>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26">
    <font>
      <sz val="9"/>
      <color rgb="FF000000"/>
      <name val="Microsoft YaHei UI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22"/>
      <color rgb="FF000000"/>
      <name val="方正小标宋简体"/>
      <family val="4"/>
      <charset val="134"/>
    </font>
    <font>
      <sz val="1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30"/>
      <color rgb="FF000000"/>
      <name val="宋体"/>
      <family val="3"/>
      <charset val="134"/>
    </font>
    <font>
      <sz val="9"/>
      <name val="Microsoft YaHei UI"/>
    </font>
    <font>
      <sz val="28"/>
      <color rgb="FF000000"/>
      <name val="宋体"/>
      <family val="3"/>
      <charset val="134"/>
    </font>
    <font>
      <sz val="10"/>
      <color rgb="FF000000"/>
      <name val="Microsoft YaHei UI"/>
    </font>
    <font>
      <sz val="2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21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22"/>
      <name val="方正小标宋简体"/>
      <family val="4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  <protection locked="0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80" fontId="1" fillId="0" borderId="1">
      <alignment horizontal="right" vertical="center"/>
    </xf>
    <xf numFmtId="10" fontId="1" fillId="0" borderId="1">
      <alignment horizontal="right" vertical="center"/>
    </xf>
    <xf numFmtId="177" fontId="1" fillId="0" borderId="1">
      <alignment horizontal="right" vertical="center"/>
    </xf>
    <xf numFmtId="0" fontId="1" fillId="0" borderId="0">
      <alignment vertical="top"/>
      <protection locked="0"/>
    </xf>
  </cellStyleXfs>
  <cellXfs count="250">
    <xf numFmtId="0" fontId="0" fillId="0" borderId="0" xfId="0" applyFont="1">
      <alignment vertical="top"/>
      <protection locked="0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>
      <alignment horizontal="right" vertical="center"/>
      <protection locked="0"/>
    </xf>
    <xf numFmtId="0" fontId="1" fillId="0" borderId="1" xfId="0" applyFont="1" applyBorder="1" applyAlignment="1">
      <alignment horizontal="left" vertical="center"/>
      <protection locked="0"/>
    </xf>
    <xf numFmtId="0" fontId="1" fillId="0" borderId="3" xfId="0" applyFont="1" applyBorder="1" applyAlignment="1">
      <alignment horizontal="left" vertical="center"/>
      <protection locked="0"/>
    </xf>
    <xf numFmtId="0" fontId="1" fillId="0" borderId="5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vertical="center"/>
      <protection locked="0"/>
    </xf>
    <xf numFmtId="0" fontId="8" fillId="0" borderId="5" xfId="0" applyFont="1" applyBorder="1" applyAlignment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</xf>
    <xf numFmtId="176" fontId="8" fillId="0" borderId="1" xfId="0" applyNumberFormat="1" applyFont="1" applyBorder="1" applyAlignment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9" fillId="0" borderId="5" xfId="0" applyFont="1" applyBorder="1" applyAlignment="1">
      <alignment horizontal="center" vertical="center"/>
      <protection locked="0"/>
    </xf>
    <xf numFmtId="0" fontId="10" fillId="0" borderId="0" xfId="0" applyFont="1" applyProtection="1">
      <alignment vertical="top"/>
    </xf>
    <xf numFmtId="0" fontId="11" fillId="0" borderId="0" xfId="0" applyFont="1" applyAlignment="1">
      <protection locked="0"/>
    </xf>
    <xf numFmtId="0" fontId="2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/>
    <xf numFmtId="0" fontId="6" fillId="0" borderId="0" xfId="0" applyFont="1" applyAlignment="1">
      <protection locked="0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left" vertical="center" wrapText="1" indent="1"/>
    </xf>
    <xf numFmtId="0" fontId="2" fillId="0" borderId="6" xfId="0" applyFont="1" applyBorder="1" applyAlignment="1" applyProtection="1">
      <alignment horizontal="left" vertical="center" wrapText="1" indent="1"/>
    </xf>
    <xf numFmtId="0" fontId="13" fillId="0" borderId="0" xfId="0" applyFont="1" applyAlignment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15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11" fillId="0" borderId="1" xfId="0" applyFont="1" applyBorder="1" applyAlignment="1">
      <alignment horizontal="left" vertical="center" wrapText="1"/>
      <protection locked="0"/>
    </xf>
    <xf numFmtId="0" fontId="11" fillId="0" borderId="1" xfId="0" quotePrefix="1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  <protection locked="0"/>
    </xf>
    <xf numFmtId="0" fontId="2" fillId="0" borderId="1" xfId="0" applyFont="1" applyBorder="1" applyAlignment="1">
      <alignment vertical="center"/>
      <protection locked="0"/>
    </xf>
    <xf numFmtId="0" fontId="1" fillId="0" borderId="1" xfId="0" applyFont="1" applyBorder="1" applyAlignment="1">
      <alignment vertical="center"/>
      <protection locked="0"/>
    </xf>
    <xf numFmtId="0" fontId="1" fillId="0" borderId="5" xfId="0" applyFont="1" applyBorder="1" applyAlignment="1">
      <alignment vertical="center"/>
      <protection locked="0"/>
    </xf>
    <xf numFmtId="0" fontId="2" fillId="0" borderId="1" xfId="0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11" fillId="0" borderId="0" xfId="0" applyFont="1" applyProtection="1">
      <alignment vertical="top"/>
    </xf>
    <xf numFmtId="0" fontId="11" fillId="0" borderId="0" xfId="0" applyFont="1" applyAlignment="1" applyProtection="1">
      <alignment horizontal="right" vertical="center"/>
    </xf>
    <xf numFmtId="49" fontId="11" fillId="0" borderId="0" xfId="0" applyNumberFormat="1" applyFont="1" applyAlignment="1" applyProtection="1"/>
    <xf numFmtId="0" fontId="11" fillId="0" borderId="0" xfId="0" applyFont="1" applyAlignment="1" applyProtection="1">
      <alignment horizontal="right"/>
    </xf>
    <xf numFmtId="49" fontId="6" fillId="0" borderId="1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 indent="1"/>
    </xf>
    <xf numFmtId="0" fontId="2" fillId="0" borderId="1" xfId="0" applyFont="1" applyBorder="1" applyAlignment="1" applyProtection="1">
      <alignment horizontal="left" vertical="center" wrapText="1" indent="2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right" vertical="center" wrapText="1"/>
    </xf>
    <xf numFmtId="0" fontId="20" fillId="0" borderId="1" xfId="0" applyFont="1" applyBorder="1" applyAlignment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176" fontId="21" fillId="0" borderId="1" xfId="0" applyNumberFormat="1" applyFont="1" applyBorder="1" applyAlignment="1" applyProtection="1">
      <alignment horizontal="right" vertical="center"/>
    </xf>
    <xf numFmtId="0" fontId="11" fillId="0" borderId="0" xfId="0" applyFont="1">
      <alignment vertical="top"/>
      <protection locked="0"/>
    </xf>
    <xf numFmtId="49" fontId="11" fillId="0" borderId="0" xfId="0" applyNumberFormat="1" applyFont="1" applyAlignment="1"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indent="1"/>
    </xf>
    <xf numFmtId="0" fontId="2" fillId="0" borderId="1" xfId="0" applyFont="1" applyBorder="1" applyAlignment="1">
      <alignment horizontal="left" vertical="center" wrapText="1"/>
      <protection locked="0"/>
    </xf>
    <xf numFmtId="0" fontId="11" fillId="0" borderId="0" xfId="0" applyFont="1" applyAlignment="1" applyProtection="1">
      <alignment vertical="center"/>
    </xf>
    <xf numFmtId="49" fontId="11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49" fontId="1" fillId="0" borderId="1" xfId="2" applyNumberFormat="1" applyFont="1" applyBorder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center" wrapText="1"/>
      <protection locked="0"/>
    </xf>
    <xf numFmtId="0" fontId="6" fillId="0" borderId="1" xfId="0" applyFont="1" applyBorder="1" applyAlignment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2" fillId="0" borderId="0" xfId="0" applyFont="1" applyAlignment="1">
      <alignment horizontal="right"/>
      <protection locked="0"/>
    </xf>
    <xf numFmtId="49" fontId="22" fillId="0" borderId="0" xfId="0" applyNumberFormat="1" applyFont="1" applyAlignment="1"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6" xfId="0" applyNumberFormat="1" applyFont="1" applyBorder="1" applyAlignment="1">
      <alignment horizontal="center" vertical="center"/>
      <protection locked="0"/>
    </xf>
    <xf numFmtId="0" fontId="2" fillId="0" borderId="5" xfId="0" applyFont="1" applyBorder="1" applyAlignment="1">
      <alignment horizontal="left" vertical="center" wrapText="1"/>
      <protection locked="0"/>
    </xf>
    <xf numFmtId="0" fontId="2" fillId="0" borderId="6" xfId="0" applyFont="1" applyBorder="1" applyAlignment="1">
      <alignment horizontal="left" vertical="center" wrapText="1"/>
      <protection locked="0"/>
    </xf>
    <xf numFmtId="0" fontId="2" fillId="0" borderId="0" xfId="0" applyFont="1" applyAlignment="1">
      <alignment horizontal="right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 wrapText="1" indent="1"/>
    </xf>
    <xf numFmtId="3" fontId="2" fillId="0" borderId="6" xfId="0" applyNumberFormat="1" applyFont="1" applyBorder="1" applyAlignment="1" applyProtection="1">
      <alignment horizontal="right" vertical="center"/>
    </xf>
    <xf numFmtId="0" fontId="2" fillId="0" borderId="5" xfId="0" quotePrefix="1" applyFont="1" applyBorder="1" applyAlignment="1" applyProtection="1">
      <alignment horizontal="left" vertical="center" wrapText="1"/>
    </xf>
    <xf numFmtId="0" fontId="2" fillId="0" borderId="0" xfId="0" applyFont="1" applyAlignment="1">
      <alignment vertical="top" wrapText="1"/>
      <protection locked="0"/>
    </xf>
    <xf numFmtId="0" fontId="6" fillId="0" borderId="0" xfId="0" applyFont="1" applyAlignment="1" applyProtection="1">
      <alignment wrapText="1"/>
    </xf>
    <xf numFmtId="0" fontId="2" fillId="0" borderId="0" xfId="0" applyFont="1" applyAlignment="1">
      <alignment horizontal="right" wrapText="1"/>
      <protection locked="0"/>
    </xf>
    <xf numFmtId="3" fontId="6" fillId="0" borderId="5" xfId="0" applyNumberFormat="1" applyFont="1" applyBorder="1" applyAlignment="1" applyProtection="1">
      <alignment horizontal="center" vertical="center"/>
    </xf>
    <xf numFmtId="0" fontId="2" fillId="0" borderId="1" xfId="0" quotePrefix="1" applyFont="1" applyBorder="1" applyAlignment="1" applyProtection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center" wrapText="1"/>
    </xf>
    <xf numFmtId="177" fontId="1" fillId="0" borderId="1" xfId="7" applyNumberFormat="1" applyFont="1" applyBorder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2" fillId="0" borderId="0" xfId="0" applyFont="1">
      <alignment vertical="top"/>
      <protection locked="0"/>
    </xf>
    <xf numFmtId="0" fontId="3" fillId="0" borderId="0" xfId="0" quotePrefix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top"/>
    </xf>
    <xf numFmtId="0" fontId="2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quotePrefix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  <protection locked="0"/>
    </xf>
    <xf numFmtId="0" fontId="6" fillId="0" borderId="0" xfId="0" applyFont="1" applyAlignment="1" applyProtection="1"/>
    <xf numFmtId="0" fontId="11" fillId="0" borderId="8" xfId="0" applyFont="1" applyBorder="1" applyAlignment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wrapText="1"/>
    </xf>
    <xf numFmtId="0" fontId="11" fillId="0" borderId="0" xfId="0" applyFont="1" applyAlignment="1" applyProtection="1"/>
    <xf numFmtId="0" fontId="11" fillId="0" borderId="1" xfId="0" applyFont="1" applyBorder="1" applyAlignment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</xf>
    <xf numFmtId="0" fontId="2" fillId="0" borderId="0" xfId="0" quotePrefix="1" applyFont="1" applyAlignment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</xf>
    <xf numFmtId="0" fontId="6" fillId="0" borderId="4" xfId="0" quotePrefix="1" applyFont="1" applyBorder="1" applyAlignment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0" fontId="11" fillId="0" borderId="0" xfId="0" quotePrefix="1" applyFont="1" applyAlignment="1">
      <alignment horizontal="left" vertical="center"/>
      <protection locked="0"/>
    </xf>
    <xf numFmtId="49" fontId="11" fillId="0" borderId="0" xfId="0" applyNumberFormat="1" applyFont="1" applyAlignment="1" applyProtection="1"/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19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wrapText="1"/>
    </xf>
    <xf numFmtId="0" fontId="6" fillId="0" borderId="5" xfId="0" applyFont="1" applyBorder="1" applyAlignment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/>
      <protection locked="0"/>
    </xf>
    <xf numFmtId="0" fontId="2" fillId="0" borderId="3" xfId="0" applyFont="1" applyBorder="1" applyAlignment="1">
      <alignment horizontal="left" vertical="center"/>
      <protection locked="0"/>
    </xf>
    <xf numFmtId="0" fontId="6" fillId="0" borderId="8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2" fillId="0" borderId="1" xfId="0" quotePrefix="1" applyFont="1" applyBorder="1" applyAlignment="1" applyProtection="1">
      <alignment horizontal="left" vertical="center" wrapText="1" indent="2"/>
    </xf>
    <xf numFmtId="0" fontId="2" fillId="0" borderId="1" xfId="0" applyFont="1" applyBorder="1" applyAlignment="1">
      <alignment horizontal="left" vertical="center" wrapText="1"/>
      <protection locked="0"/>
    </xf>
    <xf numFmtId="0" fontId="11" fillId="0" borderId="0" xfId="0" applyFont="1" applyAlignment="1" applyProtection="1">
      <alignment vertical="center"/>
    </xf>
    <xf numFmtId="0" fontId="2" fillId="0" borderId="0" xfId="0" applyFont="1">
      <alignment vertical="top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  <protection locked="0"/>
    </xf>
    <xf numFmtId="0" fontId="23" fillId="0" borderId="0" xfId="0" applyFont="1" applyAlignment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  <protection locked="0"/>
    </xf>
    <xf numFmtId="49" fontId="6" fillId="0" borderId="7" xfId="0" applyNumberFormat="1" applyFont="1" applyBorder="1" applyAlignment="1">
      <alignment horizontal="center" vertical="center" wrapText="1"/>
      <protection locked="0"/>
    </xf>
    <xf numFmtId="49" fontId="6" fillId="0" borderId="6" xfId="0" applyNumberFormat="1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0" fontId="22" fillId="0" borderId="0" xfId="0" applyFont="1" applyAlignment="1">
      <alignment horizontal="right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24" fillId="0" borderId="0" xfId="0" quotePrefix="1" applyFont="1" applyAlignment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  <protection locked="0"/>
    </xf>
    <xf numFmtId="0" fontId="2" fillId="0" borderId="0" xfId="0" quotePrefix="1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>
      <protection locked="0"/>
    </xf>
    <xf numFmtId="0" fontId="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right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 wrapText="1"/>
      <protection locked="0"/>
    </xf>
    <xf numFmtId="0" fontId="6" fillId="0" borderId="4" xfId="0" quotePrefix="1" applyFont="1" applyBorder="1" applyAlignment="1">
      <alignment horizontal="center" vertical="center" wrapText="1"/>
      <protection locked="0"/>
    </xf>
    <xf numFmtId="0" fontId="6" fillId="0" borderId="4" xfId="0" quotePrefix="1" applyFont="1" applyBorder="1" applyAlignment="1" applyProtection="1">
      <alignment horizontal="center" vertical="center" wrapText="1"/>
    </xf>
    <xf numFmtId="0" fontId="6" fillId="0" borderId="14" xfId="8" applyFont="1" applyFill="1" applyBorder="1" applyAlignment="1" applyProtection="1">
      <alignment horizontal="center" vertical="center"/>
    </xf>
    <xf numFmtId="176" fontId="1" fillId="0" borderId="2" xfId="0" applyNumberFormat="1" applyFont="1" applyBorder="1" applyAlignment="1">
      <alignment horizontal="right" vertical="center"/>
      <protection locked="0"/>
    </xf>
    <xf numFmtId="0" fontId="25" fillId="0" borderId="14" xfId="8" applyFont="1" applyFill="1" applyBorder="1" applyAlignment="1" applyProtection="1">
      <alignment horizontal="center" vertical="center"/>
    </xf>
    <xf numFmtId="176" fontId="1" fillId="0" borderId="14" xfId="0" applyNumberFormat="1" applyFont="1" applyBorder="1" applyAlignment="1">
      <alignment horizontal="right" vertical="center"/>
      <protection locked="0"/>
    </xf>
    <xf numFmtId="0" fontId="0" fillId="0" borderId="14" xfId="0" applyFont="1" applyBorder="1">
      <alignment vertical="top"/>
      <protection locked="0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8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</cellXfs>
  <cellStyles count="10">
    <cellStyle name="DateStyle" xfId="4"/>
    <cellStyle name="DateTimeStyle" xfId="5"/>
    <cellStyle name="IntegralNumberStyle" xfId="7"/>
    <cellStyle name="MoneyStyle" xfId="1"/>
    <cellStyle name="Normal" xfId="8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7"/>
  <sheetViews>
    <sheetView showZeros="0" topLeftCell="A16" workbookViewId="0"/>
  </sheetViews>
  <sheetFormatPr defaultColWidth="9.140625" defaultRowHeight="12" customHeight="1"/>
  <cols>
    <col min="1" max="1" width="31.85546875" customWidth="1"/>
    <col min="2" max="2" width="35.5703125" customWidth="1"/>
    <col min="3" max="3" width="36.5703125" customWidth="1"/>
    <col min="4" max="4" width="33.85546875" customWidth="1"/>
  </cols>
  <sheetData>
    <row r="1" spans="1:4" ht="15" customHeight="1">
      <c r="D1" s="1" t="s">
        <v>0</v>
      </c>
    </row>
    <row r="2" spans="1:4" ht="36" customHeight="1">
      <c r="A2" s="110" t="str">
        <f>"2025"&amp;"年部门财务收支预算总表"</f>
        <v>2025年部门财务收支预算总表</v>
      </c>
      <c r="B2" s="111"/>
      <c r="C2" s="111"/>
      <c r="D2" s="111"/>
    </row>
    <row r="3" spans="1:4" ht="18.75" customHeight="1">
      <c r="A3" s="112" t="str">
        <f>"单位名称："&amp;"耿马傣族佤族自治县搬迁安置办公室"</f>
        <v>单位名称：耿马傣族佤族自治县搬迁安置办公室</v>
      </c>
      <c r="B3" s="113"/>
      <c r="C3" s="2"/>
      <c r="D3" s="1" t="s">
        <v>1</v>
      </c>
    </row>
    <row r="4" spans="1:4" ht="18.75" customHeight="1">
      <c r="A4" s="114" t="s">
        <v>2</v>
      </c>
      <c r="B4" s="115"/>
      <c r="C4" s="114" t="s">
        <v>3</v>
      </c>
      <c r="D4" s="115"/>
    </row>
    <row r="5" spans="1:4" ht="18.75" customHeight="1">
      <c r="A5" s="116" t="s">
        <v>4</v>
      </c>
      <c r="B5" s="118" t="str">
        <f>"2025"&amp;"年预算数"</f>
        <v>2025年预算数</v>
      </c>
      <c r="C5" s="116" t="s">
        <v>5</v>
      </c>
      <c r="D5" s="118" t="str">
        <f>"2025"&amp;"年预算数"</f>
        <v>2025年预算数</v>
      </c>
    </row>
    <row r="6" spans="1:4" ht="18.75" customHeight="1">
      <c r="A6" s="117"/>
      <c r="B6" s="117"/>
      <c r="C6" s="117"/>
      <c r="D6" s="117"/>
    </row>
    <row r="7" spans="1:4" ht="18.75" customHeight="1">
      <c r="A7" s="4" t="s">
        <v>6</v>
      </c>
      <c r="B7" s="5">
        <v>1344196.37</v>
      </c>
      <c r="C7" s="4" t="s">
        <v>7</v>
      </c>
      <c r="D7" s="5"/>
    </row>
    <row r="8" spans="1:4" ht="18.75" customHeight="1">
      <c r="A8" s="4" t="s">
        <v>8</v>
      </c>
      <c r="B8" s="5"/>
      <c r="C8" s="4" t="s">
        <v>9</v>
      </c>
      <c r="D8" s="5"/>
    </row>
    <row r="9" spans="1:4" ht="18.75" customHeight="1">
      <c r="A9" s="4" t="s">
        <v>10</v>
      </c>
      <c r="B9" s="5"/>
      <c r="C9" s="4" t="s">
        <v>11</v>
      </c>
      <c r="D9" s="5"/>
    </row>
    <row r="10" spans="1:4" ht="18.75" customHeight="1">
      <c r="A10" s="4" t="s">
        <v>12</v>
      </c>
      <c r="B10" s="5"/>
      <c r="C10" s="4" t="s">
        <v>13</v>
      </c>
      <c r="D10" s="5"/>
    </row>
    <row r="11" spans="1:4" ht="18.75" customHeight="1">
      <c r="A11" s="6" t="s">
        <v>14</v>
      </c>
      <c r="B11" s="5"/>
      <c r="C11" s="7" t="s">
        <v>15</v>
      </c>
      <c r="D11" s="5"/>
    </row>
    <row r="12" spans="1:4" ht="18.75" customHeight="1">
      <c r="A12" s="8" t="s">
        <v>16</v>
      </c>
      <c r="B12" s="5"/>
      <c r="C12" s="9" t="s">
        <v>17</v>
      </c>
      <c r="D12" s="5"/>
    </row>
    <row r="13" spans="1:4" ht="18.75" customHeight="1">
      <c r="A13" s="8" t="s">
        <v>18</v>
      </c>
      <c r="B13" s="5"/>
      <c r="C13" s="9" t="s">
        <v>19</v>
      </c>
      <c r="D13" s="5"/>
    </row>
    <row r="14" spans="1:4" ht="18.75" customHeight="1">
      <c r="A14" s="8" t="s">
        <v>20</v>
      </c>
      <c r="B14" s="5"/>
      <c r="C14" s="9" t="s">
        <v>21</v>
      </c>
      <c r="D14" s="5">
        <v>129429.12</v>
      </c>
    </row>
    <row r="15" spans="1:4" ht="18.75" customHeight="1">
      <c r="A15" s="8" t="s">
        <v>22</v>
      </c>
      <c r="B15" s="5"/>
      <c r="C15" s="9" t="s">
        <v>23</v>
      </c>
      <c r="D15" s="5">
        <v>61104.03</v>
      </c>
    </row>
    <row r="16" spans="1:4" ht="18.75" customHeight="1">
      <c r="A16" s="8" t="s">
        <v>24</v>
      </c>
      <c r="B16" s="5"/>
      <c r="C16" s="8" t="s">
        <v>25</v>
      </c>
      <c r="D16" s="5"/>
    </row>
    <row r="17" spans="1:4" ht="18.75" customHeight="1">
      <c r="A17" s="8" t="s">
        <v>26</v>
      </c>
      <c r="B17" s="5"/>
      <c r="C17" s="8" t="s">
        <v>27</v>
      </c>
      <c r="D17" s="5"/>
    </row>
    <row r="18" spans="1:4" ht="18.75" customHeight="1">
      <c r="A18" s="10" t="s">
        <v>26</v>
      </c>
      <c r="B18" s="5"/>
      <c r="C18" s="9" t="s">
        <v>28</v>
      </c>
      <c r="D18" s="5"/>
    </row>
    <row r="19" spans="1:4" ht="18.75" customHeight="1">
      <c r="A19" s="10" t="s">
        <v>26</v>
      </c>
      <c r="B19" s="5"/>
      <c r="C19" s="9" t="s">
        <v>29</v>
      </c>
      <c r="D19" s="5"/>
    </row>
    <row r="20" spans="1:4" ht="18.75" customHeight="1">
      <c r="A20" s="10" t="s">
        <v>26</v>
      </c>
      <c r="B20" s="5"/>
      <c r="C20" s="9" t="s">
        <v>30</v>
      </c>
      <c r="D20" s="5"/>
    </row>
    <row r="21" spans="1:4" ht="18.75" customHeight="1">
      <c r="A21" s="10" t="s">
        <v>26</v>
      </c>
      <c r="B21" s="5"/>
      <c r="C21" s="9" t="s">
        <v>31</v>
      </c>
      <c r="D21" s="5"/>
    </row>
    <row r="22" spans="1:4" ht="18.75" customHeight="1">
      <c r="A22" s="10" t="s">
        <v>26</v>
      </c>
      <c r="B22" s="5"/>
      <c r="C22" s="9" t="s">
        <v>32</v>
      </c>
      <c r="D22" s="5"/>
    </row>
    <row r="23" spans="1:4" ht="18.75" customHeight="1">
      <c r="A23" s="10" t="s">
        <v>26</v>
      </c>
      <c r="B23" s="5"/>
      <c r="C23" s="9" t="s">
        <v>33</v>
      </c>
      <c r="D23" s="5"/>
    </row>
    <row r="24" spans="1:4" ht="18.75" customHeight="1">
      <c r="A24" s="10" t="s">
        <v>26</v>
      </c>
      <c r="B24" s="5"/>
      <c r="C24" s="9" t="s">
        <v>34</v>
      </c>
      <c r="D24" s="5">
        <v>1056591.3799999999</v>
      </c>
    </row>
    <row r="25" spans="1:4" ht="18.75" customHeight="1">
      <c r="A25" s="10" t="s">
        <v>26</v>
      </c>
      <c r="B25" s="5"/>
      <c r="C25" s="9" t="s">
        <v>35</v>
      </c>
      <c r="D25" s="5">
        <v>97071.84</v>
      </c>
    </row>
    <row r="26" spans="1:4" ht="18.75" customHeight="1">
      <c r="A26" s="10" t="s">
        <v>26</v>
      </c>
      <c r="B26" s="5"/>
      <c r="C26" s="9" t="s">
        <v>36</v>
      </c>
      <c r="D26" s="5"/>
    </row>
    <row r="27" spans="1:4" ht="18.75" customHeight="1">
      <c r="A27" s="10" t="s">
        <v>26</v>
      </c>
      <c r="B27" s="5"/>
      <c r="C27" s="9" t="s">
        <v>37</v>
      </c>
      <c r="D27" s="5"/>
    </row>
    <row r="28" spans="1:4" ht="18.75" customHeight="1">
      <c r="A28" s="10" t="s">
        <v>26</v>
      </c>
      <c r="B28" s="5"/>
      <c r="C28" s="9" t="s">
        <v>38</v>
      </c>
      <c r="D28" s="5"/>
    </row>
    <row r="29" spans="1:4" ht="18.75" customHeight="1">
      <c r="A29" s="10" t="s">
        <v>26</v>
      </c>
      <c r="B29" s="5"/>
      <c r="C29" s="9" t="s">
        <v>39</v>
      </c>
      <c r="D29" s="5"/>
    </row>
    <row r="30" spans="1:4" ht="18.75" customHeight="1">
      <c r="A30" s="11" t="s">
        <v>26</v>
      </c>
      <c r="B30" s="5"/>
      <c r="C30" s="8" t="s">
        <v>40</v>
      </c>
      <c r="D30" s="5">
        <v>40885.74</v>
      </c>
    </row>
    <row r="31" spans="1:4" ht="18.75" customHeight="1">
      <c r="A31" s="11" t="s">
        <v>26</v>
      </c>
      <c r="B31" s="5"/>
      <c r="C31" s="8" t="s">
        <v>41</v>
      </c>
      <c r="D31" s="5"/>
    </row>
    <row r="32" spans="1:4" ht="18.75" customHeight="1">
      <c r="A32" s="11" t="s">
        <v>26</v>
      </c>
      <c r="B32" s="5"/>
      <c r="C32" s="8" t="s">
        <v>42</v>
      </c>
      <c r="D32" s="5"/>
    </row>
    <row r="33" spans="1:4" ht="18.75" customHeight="1">
      <c r="A33" s="12" t="s">
        <v>43</v>
      </c>
      <c r="B33" s="13">
        <f>SUM(B7:B11)</f>
        <v>1344196.37</v>
      </c>
      <c r="C33" s="14" t="s">
        <v>44</v>
      </c>
      <c r="D33" s="13">
        <v>1385082.11</v>
      </c>
    </row>
    <row r="34" spans="1:4" ht="18.75" customHeight="1">
      <c r="A34" s="15" t="s">
        <v>45</v>
      </c>
      <c r="B34" s="5">
        <v>40885.74</v>
      </c>
      <c r="C34" s="4" t="s">
        <v>46</v>
      </c>
      <c r="D34" s="5">
        <v>0</v>
      </c>
    </row>
    <row r="35" spans="1:4" ht="18.75" customHeight="1">
      <c r="A35" s="15" t="s">
        <v>47</v>
      </c>
      <c r="B35" s="5"/>
      <c r="C35" s="4" t="s">
        <v>47</v>
      </c>
      <c r="D35" s="5"/>
    </row>
    <row r="36" spans="1:4" ht="18.75" customHeight="1">
      <c r="A36" s="15" t="s">
        <v>48</v>
      </c>
      <c r="B36" s="5">
        <v>40885.74</v>
      </c>
      <c r="C36" s="4" t="s">
        <v>49</v>
      </c>
      <c r="D36" s="5">
        <v>0</v>
      </c>
    </row>
    <row r="37" spans="1:4" ht="18.75" customHeight="1">
      <c r="A37" s="16" t="s">
        <v>50</v>
      </c>
      <c r="B37" s="13">
        <f t="shared" ref="B37:D37" si="0">B33+B34</f>
        <v>1385082.11</v>
      </c>
      <c r="C37" s="14" t="s">
        <v>51</v>
      </c>
      <c r="D37" s="13">
        <f t="shared" si="0"/>
        <v>1385082.11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1" type="noConversion"/>
  <printOptions horizontalCentered="1"/>
  <pageMargins left="0.39" right="0.39" top="0.51" bottom="0.51" header="0.31" footer="0.31"/>
  <pageSetup paperSize="9" scale="83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10"/>
  <sheetViews>
    <sheetView showZeros="0" topLeftCell="E1" workbookViewId="0"/>
  </sheetViews>
  <sheetFormatPr defaultColWidth="9.140625" defaultRowHeight="14.25" customHeight="1"/>
  <cols>
    <col min="1" max="1" width="21.140625" customWidth="1"/>
    <col min="2" max="2" width="35.28515625" customWidth="1"/>
    <col min="3" max="8" width="20.42578125" customWidth="1"/>
    <col min="9" max="11" width="20.5703125" customWidth="1"/>
    <col min="12" max="12" width="20.42578125" customWidth="1"/>
    <col min="13" max="13" width="20.5703125" customWidth="1"/>
    <col min="14" max="19" width="20.42578125" customWidth="1"/>
  </cols>
  <sheetData>
    <row r="1" spans="1:19" ht="15" customHeight="1">
      <c r="J1" s="17"/>
      <c r="O1" s="18"/>
      <c r="P1" s="18"/>
      <c r="Q1" s="18"/>
      <c r="R1" s="18"/>
      <c r="S1" s="19" t="s">
        <v>52</v>
      </c>
    </row>
    <row r="2" spans="1:19" ht="57.75" customHeight="1">
      <c r="A2" s="125" t="str">
        <f>"2025"&amp;"年部门收入预算表"</f>
        <v>2025年部门收入预算表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127"/>
      <c r="Q2" s="127"/>
      <c r="R2" s="127"/>
      <c r="S2" s="127"/>
    </row>
    <row r="3" spans="1:19" ht="18.75" customHeight="1">
      <c r="A3" s="112" t="str">
        <f>"单位名称："&amp;"耿马傣族佤族自治县搬迁安置办公室"</f>
        <v>单位名称：耿马傣族佤族自治县搬迁安置办公室</v>
      </c>
      <c r="B3" s="128"/>
      <c r="C3" s="128"/>
      <c r="D3" s="128"/>
      <c r="E3" s="20"/>
      <c r="F3" s="20"/>
      <c r="G3" s="20"/>
      <c r="H3" s="20"/>
      <c r="I3" s="20"/>
      <c r="J3" s="21"/>
      <c r="K3" s="20"/>
      <c r="L3" s="20"/>
      <c r="M3" s="20"/>
      <c r="N3" s="20"/>
      <c r="O3" s="21"/>
      <c r="P3" s="21"/>
      <c r="Q3" s="21"/>
      <c r="R3" s="21"/>
      <c r="S3" s="19" t="s">
        <v>1</v>
      </c>
    </row>
    <row r="4" spans="1:19" ht="18.75" customHeight="1">
      <c r="A4" s="134" t="s">
        <v>53</v>
      </c>
      <c r="B4" s="137" t="s">
        <v>54</v>
      </c>
      <c r="C4" s="137" t="s">
        <v>55</v>
      </c>
      <c r="D4" s="129" t="s">
        <v>56</v>
      </c>
      <c r="E4" s="130"/>
      <c r="F4" s="130"/>
      <c r="G4" s="130"/>
      <c r="H4" s="130"/>
      <c r="I4" s="130"/>
      <c r="J4" s="131"/>
      <c r="K4" s="130"/>
      <c r="L4" s="130"/>
      <c r="M4" s="130"/>
      <c r="N4" s="132"/>
      <c r="O4" s="129" t="s">
        <v>45</v>
      </c>
      <c r="P4" s="129"/>
      <c r="Q4" s="129"/>
      <c r="R4" s="129"/>
      <c r="S4" s="133"/>
    </row>
    <row r="5" spans="1:19" ht="18.75" customHeight="1">
      <c r="A5" s="135"/>
      <c r="B5" s="138"/>
      <c r="C5" s="138"/>
      <c r="D5" s="121" t="s">
        <v>57</v>
      </c>
      <c r="E5" s="121" t="s">
        <v>58</v>
      </c>
      <c r="F5" s="121" t="s">
        <v>59</v>
      </c>
      <c r="G5" s="121" t="s">
        <v>60</v>
      </c>
      <c r="H5" s="121" t="s">
        <v>61</v>
      </c>
      <c r="I5" s="119" t="s">
        <v>62</v>
      </c>
      <c r="J5" s="119"/>
      <c r="K5" s="119"/>
      <c r="L5" s="119"/>
      <c r="M5" s="119"/>
      <c r="N5" s="120"/>
      <c r="O5" s="121" t="s">
        <v>57</v>
      </c>
      <c r="P5" s="121" t="s">
        <v>58</v>
      </c>
      <c r="Q5" s="121" t="s">
        <v>59</v>
      </c>
      <c r="R5" s="121" t="s">
        <v>60</v>
      </c>
      <c r="S5" s="121" t="s">
        <v>63</v>
      </c>
    </row>
    <row r="6" spans="1:19" ht="18.75" customHeight="1">
      <c r="A6" s="136"/>
      <c r="B6" s="139"/>
      <c r="C6" s="139"/>
      <c r="D6" s="120"/>
      <c r="E6" s="120"/>
      <c r="F6" s="120"/>
      <c r="G6" s="120"/>
      <c r="H6" s="120"/>
      <c r="I6" s="22" t="s">
        <v>57</v>
      </c>
      <c r="J6" s="22" t="s">
        <v>64</v>
      </c>
      <c r="K6" s="22" t="s">
        <v>65</v>
      </c>
      <c r="L6" s="22" t="s">
        <v>66</v>
      </c>
      <c r="M6" s="22" t="s">
        <v>67</v>
      </c>
      <c r="N6" s="22" t="s">
        <v>68</v>
      </c>
      <c r="O6" s="122"/>
      <c r="P6" s="122"/>
      <c r="Q6" s="122"/>
      <c r="R6" s="122"/>
      <c r="S6" s="120"/>
    </row>
    <row r="7" spans="1:19" ht="18.75" customHeight="1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</row>
    <row r="8" spans="1:19" ht="18.75" customHeight="1">
      <c r="A8" s="24" t="s">
        <v>69</v>
      </c>
      <c r="B8" s="25" t="s">
        <v>70</v>
      </c>
      <c r="C8" s="5">
        <v>1385082.11</v>
      </c>
      <c r="D8" s="5">
        <v>1344196.37</v>
      </c>
      <c r="E8" s="5">
        <v>1344196.37</v>
      </c>
      <c r="F8" s="5"/>
      <c r="G8" s="5"/>
      <c r="H8" s="5"/>
      <c r="I8" s="5"/>
      <c r="J8" s="5"/>
      <c r="K8" s="5"/>
      <c r="L8" s="5"/>
      <c r="M8" s="5"/>
      <c r="N8" s="5"/>
      <c r="O8" s="5">
        <v>40885.74</v>
      </c>
      <c r="P8" s="5"/>
      <c r="Q8" s="5"/>
      <c r="R8" s="5"/>
      <c r="S8" s="5">
        <v>40885.74</v>
      </c>
    </row>
    <row r="9" spans="1:19" ht="18.75" customHeight="1">
      <c r="A9" s="26" t="s">
        <v>71</v>
      </c>
      <c r="B9" s="27" t="s">
        <v>70</v>
      </c>
      <c r="C9" s="5">
        <v>1385082.11</v>
      </c>
      <c r="D9" s="5">
        <v>1344196.37</v>
      </c>
      <c r="E9" s="5">
        <v>1344196.37</v>
      </c>
      <c r="F9" s="5"/>
      <c r="G9" s="5"/>
      <c r="H9" s="5"/>
      <c r="I9" s="5"/>
      <c r="J9" s="5"/>
      <c r="K9" s="5"/>
      <c r="L9" s="5"/>
      <c r="M9" s="5"/>
      <c r="N9" s="5"/>
      <c r="O9" s="5">
        <v>40885.74</v>
      </c>
      <c r="P9" s="5"/>
      <c r="Q9" s="5"/>
      <c r="R9" s="5"/>
      <c r="S9" s="5">
        <v>40885.74</v>
      </c>
    </row>
    <row r="10" spans="1:19" ht="18.75" customHeight="1">
      <c r="A10" s="123" t="s">
        <v>55</v>
      </c>
      <c r="B10" s="124"/>
      <c r="C10" s="5">
        <v>1385082.11</v>
      </c>
      <c r="D10" s="5">
        <v>1344196.37</v>
      </c>
      <c r="E10" s="5">
        <v>1344196.37</v>
      </c>
      <c r="F10" s="5"/>
      <c r="G10" s="5"/>
      <c r="H10" s="5"/>
      <c r="I10" s="5"/>
      <c r="J10" s="5"/>
      <c r="K10" s="5"/>
      <c r="L10" s="5"/>
      <c r="M10" s="5"/>
      <c r="N10" s="5"/>
      <c r="O10" s="5">
        <v>40885.74</v>
      </c>
      <c r="P10" s="5"/>
      <c r="Q10" s="5"/>
      <c r="R10" s="5"/>
      <c r="S10" s="5">
        <v>40885.74</v>
      </c>
    </row>
  </sheetData>
  <mergeCells count="19">
    <mergeCell ref="R5:R6"/>
    <mergeCell ref="S5:S6"/>
    <mergeCell ref="A2:S2"/>
    <mergeCell ref="A3:D3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O5:O6"/>
    <mergeCell ref="A10:B10"/>
    <mergeCell ref="P5:P6"/>
    <mergeCell ref="Q5:Q6"/>
  </mergeCells>
  <phoneticPr fontId="1" type="noConversion"/>
  <printOptions horizontalCentered="1"/>
  <pageMargins left="0.39" right="0.39" top="0.51" bottom="0.51" header="0.31" footer="0.31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23"/>
  <sheetViews>
    <sheetView showZeros="0" workbookViewId="0"/>
  </sheetViews>
  <sheetFormatPr defaultColWidth="9.140625" defaultRowHeight="14.25" customHeight="1"/>
  <cols>
    <col min="1" max="1" width="14.28515625" customWidth="1"/>
    <col min="2" max="2" width="37.7109375" customWidth="1"/>
    <col min="3" max="6" width="19.140625" customWidth="1"/>
    <col min="7" max="8" width="19" customWidth="1"/>
    <col min="9" max="9" width="18.85546875" customWidth="1"/>
    <col min="10" max="11" width="19" customWidth="1"/>
    <col min="12" max="14" width="18.85546875" customWidth="1"/>
    <col min="15" max="15" width="19" customWidth="1"/>
  </cols>
  <sheetData>
    <row r="1" spans="1:15" ht="15" customHeight="1">
      <c r="A1" s="28"/>
      <c r="B1" s="28"/>
      <c r="C1" s="28"/>
      <c r="D1" s="29"/>
      <c r="E1" s="28"/>
      <c r="F1" s="28"/>
      <c r="G1" s="28"/>
      <c r="H1" s="29"/>
      <c r="I1" s="28"/>
      <c r="J1" s="29"/>
      <c r="K1" s="28"/>
      <c r="L1" s="28"/>
      <c r="M1" s="28"/>
      <c r="N1" s="28"/>
      <c r="O1" s="1" t="s">
        <v>72</v>
      </c>
    </row>
    <row r="2" spans="1:15" ht="42" customHeight="1">
      <c r="A2" s="140" t="str">
        <f>"2025"&amp;"年部门支出预算表"</f>
        <v>2025年部门支出预算表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ht="18.75" customHeight="1">
      <c r="A3" s="142" t="str">
        <f>"单位名称："&amp;"耿马傣族佤族自治县搬迁安置办公室"</f>
        <v>单位名称：耿马傣族佤族自治县搬迁安置办公室</v>
      </c>
      <c r="B3" s="143"/>
      <c r="C3" s="144"/>
      <c r="D3" s="145"/>
      <c r="E3" s="144"/>
      <c r="F3" s="144"/>
      <c r="G3" s="144"/>
      <c r="H3" s="145"/>
      <c r="I3" s="144"/>
      <c r="J3" s="145"/>
      <c r="K3" s="144"/>
      <c r="L3" s="144"/>
      <c r="M3" s="32"/>
      <c r="N3" s="32"/>
      <c r="O3" s="1" t="s">
        <v>1</v>
      </c>
    </row>
    <row r="4" spans="1:15" ht="18.75" customHeight="1">
      <c r="A4" s="148" t="s">
        <v>73</v>
      </c>
      <c r="B4" s="148" t="s">
        <v>74</v>
      </c>
      <c r="C4" s="148" t="s">
        <v>55</v>
      </c>
      <c r="D4" s="114" t="s">
        <v>58</v>
      </c>
      <c r="E4" s="151" t="s">
        <v>75</v>
      </c>
      <c r="F4" s="152" t="s">
        <v>76</v>
      </c>
      <c r="G4" s="148" t="s">
        <v>59</v>
      </c>
      <c r="H4" s="148" t="s">
        <v>60</v>
      </c>
      <c r="I4" s="148" t="s">
        <v>77</v>
      </c>
      <c r="J4" s="114" t="s">
        <v>78</v>
      </c>
      <c r="K4" s="150"/>
      <c r="L4" s="150"/>
      <c r="M4" s="150"/>
      <c r="N4" s="150"/>
      <c r="O4" s="115"/>
    </row>
    <row r="5" spans="1:15" ht="30" customHeight="1">
      <c r="A5" s="149"/>
      <c r="B5" s="149"/>
      <c r="C5" s="149"/>
      <c r="D5" s="33" t="s">
        <v>57</v>
      </c>
      <c r="E5" s="34" t="s">
        <v>75</v>
      </c>
      <c r="F5" s="34" t="s">
        <v>76</v>
      </c>
      <c r="G5" s="149"/>
      <c r="H5" s="149"/>
      <c r="I5" s="149"/>
      <c r="J5" s="33" t="s">
        <v>57</v>
      </c>
      <c r="K5" s="35" t="s">
        <v>79</v>
      </c>
      <c r="L5" s="35" t="s">
        <v>80</v>
      </c>
      <c r="M5" s="35" t="s">
        <v>81</v>
      </c>
      <c r="N5" s="35" t="s">
        <v>82</v>
      </c>
      <c r="O5" s="35" t="s">
        <v>83</v>
      </c>
    </row>
    <row r="6" spans="1:15" ht="18.75" customHeight="1">
      <c r="A6" s="36">
        <v>1</v>
      </c>
      <c r="B6" s="36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33">
        <v>12</v>
      </c>
      <c r="M6" s="33">
        <v>13</v>
      </c>
      <c r="N6" s="33">
        <v>14</v>
      </c>
      <c r="O6" s="33">
        <v>15</v>
      </c>
    </row>
    <row r="7" spans="1:15" ht="18.75" customHeight="1">
      <c r="A7" s="4" t="s">
        <v>84</v>
      </c>
      <c r="B7" s="37" t="s">
        <v>85</v>
      </c>
      <c r="C7" s="5">
        <v>129429.12</v>
      </c>
      <c r="D7" s="5">
        <v>129429.12</v>
      </c>
      <c r="E7" s="5">
        <v>129429.12</v>
      </c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8.75" customHeight="1">
      <c r="A8" s="38" t="s">
        <v>86</v>
      </c>
      <c r="B8" s="39" t="str">
        <f>"  "&amp;"行政事业单位养老支出"</f>
        <v xml:space="preserve">  行政事业单位养老支出</v>
      </c>
      <c r="C8" s="5">
        <v>129429.12</v>
      </c>
      <c r="D8" s="5">
        <v>129429.12</v>
      </c>
      <c r="E8" s="5">
        <v>129429.12</v>
      </c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8.75" customHeight="1">
      <c r="A9" s="38" t="s">
        <v>87</v>
      </c>
      <c r="B9" s="39" t="str">
        <f>"    "&amp;"机关事业单位基本养老保险缴费支出"</f>
        <v xml:space="preserve">    机关事业单位基本养老保险缴费支出</v>
      </c>
      <c r="C9" s="5">
        <v>129429.12</v>
      </c>
      <c r="D9" s="5">
        <v>129429.12</v>
      </c>
      <c r="E9" s="5">
        <v>129429.12</v>
      </c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8.75" customHeight="1">
      <c r="A10" s="4" t="s">
        <v>88</v>
      </c>
      <c r="B10" s="37" t="s">
        <v>89</v>
      </c>
      <c r="C10" s="5">
        <v>61104.03</v>
      </c>
      <c r="D10" s="5">
        <v>61104.03</v>
      </c>
      <c r="E10" s="5">
        <v>61104.03</v>
      </c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.75" customHeight="1">
      <c r="A11" s="38" t="s">
        <v>90</v>
      </c>
      <c r="B11" s="39" t="str">
        <f>"  "&amp;"行政事业单位医疗"</f>
        <v xml:space="preserve">  行政事业单位医疗</v>
      </c>
      <c r="C11" s="5">
        <v>61104.03</v>
      </c>
      <c r="D11" s="5">
        <v>61104.03</v>
      </c>
      <c r="E11" s="5">
        <v>61104.03</v>
      </c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8.75" customHeight="1">
      <c r="A12" s="38" t="s">
        <v>91</v>
      </c>
      <c r="B12" s="39" t="str">
        <f>"    "&amp;"事业单位医疗"</f>
        <v xml:space="preserve">    事业单位医疗</v>
      </c>
      <c r="C12" s="5">
        <v>57434.17</v>
      </c>
      <c r="D12" s="5">
        <v>57434.17</v>
      </c>
      <c r="E12" s="5">
        <v>57434.17</v>
      </c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8.75" customHeight="1">
      <c r="A13" s="38" t="s">
        <v>92</v>
      </c>
      <c r="B13" s="39" t="str">
        <f>"    "&amp;"其他行政事业单位医疗支出"</f>
        <v xml:space="preserve">    其他行政事业单位医疗支出</v>
      </c>
      <c r="C13" s="5">
        <v>3669.86</v>
      </c>
      <c r="D13" s="5">
        <v>3669.86</v>
      </c>
      <c r="E13" s="5">
        <v>3669.86</v>
      </c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8.75" customHeight="1">
      <c r="A14" s="4" t="s">
        <v>93</v>
      </c>
      <c r="B14" s="37" t="s">
        <v>94</v>
      </c>
      <c r="C14" s="5">
        <v>1056591.3799999999</v>
      </c>
      <c r="D14" s="5">
        <v>1056591.3799999999</v>
      </c>
      <c r="E14" s="5">
        <v>1056591.3799999999</v>
      </c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8.75" customHeight="1">
      <c r="A15" s="38" t="s">
        <v>95</v>
      </c>
      <c r="B15" s="39" t="str">
        <f>"  "&amp;"自然资源事务"</f>
        <v xml:space="preserve">  自然资源事务</v>
      </c>
      <c r="C15" s="5">
        <v>1056591.3799999999</v>
      </c>
      <c r="D15" s="5">
        <v>1056591.3799999999</v>
      </c>
      <c r="E15" s="5">
        <v>1056591.3799999999</v>
      </c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8.75" customHeight="1">
      <c r="A16" s="38" t="s">
        <v>96</v>
      </c>
      <c r="B16" s="39" t="str">
        <f>"    "&amp;"事业运行"</f>
        <v xml:space="preserve">    事业运行</v>
      </c>
      <c r="C16" s="5">
        <v>1056591.3799999999</v>
      </c>
      <c r="D16" s="5">
        <v>1056591.3799999999</v>
      </c>
      <c r="E16" s="5">
        <v>1056591.3799999999</v>
      </c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8.75" customHeight="1">
      <c r="A17" s="4" t="s">
        <v>97</v>
      </c>
      <c r="B17" s="37" t="s">
        <v>98</v>
      </c>
      <c r="C17" s="5">
        <v>97071.84</v>
      </c>
      <c r="D17" s="5">
        <v>97071.84</v>
      </c>
      <c r="E17" s="5">
        <v>97071.84</v>
      </c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8.75" customHeight="1">
      <c r="A18" s="38" t="s">
        <v>99</v>
      </c>
      <c r="B18" s="39" t="str">
        <f>"  "&amp;"住房改革支出"</f>
        <v xml:space="preserve">  住房改革支出</v>
      </c>
      <c r="C18" s="5">
        <v>97071.84</v>
      </c>
      <c r="D18" s="5">
        <v>97071.84</v>
      </c>
      <c r="E18" s="5">
        <v>97071.84</v>
      </c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8.75" customHeight="1">
      <c r="A19" s="38" t="s">
        <v>100</v>
      </c>
      <c r="B19" s="39" t="str">
        <f>"    "&amp;"住房公积金"</f>
        <v xml:space="preserve">    住房公积金</v>
      </c>
      <c r="C19" s="5">
        <v>97071.84</v>
      </c>
      <c r="D19" s="5">
        <v>97071.84</v>
      </c>
      <c r="E19" s="5">
        <v>97071.84</v>
      </c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8.75" customHeight="1">
      <c r="A20" s="4" t="s">
        <v>101</v>
      </c>
      <c r="B20" s="37" t="s">
        <v>83</v>
      </c>
      <c r="C20" s="5">
        <v>40885.74</v>
      </c>
      <c r="D20" s="5"/>
      <c r="E20" s="5"/>
      <c r="F20" s="5"/>
      <c r="G20" s="5"/>
      <c r="H20" s="5"/>
      <c r="I20" s="5"/>
      <c r="J20" s="5">
        <v>40885.74</v>
      </c>
      <c r="K20" s="5"/>
      <c r="L20" s="5"/>
      <c r="M20" s="5"/>
      <c r="N20" s="5"/>
      <c r="O20" s="5">
        <v>40885.74</v>
      </c>
    </row>
    <row r="21" spans="1:15" ht="18.75" customHeight="1">
      <c r="A21" s="38" t="s">
        <v>102</v>
      </c>
      <c r="B21" s="39" t="str">
        <f>"  "&amp;"其他支出"</f>
        <v xml:space="preserve">  其他支出</v>
      </c>
      <c r="C21" s="5">
        <v>40885.74</v>
      </c>
      <c r="D21" s="5"/>
      <c r="E21" s="5"/>
      <c r="F21" s="5"/>
      <c r="G21" s="5"/>
      <c r="H21" s="5"/>
      <c r="I21" s="5"/>
      <c r="J21" s="5">
        <v>40885.74</v>
      </c>
      <c r="K21" s="5"/>
      <c r="L21" s="5"/>
      <c r="M21" s="5"/>
      <c r="N21" s="5"/>
      <c r="O21" s="5">
        <v>40885.74</v>
      </c>
    </row>
    <row r="22" spans="1:15" ht="18.75" customHeight="1">
      <c r="A22" s="38" t="s">
        <v>103</v>
      </c>
      <c r="B22" s="39" t="str">
        <f>"    "&amp;"其他支出"</f>
        <v xml:space="preserve">    其他支出</v>
      </c>
      <c r="C22" s="5">
        <v>40885.74</v>
      </c>
      <c r="D22" s="5"/>
      <c r="E22" s="5"/>
      <c r="F22" s="5"/>
      <c r="G22" s="5"/>
      <c r="H22" s="5"/>
      <c r="I22" s="5"/>
      <c r="J22" s="5">
        <v>40885.74</v>
      </c>
      <c r="K22" s="5"/>
      <c r="L22" s="5"/>
      <c r="M22" s="5"/>
      <c r="N22" s="5"/>
      <c r="O22" s="5">
        <v>40885.74</v>
      </c>
    </row>
    <row r="23" spans="1:15" ht="18.75" customHeight="1">
      <c r="A23" s="146" t="s">
        <v>104</v>
      </c>
      <c r="B23" s="147" t="s">
        <v>104</v>
      </c>
      <c r="C23" s="5">
        <v>1385082.11</v>
      </c>
      <c r="D23" s="5">
        <v>1344196.37</v>
      </c>
      <c r="E23" s="5">
        <v>1344196.37</v>
      </c>
      <c r="F23" s="5"/>
      <c r="G23" s="5"/>
      <c r="H23" s="5"/>
      <c r="I23" s="5"/>
      <c r="J23" s="5">
        <v>40885.74</v>
      </c>
      <c r="K23" s="5"/>
      <c r="L23" s="5"/>
      <c r="M23" s="5"/>
      <c r="N23" s="5"/>
      <c r="O23" s="5">
        <v>40885.74</v>
      </c>
    </row>
  </sheetData>
  <mergeCells count="11">
    <mergeCell ref="A2:O2"/>
    <mergeCell ref="A3:L3"/>
    <mergeCell ref="A23:B23"/>
    <mergeCell ref="A4:A5"/>
    <mergeCell ref="B4:B5"/>
    <mergeCell ref="C4:C5"/>
    <mergeCell ref="G4:G5"/>
    <mergeCell ref="I4:I5"/>
    <mergeCell ref="J4:O4"/>
    <mergeCell ref="H4:H5"/>
    <mergeCell ref="D4:F4"/>
  </mergeCells>
  <phoneticPr fontId="1" type="noConversion"/>
  <printOptions horizontalCentered="1"/>
  <pageMargins left="0.39" right="0.39" top="0.51" bottom="0.51" header="0.31" footer="0.31"/>
  <pageSetup paperSize="9" scale="5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5"/>
  <sheetViews>
    <sheetView showZeros="0" workbookViewId="0"/>
  </sheetViews>
  <sheetFormatPr defaultColWidth="9.140625" defaultRowHeight="14.25" customHeight="1"/>
  <cols>
    <col min="1" max="1" width="39.28515625" customWidth="1"/>
    <col min="2" max="2" width="30.85546875" customWidth="1"/>
    <col min="3" max="3" width="35.85546875" customWidth="1"/>
    <col min="4" max="4" width="29.85546875" customWidth="1"/>
  </cols>
  <sheetData>
    <row r="1" spans="1:4" ht="15" customHeight="1">
      <c r="A1" s="28"/>
      <c r="B1" s="28"/>
      <c r="C1" s="28"/>
      <c r="D1" s="1" t="s">
        <v>105</v>
      </c>
    </row>
    <row r="2" spans="1:4" ht="36" customHeight="1">
      <c r="A2" s="140" t="str">
        <f>"2025"&amp;"年部门财政拨款收支预算总表"</f>
        <v>2025年部门财政拨款收支预算总表</v>
      </c>
      <c r="B2" s="153"/>
      <c r="C2" s="153"/>
      <c r="D2" s="153"/>
    </row>
    <row r="3" spans="1:4" ht="18.75" customHeight="1">
      <c r="A3" s="154" t="str">
        <f>"单位名称："&amp;"耿马傣族佤族自治县搬迁安置办公室"</f>
        <v>单位名称：耿马傣族佤族自治县搬迁安置办公室</v>
      </c>
      <c r="B3" s="155"/>
      <c r="C3" s="40"/>
      <c r="D3" s="1" t="s">
        <v>1</v>
      </c>
    </row>
    <row r="4" spans="1:4" ht="18.75" customHeight="1">
      <c r="A4" s="114" t="s">
        <v>2</v>
      </c>
      <c r="B4" s="115"/>
      <c r="C4" s="114" t="s">
        <v>3</v>
      </c>
      <c r="D4" s="115"/>
    </row>
    <row r="5" spans="1:4" ht="18.75" customHeight="1">
      <c r="A5" s="116" t="s">
        <v>4</v>
      </c>
      <c r="B5" s="156" t="str">
        <f>"2025"&amp;"年预算数"</f>
        <v>2025年预算数</v>
      </c>
      <c r="C5" s="116" t="s">
        <v>106</v>
      </c>
      <c r="D5" s="156" t="str">
        <f>"2025"&amp;"年预算数"</f>
        <v>2025年预算数</v>
      </c>
    </row>
    <row r="6" spans="1:4" ht="18.75" customHeight="1">
      <c r="A6" s="117"/>
      <c r="B6" s="149"/>
      <c r="C6" s="117"/>
      <c r="D6" s="149"/>
    </row>
    <row r="7" spans="1:4" ht="18.75" customHeight="1">
      <c r="A7" s="37" t="s">
        <v>107</v>
      </c>
      <c r="B7" s="5">
        <v>1344196.37</v>
      </c>
      <c r="C7" s="41" t="s">
        <v>108</v>
      </c>
      <c r="D7" s="5">
        <v>1344196.37</v>
      </c>
    </row>
    <row r="8" spans="1:4" ht="18.75" customHeight="1">
      <c r="A8" s="42" t="s">
        <v>109</v>
      </c>
      <c r="B8" s="5">
        <v>1344196.37</v>
      </c>
      <c r="C8" s="41" t="s">
        <v>110</v>
      </c>
      <c r="D8" s="5"/>
    </row>
    <row r="9" spans="1:4" ht="18.75" customHeight="1">
      <c r="A9" s="42" t="s">
        <v>111</v>
      </c>
      <c r="B9" s="5"/>
      <c r="C9" s="41" t="s">
        <v>112</v>
      </c>
      <c r="D9" s="5"/>
    </row>
    <row r="10" spans="1:4" ht="18.75" customHeight="1">
      <c r="A10" s="42" t="s">
        <v>113</v>
      </c>
      <c r="B10" s="5"/>
      <c r="C10" s="41" t="s">
        <v>114</v>
      </c>
      <c r="D10" s="5"/>
    </row>
    <row r="11" spans="1:4" ht="18.75" customHeight="1">
      <c r="A11" s="43" t="s">
        <v>115</v>
      </c>
      <c r="B11" s="5"/>
      <c r="C11" s="7" t="s">
        <v>116</v>
      </c>
      <c r="D11" s="5"/>
    </row>
    <row r="12" spans="1:4" ht="18.75" customHeight="1">
      <c r="A12" s="44" t="s">
        <v>109</v>
      </c>
      <c r="B12" s="5"/>
      <c r="C12" s="9" t="s">
        <v>117</v>
      </c>
      <c r="D12" s="5"/>
    </row>
    <row r="13" spans="1:4" ht="18.75" customHeight="1">
      <c r="A13" s="44" t="s">
        <v>111</v>
      </c>
      <c r="B13" s="5"/>
      <c r="C13" s="9" t="s">
        <v>118</v>
      </c>
      <c r="D13" s="5"/>
    </row>
    <row r="14" spans="1:4" ht="18.75" customHeight="1">
      <c r="A14" s="44" t="s">
        <v>113</v>
      </c>
      <c r="B14" s="5"/>
      <c r="C14" s="9" t="s">
        <v>119</v>
      </c>
      <c r="D14" s="5"/>
    </row>
    <row r="15" spans="1:4" ht="18.75" customHeight="1">
      <c r="A15" s="44" t="s">
        <v>26</v>
      </c>
      <c r="B15" s="5"/>
      <c r="C15" s="9" t="s">
        <v>120</v>
      </c>
      <c r="D15" s="5">
        <v>129429.12</v>
      </c>
    </row>
    <row r="16" spans="1:4" ht="18.75" customHeight="1">
      <c r="A16" s="44" t="s">
        <v>26</v>
      </c>
      <c r="B16" s="5" t="s">
        <v>26</v>
      </c>
      <c r="C16" s="9" t="s">
        <v>121</v>
      </c>
      <c r="D16" s="5">
        <v>61104.03</v>
      </c>
    </row>
    <row r="17" spans="1:4" ht="18.75" customHeight="1">
      <c r="A17" s="8" t="s">
        <v>26</v>
      </c>
      <c r="B17" s="5" t="s">
        <v>26</v>
      </c>
      <c r="C17" s="9" t="s">
        <v>122</v>
      </c>
      <c r="D17" s="5"/>
    </row>
    <row r="18" spans="1:4" ht="18.75" customHeight="1">
      <c r="A18" s="8" t="s">
        <v>26</v>
      </c>
      <c r="B18" s="5" t="s">
        <v>26</v>
      </c>
      <c r="C18" s="9" t="s">
        <v>123</v>
      </c>
      <c r="D18" s="5"/>
    </row>
    <row r="19" spans="1:4" ht="18.75" customHeight="1">
      <c r="A19" s="10" t="s">
        <v>26</v>
      </c>
      <c r="B19" s="5" t="s">
        <v>26</v>
      </c>
      <c r="C19" s="9" t="s">
        <v>124</v>
      </c>
      <c r="D19" s="5"/>
    </row>
    <row r="20" spans="1:4" ht="18.75" customHeight="1">
      <c r="A20" s="10" t="s">
        <v>26</v>
      </c>
      <c r="B20" s="5" t="s">
        <v>26</v>
      </c>
      <c r="C20" s="9" t="s">
        <v>125</v>
      </c>
      <c r="D20" s="5"/>
    </row>
    <row r="21" spans="1:4" ht="18.75" customHeight="1">
      <c r="A21" s="10" t="s">
        <v>26</v>
      </c>
      <c r="B21" s="5" t="s">
        <v>26</v>
      </c>
      <c r="C21" s="9" t="s">
        <v>126</v>
      </c>
      <c r="D21" s="5"/>
    </row>
    <row r="22" spans="1:4" ht="18.75" customHeight="1">
      <c r="A22" s="10" t="s">
        <v>26</v>
      </c>
      <c r="B22" s="5" t="s">
        <v>26</v>
      </c>
      <c r="C22" s="9" t="s">
        <v>127</v>
      </c>
      <c r="D22" s="5"/>
    </row>
    <row r="23" spans="1:4" ht="18.75" customHeight="1">
      <c r="A23" s="10" t="s">
        <v>26</v>
      </c>
      <c r="B23" s="5" t="s">
        <v>26</v>
      </c>
      <c r="C23" s="9" t="s">
        <v>128</v>
      </c>
      <c r="D23" s="5"/>
    </row>
    <row r="24" spans="1:4" ht="18.75" customHeight="1">
      <c r="A24" s="10" t="s">
        <v>26</v>
      </c>
      <c r="B24" s="5" t="s">
        <v>26</v>
      </c>
      <c r="C24" s="9" t="s">
        <v>129</v>
      </c>
      <c r="D24" s="5"/>
    </row>
    <row r="25" spans="1:4" ht="18.75" customHeight="1">
      <c r="A25" s="10" t="s">
        <v>26</v>
      </c>
      <c r="B25" s="5" t="s">
        <v>26</v>
      </c>
      <c r="C25" s="9" t="s">
        <v>130</v>
      </c>
      <c r="D25" s="5">
        <v>1056591.3799999999</v>
      </c>
    </row>
    <row r="26" spans="1:4" ht="18.75" customHeight="1">
      <c r="A26" s="10" t="s">
        <v>26</v>
      </c>
      <c r="B26" s="5" t="s">
        <v>26</v>
      </c>
      <c r="C26" s="9" t="s">
        <v>131</v>
      </c>
      <c r="D26" s="5">
        <v>97071.84</v>
      </c>
    </row>
    <row r="27" spans="1:4" ht="18.75" customHeight="1">
      <c r="A27" s="10" t="s">
        <v>26</v>
      </c>
      <c r="B27" s="5" t="s">
        <v>26</v>
      </c>
      <c r="C27" s="9" t="s">
        <v>132</v>
      </c>
      <c r="D27" s="5"/>
    </row>
    <row r="28" spans="1:4" ht="18.75" customHeight="1">
      <c r="A28" s="10" t="s">
        <v>26</v>
      </c>
      <c r="B28" s="5" t="s">
        <v>26</v>
      </c>
      <c r="C28" s="9" t="s">
        <v>133</v>
      </c>
      <c r="D28" s="5"/>
    </row>
    <row r="29" spans="1:4" ht="18.75" customHeight="1">
      <c r="A29" s="10" t="s">
        <v>26</v>
      </c>
      <c r="B29" s="5" t="s">
        <v>26</v>
      </c>
      <c r="C29" s="9" t="s">
        <v>134</v>
      </c>
      <c r="D29" s="5"/>
    </row>
    <row r="30" spans="1:4" ht="18.75" customHeight="1">
      <c r="A30" s="10" t="s">
        <v>26</v>
      </c>
      <c r="B30" s="5" t="s">
        <v>26</v>
      </c>
      <c r="C30" s="9" t="s">
        <v>135</v>
      </c>
      <c r="D30" s="5"/>
    </row>
    <row r="31" spans="1:4" ht="18.75" customHeight="1">
      <c r="A31" s="11" t="s">
        <v>26</v>
      </c>
      <c r="B31" s="5" t="s">
        <v>26</v>
      </c>
      <c r="C31" s="9" t="s">
        <v>136</v>
      </c>
      <c r="D31" s="5"/>
    </row>
    <row r="32" spans="1:4" ht="18.75" customHeight="1">
      <c r="A32" s="11" t="s">
        <v>26</v>
      </c>
      <c r="B32" s="5" t="s">
        <v>26</v>
      </c>
      <c r="C32" s="9" t="s">
        <v>137</v>
      </c>
      <c r="D32" s="5"/>
    </row>
    <row r="33" spans="1:4" ht="18.75" customHeight="1">
      <c r="A33" s="11" t="s">
        <v>26</v>
      </c>
      <c r="B33" s="5" t="s">
        <v>26</v>
      </c>
      <c r="C33" s="9" t="s">
        <v>138</v>
      </c>
      <c r="D33" s="5"/>
    </row>
    <row r="34" spans="1:4" ht="18.75" customHeight="1">
      <c r="A34" s="11" t="s">
        <v>26</v>
      </c>
      <c r="B34" s="5" t="s">
        <v>26</v>
      </c>
      <c r="C34" s="9" t="s">
        <v>139</v>
      </c>
      <c r="D34" s="5"/>
    </row>
    <row r="35" spans="1:4" ht="18.75" customHeight="1">
      <c r="A35" s="45" t="s">
        <v>140</v>
      </c>
      <c r="B35" s="13">
        <v>1344196.37</v>
      </c>
      <c r="C35" s="46" t="s">
        <v>51</v>
      </c>
      <c r="D35" s="13">
        <v>1344196.37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1" type="noConversion"/>
  <printOptions horizontalCentered="1"/>
  <pageMargins left="0.39" right="0.39" top="0.51" bottom="0.51" header="0.31" footer="0.31"/>
  <pageSetup paperSize="9" scale="7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20"/>
  <sheetViews>
    <sheetView showZeros="0" workbookViewId="0"/>
  </sheetViews>
  <sheetFormatPr defaultColWidth="9.140625" defaultRowHeight="14.25" customHeight="1"/>
  <cols>
    <col min="1" max="1" width="20.140625" customWidth="1"/>
    <col min="2" max="2" width="44" customWidth="1"/>
    <col min="3" max="3" width="24.28515625" customWidth="1"/>
    <col min="4" max="4" width="20.42578125" customWidth="1"/>
    <col min="5" max="7" width="24.28515625" customWidth="1"/>
  </cols>
  <sheetData>
    <row r="1" spans="1:7" ht="15" customHeight="1">
      <c r="D1" s="47"/>
      <c r="F1" s="48"/>
      <c r="G1" s="1" t="s">
        <v>141</v>
      </c>
    </row>
    <row r="2" spans="1:7" ht="39" customHeight="1">
      <c r="A2" s="140" t="str">
        <f>"2025"&amp;"年一般公共预算支出预算表（按功能科目分类）"</f>
        <v>2025年一般公共预算支出预算表（按功能科目分类）</v>
      </c>
      <c r="B2" s="157"/>
      <c r="C2" s="157"/>
      <c r="D2" s="157"/>
      <c r="E2" s="157"/>
      <c r="F2" s="157"/>
      <c r="G2" s="157"/>
    </row>
    <row r="3" spans="1:7" ht="18" customHeight="1">
      <c r="A3" s="160" t="str">
        <f>"单位名称："&amp;"耿马傣族佤族自治县搬迁安置办公室"</f>
        <v>单位名称：耿马傣族佤族自治县搬迁安置办公室</v>
      </c>
      <c r="B3" s="161"/>
      <c r="C3" s="145"/>
      <c r="D3" s="145"/>
      <c r="E3" s="145"/>
      <c r="F3" s="50"/>
      <c r="G3" s="1" t="s">
        <v>1</v>
      </c>
    </row>
    <row r="4" spans="1:7" ht="20.25" customHeight="1">
      <c r="A4" s="158" t="s">
        <v>142</v>
      </c>
      <c r="B4" s="159"/>
      <c r="C4" s="167" t="s">
        <v>55</v>
      </c>
      <c r="D4" s="166" t="s">
        <v>75</v>
      </c>
      <c r="E4" s="150"/>
      <c r="F4" s="115"/>
      <c r="G4" s="164" t="s">
        <v>76</v>
      </c>
    </row>
    <row r="5" spans="1:7" ht="20.25" customHeight="1">
      <c r="A5" s="51" t="s">
        <v>73</v>
      </c>
      <c r="B5" s="51" t="s">
        <v>74</v>
      </c>
      <c r="C5" s="117"/>
      <c r="D5" s="33" t="s">
        <v>57</v>
      </c>
      <c r="E5" s="33" t="s">
        <v>143</v>
      </c>
      <c r="F5" s="33" t="s">
        <v>144</v>
      </c>
      <c r="G5" s="165"/>
    </row>
    <row r="6" spans="1:7" ht="19.5" customHeight="1">
      <c r="A6" s="51" t="s">
        <v>145</v>
      </c>
      <c r="B6" s="51" t="s">
        <v>146</v>
      </c>
      <c r="C6" s="51" t="s">
        <v>147</v>
      </c>
      <c r="D6" s="33">
        <v>4</v>
      </c>
      <c r="E6" s="53" t="s">
        <v>148</v>
      </c>
      <c r="F6" s="53" t="s">
        <v>149</v>
      </c>
      <c r="G6" s="51" t="s">
        <v>150</v>
      </c>
    </row>
    <row r="7" spans="1:7" ht="18" customHeight="1">
      <c r="A7" s="54" t="s">
        <v>84</v>
      </c>
      <c r="B7" s="54" t="s">
        <v>85</v>
      </c>
      <c r="C7" s="5">
        <v>129429.12</v>
      </c>
      <c r="D7" s="5">
        <v>129429.12</v>
      </c>
      <c r="E7" s="5">
        <v>129429.12</v>
      </c>
      <c r="F7" s="5"/>
      <c r="G7" s="5"/>
    </row>
    <row r="8" spans="1:7" ht="18" customHeight="1">
      <c r="A8" s="55" t="s">
        <v>86</v>
      </c>
      <c r="B8" s="55" t="s">
        <v>151</v>
      </c>
      <c r="C8" s="5">
        <v>129429.12</v>
      </c>
      <c r="D8" s="5">
        <v>129429.12</v>
      </c>
      <c r="E8" s="5">
        <v>129429.12</v>
      </c>
      <c r="F8" s="5"/>
      <c r="G8" s="5"/>
    </row>
    <row r="9" spans="1:7" ht="18" customHeight="1">
      <c r="A9" s="56" t="s">
        <v>87</v>
      </c>
      <c r="B9" s="56" t="s">
        <v>152</v>
      </c>
      <c r="C9" s="5">
        <v>129429.12</v>
      </c>
      <c r="D9" s="5">
        <v>129429.12</v>
      </c>
      <c r="E9" s="5">
        <v>129429.12</v>
      </c>
      <c r="F9" s="5"/>
      <c r="G9" s="5"/>
    </row>
    <row r="10" spans="1:7" ht="18" customHeight="1">
      <c r="A10" s="54" t="s">
        <v>88</v>
      </c>
      <c r="B10" s="54" t="s">
        <v>89</v>
      </c>
      <c r="C10" s="5">
        <v>61104.03</v>
      </c>
      <c r="D10" s="5">
        <v>61104.03</v>
      </c>
      <c r="E10" s="5">
        <v>61104.03</v>
      </c>
      <c r="F10" s="5"/>
      <c r="G10" s="5"/>
    </row>
    <row r="11" spans="1:7" ht="18" customHeight="1">
      <c r="A11" s="55" t="s">
        <v>90</v>
      </c>
      <c r="B11" s="55" t="s">
        <v>153</v>
      </c>
      <c r="C11" s="5">
        <v>61104.03</v>
      </c>
      <c r="D11" s="5">
        <v>61104.03</v>
      </c>
      <c r="E11" s="5">
        <v>61104.03</v>
      </c>
      <c r="F11" s="5"/>
      <c r="G11" s="5"/>
    </row>
    <row r="12" spans="1:7" ht="18" customHeight="1">
      <c r="A12" s="56" t="s">
        <v>91</v>
      </c>
      <c r="B12" s="56" t="s">
        <v>154</v>
      </c>
      <c r="C12" s="5">
        <v>57434.17</v>
      </c>
      <c r="D12" s="5">
        <v>57434.17</v>
      </c>
      <c r="E12" s="5">
        <v>57434.17</v>
      </c>
      <c r="F12" s="5"/>
      <c r="G12" s="5"/>
    </row>
    <row r="13" spans="1:7" ht="18" customHeight="1">
      <c r="A13" s="56" t="s">
        <v>92</v>
      </c>
      <c r="B13" s="56" t="s">
        <v>155</v>
      </c>
      <c r="C13" s="5">
        <v>3669.86</v>
      </c>
      <c r="D13" s="5">
        <v>3669.86</v>
      </c>
      <c r="E13" s="5">
        <v>3669.86</v>
      </c>
      <c r="F13" s="5"/>
      <c r="G13" s="5"/>
    </row>
    <row r="14" spans="1:7" ht="18" customHeight="1">
      <c r="A14" s="54" t="s">
        <v>93</v>
      </c>
      <c r="B14" s="54" t="s">
        <v>94</v>
      </c>
      <c r="C14" s="5">
        <v>1056591.3799999999</v>
      </c>
      <c r="D14" s="5">
        <v>1056591.3799999999</v>
      </c>
      <c r="E14" s="5">
        <v>979138.52</v>
      </c>
      <c r="F14" s="5">
        <v>77452.86</v>
      </c>
      <c r="G14" s="5"/>
    </row>
    <row r="15" spans="1:7" ht="18" customHeight="1">
      <c r="A15" s="55" t="s">
        <v>95</v>
      </c>
      <c r="B15" s="55" t="s">
        <v>156</v>
      </c>
      <c r="C15" s="5">
        <v>1056591.3799999999</v>
      </c>
      <c r="D15" s="5">
        <v>1056591.3799999999</v>
      </c>
      <c r="E15" s="5">
        <v>979138.52</v>
      </c>
      <c r="F15" s="5">
        <v>77452.86</v>
      </c>
      <c r="G15" s="5"/>
    </row>
    <row r="16" spans="1:7" ht="18" customHeight="1">
      <c r="A16" s="56" t="s">
        <v>96</v>
      </c>
      <c r="B16" s="56" t="s">
        <v>157</v>
      </c>
      <c r="C16" s="5">
        <v>1056591.3799999999</v>
      </c>
      <c r="D16" s="5">
        <v>1056591.3799999999</v>
      </c>
      <c r="E16" s="5">
        <v>979138.52</v>
      </c>
      <c r="F16" s="5">
        <v>77452.86</v>
      </c>
      <c r="G16" s="5"/>
    </row>
    <row r="17" spans="1:7" ht="18" customHeight="1">
      <c r="A17" s="54" t="s">
        <v>97</v>
      </c>
      <c r="B17" s="54" t="s">
        <v>98</v>
      </c>
      <c r="C17" s="5">
        <v>97071.84</v>
      </c>
      <c r="D17" s="5">
        <v>97071.84</v>
      </c>
      <c r="E17" s="5">
        <v>97071.84</v>
      </c>
      <c r="F17" s="5"/>
      <c r="G17" s="5"/>
    </row>
    <row r="18" spans="1:7" ht="18" customHeight="1">
      <c r="A18" s="55" t="s">
        <v>99</v>
      </c>
      <c r="B18" s="55" t="s">
        <v>158</v>
      </c>
      <c r="C18" s="5">
        <v>97071.84</v>
      </c>
      <c r="D18" s="5">
        <v>97071.84</v>
      </c>
      <c r="E18" s="5">
        <v>97071.84</v>
      </c>
      <c r="F18" s="5"/>
      <c r="G18" s="5"/>
    </row>
    <row r="19" spans="1:7" ht="18" customHeight="1">
      <c r="A19" s="56" t="s">
        <v>100</v>
      </c>
      <c r="B19" s="56" t="s">
        <v>159</v>
      </c>
      <c r="C19" s="5">
        <v>97071.84</v>
      </c>
      <c r="D19" s="5">
        <v>97071.84</v>
      </c>
      <c r="E19" s="5">
        <v>97071.84</v>
      </c>
      <c r="F19" s="5"/>
      <c r="G19" s="5"/>
    </row>
    <row r="20" spans="1:7" ht="18" customHeight="1">
      <c r="A20" s="162" t="s">
        <v>104</v>
      </c>
      <c r="B20" s="163" t="s">
        <v>104</v>
      </c>
      <c r="C20" s="5">
        <v>1344196.37</v>
      </c>
      <c r="D20" s="5">
        <v>1344196.37</v>
      </c>
      <c r="E20" s="5">
        <v>1266743.51</v>
      </c>
      <c r="F20" s="5">
        <v>77452.86</v>
      </c>
      <c r="G20" s="5"/>
    </row>
  </sheetData>
  <mergeCells count="7">
    <mergeCell ref="A2:G2"/>
    <mergeCell ref="A4:B4"/>
    <mergeCell ref="A3:E3"/>
    <mergeCell ref="A20:B20"/>
    <mergeCell ref="G4:G5"/>
    <mergeCell ref="D4:F4"/>
    <mergeCell ref="C4:C5"/>
  </mergeCells>
  <phoneticPr fontId="1" type="noConversion"/>
  <printOptions horizontalCentered="1"/>
  <pageMargins left="0.39" right="0.39" top="0.57999999999999996" bottom="0.57999999999999996" header="0.5" footer="0.5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7"/>
  <sheetViews>
    <sheetView showZeros="0" workbookViewId="0"/>
  </sheetViews>
  <sheetFormatPr defaultColWidth="9.140625" defaultRowHeight="14.25" customHeight="1"/>
  <cols>
    <col min="1" max="1" width="23.5703125" customWidth="1"/>
    <col min="2" max="6" width="22.85546875" customWidth="1"/>
  </cols>
  <sheetData>
    <row r="1" spans="1:6" ht="15" customHeight="1">
      <c r="A1" s="57"/>
      <c r="B1" s="58"/>
      <c r="C1" s="30"/>
      <c r="F1" s="59" t="s">
        <v>160</v>
      </c>
    </row>
    <row r="2" spans="1:6" ht="39" customHeight="1">
      <c r="A2" s="125" t="str">
        <f>"2025"&amp;"年一般公共预算“三公”经费支出预算表"</f>
        <v>2025年一般公共预算“三公”经费支出预算表</v>
      </c>
      <c r="B2" s="168"/>
      <c r="C2" s="168"/>
      <c r="D2" s="168"/>
      <c r="E2" s="168"/>
      <c r="F2" s="168"/>
    </row>
    <row r="3" spans="1:6" ht="18.75" customHeight="1">
      <c r="A3" s="112" t="str">
        <f>"单位名称："&amp;"耿马傣族佤族自治县搬迁安置办公室"</f>
        <v>单位名称：耿马傣族佤族自治县搬迁安置办公室</v>
      </c>
      <c r="B3" s="169"/>
      <c r="C3" s="144"/>
      <c r="D3" s="31"/>
      <c r="F3" s="59" t="s">
        <v>161</v>
      </c>
    </row>
    <row r="4" spans="1:6" ht="18.75" customHeight="1">
      <c r="A4" s="148" t="s">
        <v>162</v>
      </c>
      <c r="B4" s="116" t="s">
        <v>163</v>
      </c>
      <c r="C4" s="114" t="s">
        <v>164</v>
      </c>
      <c r="D4" s="150"/>
      <c r="E4" s="115"/>
      <c r="F4" s="116" t="s">
        <v>165</v>
      </c>
    </row>
    <row r="5" spans="1:6" ht="18.75" customHeight="1">
      <c r="A5" s="170"/>
      <c r="B5" s="117"/>
      <c r="C5" s="33" t="s">
        <v>57</v>
      </c>
      <c r="D5" s="33" t="s">
        <v>166</v>
      </c>
      <c r="E5" s="33" t="s">
        <v>167</v>
      </c>
      <c r="F5" s="117"/>
    </row>
    <row r="6" spans="1:6" ht="18.75" customHeight="1">
      <c r="A6" s="60">
        <v>1</v>
      </c>
      <c r="B6" s="61">
        <v>2</v>
      </c>
      <c r="C6" s="62">
        <v>3</v>
      </c>
      <c r="D6" s="62">
        <v>4</v>
      </c>
      <c r="E6" s="62">
        <v>5</v>
      </c>
      <c r="F6" s="61">
        <v>6</v>
      </c>
    </row>
    <row r="7" spans="1:6" ht="18.75" customHeight="1">
      <c r="A7" s="63">
        <v>20000</v>
      </c>
      <c r="B7" s="63"/>
      <c r="C7" s="63">
        <v>20000</v>
      </c>
      <c r="D7" s="63"/>
      <c r="E7" s="63">
        <v>20000</v>
      </c>
      <c r="F7" s="63"/>
    </row>
  </sheetData>
  <mergeCells count="6">
    <mergeCell ref="A2:F2"/>
    <mergeCell ref="A3:C3"/>
    <mergeCell ref="A4:A5"/>
    <mergeCell ref="B4:B5"/>
    <mergeCell ref="C4:E4"/>
    <mergeCell ref="F4:F5"/>
  </mergeCells>
  <phoneticPr fontId="1" type="noConversion"/>
  <printOptions horizontalCentered="1"/>
  <pageMargins left="0.39" right="0.39" top="0.57999999999999996" bottom="0.57999999999999996" header="0.51" footer="0.51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35"/>
  <sheetViews>
    <sheetView showZeros="0" topLeftCell="A13" workbookViewId="0">
      <selection activeCell="A26" sqref="A26:XFD26"/>
    </sheetView>
  </sheetViews>
  <sheetFormatPr defaultColWidth="9.140625" defaultRowHeight="14.25" customHeight="1"/>
  <cols>
    <col min="1" max="1" width="32.85546875" customWidth="1"/>
    <col min="2" max="2" width="25.42578125" customWidth="1"/>
    <col min="3" max="3" width="26.5703125" customWidth="1"/>
    <col min="4" max="4" width="10.140625" customWidth="1"/>
    <col min="5" max="5" width="28.5703125" customWidth="1"/>
    <col min="6" max="6" width="10.28515625" customWidth="1"/>
    <col min="7" max="7" width="23" customWidth="1"/>
    <col min="8" max="21" width="19.85546875" customWidth="1"/>
    <col min="22" max="23" width="20" customWidth="1"/>
  </cols>
  <sheetData>
    <row r="1" spans="1:23" ht="15" customHeight="1">
      <c r="B1" s="64"/>
      <c r="D1" s="65"/>
      <c r="E1" s="65"/>
      <c r="F1" s="65"/>
      <c r="G1" s="65"/>
      <c r="H1" s="18"/>
      <c r="I1" s="18"/>
      <c r="J1" s="18"/>
      <c r="K1" s="18"/>
      <c r="L1" s="18"/>
      <c r="M1" s="18"/>
      <c r="N1" s="31"/>
      <c r="O1" s="31"/>
      <c r="P1" s="31"/>
      <c r="Q1" s="18"/>
      <c r="U1" s="64"/>
      <c r="W1" s="19" t="s">
        <v>168</v>
      </c>
    </row>
    <row r="2" spans="1:23" ht="39.75" customHeight="1">
      <c r="A2" s="125" t="str">
        <f>"2025"&amp;"年部门基本支出预算表"</f>
        <v>2025年部门基本支出预算表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80"/>
      <c r="O2" s="180"/>
      <c r="P2" s="180"/>
      <c r="Q2" s="168"/>
      <c r="R2" s="168"/>
      <c r="S2" s="168"/>
      <c r="T2" s="168"/>
      <c r="U2" s="168"/>
      <c r="V2" s="168"/>
      <c r="W2" s="168"/>
    </row>
    <row r="3" spans="1:23" ht="18.75" customHeight="1">
      <c r="A3" s="154" t="str">
        <f>"单位名称："&amp;"耿马傣族佤族自治县搬迁安置办公室"</f>
        <v>单位名称：耿马傣族佤族自治县搬迁安置办公室</v>
      </c>
      <c r="B3" s="181"/>
      <c r="C3" s="181"/>
      <c r="D3" s="181"/>
      <c r="E3" s="181"/>
      <c r="F3" s="181"/>
      <c r="G3" s="181"/>
      <c r="H3" s="21"/>
      <c r="I3" s="21"/>
      <c r="J3" s="21"/>
      <c r="K3" s="21"/>
      <c r="L3" s="21"/>
      <c r="M3" s="21"/>
      <c r="N3" s="20"/>
      <c r="O3" s="20"/>
      <c r="P3" s="20"/>
      <c r="Q3" s="21"/>
      <c r="U3" s="64"/>
      <c r="W3" s="19" t="s">
        <v>161</v>
      </c>
    </row>
    <row r="4" spans="1:23" ht="18" customHeight="1">
      <c r="A4" s="148" t="s">
        <v>169</v>
      </c>
      <c r="B4" s="148" t="s">
        <v>170</v>
      </c>
      <c r="C4" s="148" t="s">
        <v>171</v>
      </c>
      <c r="D4" s="148" t="s">
        <v>172</v>
      </c>
      <c r="E4" s="148" t="s">
        <v>173</v>
      </c>
      <c r="F4" s="148" t="s">
        <v>174</v>
      </c>
      <c r="G4" s="148" t="s">
        <v>175</v>
      </c>
      <c r="H4" s="166" t="s">
        <v>176</v>
      </c>
      <c r="I4" s="174" t="s">
        <v>176</v>
      </c>
      <c r="J4" s="174"/>
      <c r="K4" s="174"/>
      <c r="L4" s="174"/>
      <c r="M4" s="174"/>
      <c r="N4" s="150"/>
      <c r="O4" s="150"/>
      <c r="P4" s="150"/>
      <c r="Q4" s="151" t="s">
        <v>61</v>
      </c>
      <c r="R4" s="174" t="s">
        <v>78</v>
      </c>
      <c r="S4" s="174"/>
      <c r="T4" s="174"/>
      <c r="U4" s="174"/>
      <c r="V4" s="174"/>
      <c r="W4" s="175"/>
    </row>
    <row r="5" spans="1:23" ht="18" customHeight="1">
      <c r="A5" s="182"/>
      <c r="B5" s="183"/>
      <c r="C5" s="182"/>
      <c r="D5" s="182"/>
      <c r="E5" s="182"/>
      <c r="F5" s="182"/>
      <c r="G5" s="182"/>
      <c r="H5" s="167" t="s">
        <v>177</v>
      </c>
      <c r="I5" s="166" t="s">
        <v>58</v>
      </c>
      <c r="J5" s="174"/>
      <c r="K5" s="174"/>
      <c r="L5" s="174"/>
      <c r="M5" s="175"/>
      <c r="N5" s="114" t="s">
        <v>178</v>
      </c>
      <c r="O5" s="150"/>
      <c r="P5" s="115"/>
      <c r="Q5" s="148" t="s">
        <v>61</v>
      </c>
      <c r="R5" s="166" t="s">
        <v>78</v>
      </c>
      <c r="S5" s="151" t="s">
        <v>64</v>
      </c>
      <c r="T5" s="174" t="s">
        <v>78</v>
      </c>
      <c r="U5" s="151" t="s">
        <v>66</v>
      </c>
      <c r="V5" s="151" t="s">
        <v>67</v>
      </c>
      <c r="W5" s="152" t="s">
        <v>68</v>
      </c>
    </row>
    <row r="6" spans="1:23" ht="18.75" customHeight="1">
      <c r="A6" s="176"/>
      <c r="B6" s="176"/>
      <c r="C6" s="176"/>
      <c r="D6" s="176"/>
      <c r="E6" s="176"/>
      <c r="F6" s="176"/>
      <c r="G6" s="176"/>
      <c r="H6" s="176"/>
      <c r="I6" s="178" t="s">
        <v>179</v>
      </c>
      <c r="J6" s="148" t="s">
        <v>180</v>
      </c>
      <c r="K6" s="148" t="s">
        <v>181</v>
      </c>
      <c r="L6" s="148" t="s">
        <v>182</v>
      </c>
      <c r="M6" s="148" t="s">
        <v>183</v>
      </c>
      <c r="N6" s="148" t="s">
        <v>58</v>
      </c>
      <c r="O6" s="148" t="s">
        <v>59</v>
      </c>
      <c r="P6" s="148" t="s">
        <v>60</v>
      </c>
      <c r="Q6" s="176"/>
      <c r="R6" s="148" t="s">
        <v>57</v>
      </c>
      <c r="S6" s="148" t="s">
        <v>64</v>
      </c>
      <c r="T6" s="148" t="s">
        <v>184</v>
      </c>
      <c r="U6" s="148" t="s">
        <v>66</v>
      </c>
      <c r="V6" s="148" t="s">
        <v>67</v>
      </c>
      <c r="W6" s="148" t="s">
        <v>68</v>
      </c>
    </row>
    <row r="7" spans="1:23" ht="37.5" customHeight="1">
      <c r="A7" s="177"/>
      <c r="B7" s="177"/>
      <c r="C7" s="177"/>
      <c r="D7" s="177"/>
      <c r="E7" s="177"/>
      <c r="F7" s="177"/>
      <c r="G7" s="177"/>
      <c r="H7" s="177"/>
      <c r="I7" s="179"/>
      <c r="J7" s="170" t="s">
        <v>185</v>
      </c>
      <c r="K7" s="170" t="s">
        <v>181</v>
      </c>
      <c r="L7" s="170" t="s">
        <v>182</v>
      </c>
      <c r="M7" s="170" t="s">
        <v>183</v>
      </c>
      <c r="N7" s="170" t="s">
        <v>181</v>
      </c>
      <c r="O7" s="170" t="s">
        <v>182</v>
      </c>
      <c r="P7" s="170" t="s">
        <v>183</v>
      </c>
      <c r="Q7" s="170" t="s">
        <v>61</v>
      </c>
      <c r="R7" s="170" t="s">
        <v>57</v>
      </c>
      <c r="S7" s="170" t="s">
        <v>64</v>
      </c>
      <c r="T7" s="170" t="s">
        <v>184</v>
      </c>
      <c r="U7" s="170" t="s">
        <v>66</v>
      </c>
      <c r="V7" s="170" t="s">
        <v>67</v>
      </c>
      <c r="W7" s="170" t="s">
        <v>68</v>
      </c>
    </row>
    <row r="8" spans="1:23" ht="19.5" customHeight="1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</row>
    <row r="9" spans="1:23" ht="21" customHeight="1">
      <c r="A9" s="4" t="s">
        <v>70</v>
      </c>
      <c r="B9" s="4"/>
      <c r="C9" s="4"/>
      <c r="D9" s="4"/>
      <c r="E9" s="4"/>
      <c r="F9" s="4"/>
      <c r="G9" s="4"/>
      <c r="H9" s="5">
        <v>1344196.37</v>
      </c>
      <c r="I9" s="5">
        <v>1344196.37</v>
      </c>
      <c r="J9" s="5"/>
      <c r="K9" s="5"/>
      <c r="L9" s="5">
        <v>1344196.37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21" customHeight="1">
      <c r="A10" s="69" t="s">
        <v>70</v>
      </c>
      <c r="B10" s="70"/>
      <c r="C10" s="70"/>
      <c r="D10" s="70"/>
      <c r="E10" s="70"/>
      <c r="F10" s="70"/>
      <c r="G10" s="70"/>
      <c r="H10" s="5">
        <v>1344196.37</v>
      </c>
      <c r="I10" s="5">
        <v>1344196.37</v>
      </c>
      <c r="J10" s="5"/>
      <c r="K10" s="5"/>
      <c r="L10" s="5">
        <v>1344196.37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21" customHeight="1">
      <c r="A11" s="69" t="s">
        <v>70</v>
      </c>
      <c r="B11" s="70" t="s">
        <v>186</v>
      </c>
      <c r="C11" s="70" t="s">
        <v>187</v>
      </c>
      <c r="D11" s="70" t="s">
        <v>96</v>
      </c>
      <c r="E11" s="70" t="s">
        <v>157</v>
      </c>
      <c r="F11" s="70" t="s">
        <v>188</v>
      </c>
      <c r="G11" s="70" t="s">
        <v>189</v>
      </c>
      <c r="H11" s="5">
        <v>361536</v>
      </c>
      <c r="I11" s="5">
        <v>361536</v>
      </c>
      <c r="J11" s="5"/>
      <c r="K11" s="5"/>
      <c r="L11" s="5">
        <v>361536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21" customHeight="1">
      <c r="A12" s="69" t="s">
        <v>70</v>
      </c>
      <c r="B12" s="70" t="s">
        <v>186</v>
      </c>
      <c r="C12" s="70" t="s">
        <v>187</v>
      </c>
      <c r="D12" s="70" t="s">
        <v>96</v>
      </c>
      <c r="E12" s="70" t="s">
        <v>157</v>
      </c>
      <c r="F12" s="70" t="s">
        <v>190</v>
      </c>
      <c r="G12" s="70" t="s">
        <v>191</v>
      </c>
      <c r="H12" s="5">
        <v>75660</v>
      </c>
      <c r="I12" s="5">
        <v>75660</v>
      </c>
      <c r="J12" s="5"/>
      <c r="K12" s="5"/>
      <c r="L12" s="5">
        <v>75660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21" customHeight="1">
      <c r="A13" s="69" t="s">
        <v>70</v>
      </c>
      <c r="B13" s="70" t="s">
        <v>192</v>
      </c>
      <c r="C13" s="70" t="s">
        <v>193</v>
      </c>
      <c r="D13" s="70" t="s">
        <v>96</v>
      </c>
      <c r="E13" s="70" t="s">
        <v>157</v>
      </c>
      <c r="F13" s="70" t="s">
        <v>194</v>
      </c>
      <c r="G13" s="70" t="s">
        <v>195</v>
      </c>
      <c r="H13" s="5">
        <v>250896</v>
      </c>
      <c r="I13" s="5">
        <v>250896</v>
      </c>
      <c r="J13" s="5"/>
      <c r="K13" s="5"/>
      <c r="L13" s="5">
        <v>250896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21" customHeight="1">
      <c r="A14" s="69" t="s">
        <v>70</v>
      </c>
      <c r="B14" s="70" t="s">
        <v>196</v>
      </c>
      <c r="C14" s="70" t="s">
        <v>197</v>
      </c>
      <c r="D14" s="70" t="s">
        <v>96</v>
      </c>
      <c r="E14" s="70" t="s">
        <v>157</v>
      </c>
      <c r="F14" s="70" t="s">
        <v>194</v>
      </c>
      <c r="G14" s="70" t="s">
        <v>195</v>
      </c>
      <c r="H14" s="5">
        <v>162000</v>
      </c>
      <c r="I14" s="5">
        <v>162000</v>
      </c>
      <c r="J14" s="5"/>
      <c r="K14" s="5"/>
      <c r="L14" s="5">
        <v>162000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21" customHeight="1">
      <c r="A15" s="69" t="s">
        <v>70</v>
      </c>
      <c r="B15" s="70" t="s">
        <v>198</v>
      </c>
      <c r="C15" s="70" t="s">
        <v>199</v>
      </c>
      <c r="D15" s="70" t="s">
        <v>96</v>
      </c>
      <c r="E15" s="70" t="s">
        <v>157</v>
      </c>
      <c r="F15" s="70" t="s">
        <v>194</v>
      </c>
      <c r="G15" s="70" t="s">
        <v>195</v>
      </c>
      <c r="H15" s="5">
        <v>120840</v>
      </c>
      <c r="I15" s="5">
        <v>120840</v>
      </c>
      <c r="J15" s="5"/>
      <c r="K15" s="5"/>
      <c r="L15" s="5">
        <v>120840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21" customHeight="1">
      <c r="A16" s="69" t="s">
        <v>70</v>
      </c>
      <c r="B16" s="70" t="s">
        <v>200</v>
      </c>
      <c r="C16" s="70" t="s">
        <v>201</v>
      </c>
      <c r="D16" s="70" t="s">
        <v>87</v>
      </c>
      <c r="E16" s="70" t="s">
        <v>152</v>
      </c>
      <c r="F16" s="70" t="s">
        <v>202</v>
      </c>
      <c r="G16" s="70" t="s">
        <v>203</v>
      </c>
      <c r="H16" s="5">
        <v>129429.12</v>
      </c>
      <c r="I16" s="5">
        <v>129429.12</v>
      </c>
      <c r="J16" s="5"/>
      <c r="K16" s="5"/>
      <c r="L16" s="5">
        <v>129429.12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21" customHeight="1">
      <c r="A17" s="69" t="s">
        <v>70</v>
      </c>
      <c r="B17" s="70" t="s">
        <v>200</v>
      </c>
      <c r="C17" s="70" t="s">
        <v>201</v>
      </c>
      <c r="D17" s="70" t="s">
        <v>204</v>
      </c>
      <c r="E17" s="70" t="s">
        <v>205</v>
      </c>
      <c r="F17" s="70" t="s">
        <v>206</v>
      </c>
      <c r="G17" s="70" t="s">
        <v>207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21" customHeight="1">
      <c r="A18" s="69" t="s">
        <v>70</v>
      </c>
      <c r="B18" s="70" t="s">
        <v>200</v>
      </c>
      <c r="C18" s="70" t="s">
        <v>201</v>
      </c>
      <c r="D18" s="70" t="s">
        <v>208</v>
      </c>
      <c r="E18" s="70" t="s">
        <v>209</v>
      </c>
      <c r="F18" s="70" t="s">
        <v>210</v>
      </c>
      <c r="G18" s="70" t="s">
        <v>211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21" customHeight="1">
      <c r="A19" s="69" t="s">
        <v>70</v>
      </c>
      <c r="B19" s="70" t="s">
        <v>200</v>
      </c>
      <c r="C19" s="70" t="s">
        <v>201</v>
      </c>
      <c r="D19" s="70" t="s">
        <v>91</v>
      </c>
      <c r="E19" s="70" t="s">
        <v>154</v>
      </c>
      <c r="F19" s="70" t="s">
        <v>210</v>
      </c>
      <c r="G19" s="70" t="s">
        <v>211</v>
      </c>
      <c r="H19" s="5">
        <v>57434.17</v>
      </c>
      <c r="I19" s="5">
        <v>57434.17</v>
      </c>
      <c r="J19" s="5"/>
      <c r="K19" s="5"/>
      <c r="L19" s="5">
        <v>57434.17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21" customHeight="1">
      <c r="A20" s="69" t="s">
        <v>70</v>
      </c>
      <c r="B20" s="70" t="s">
        <v>200</v>
      </c>
      <c r="C20" s="70" t="s">
        <v>201</v>
      </c>
      <c r="D20" s="70" t="s">
        <v>212</v>
      </c>
      <c r="E20" s="70" t="s">
        <v>213</v>
      </c>
      <c r="F20" s="70" t="s">
        <v>214</v>
      </c>
      <c r="G20" s="70" t="s">
        <v>215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21" customHeight="1">
      <c r="A21" s="69" t="s">
        <v>70</v>
      </c>
      <c r="B21" s="70" t="s">
        <v>200</v>
      </c>
      <c r="C21" s="70" t="s">
        <v>201</v>
      </c>
      <c r="D21" s="70" t="s">
        <v>96</v>
      </c>
      <c r="E21" s="70" t="s">
        <v>157</v>
      </c>
      <c r="F21" s="70" t="s">
        <v>216</v>
      </c>
      <c r="G21" s="70" t="s">
        <v>217</v>
      </c>
      <c r="H21" s="5">
        <v>5662.52</v>
      </c>
      <c r="I21" s="5">
        <v>5662.52</v>
      </c>
      <c r="J21" s="5"/>
      <c r="K21" s="5"/>
      <c r="L21" s="5">
        <v>5662.52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21" customHeight="1">
      <c r="A22" s="69" t="s">
        <v>70</v>
      </c>
      <c r="B22" s="70" t="s">
        <v>200</v>
      </c>
      <c r="C22" s="70" t="s">
        <v>201</v>
      </c>
      <c r="D22" s="70" t="s">
        <v>92</v>
      </c>
      <c r="E22" s="70" t="s">
        <v>155</v>
      </c>
      <c r="F22" s="70" t="s">
        <v>216</v>
      </c>
      <c r="G22" s="70" t="s">
        <v>217</v>
      </c>
      <c r="H22" s="5">
        <v>2052</v>
      </c>
      <c r="I22" s="5">
        <v>2052</v>
      </c>
      <c r="J22" s="5"/>
      <c r="K22" s="5"/>
      <c r="L22" s="5">
        <v>2052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21" customHeight="1">
      <c r="A23" s="69" t="s">
        <v>70</v>
      </c>
      <c r="B23" s="70" t="s">
        <v>200</v>
      </c>
      <c r="C23" s="70" t="s">
        <v>201</v>
      </c>
      <c r="D23" s="70" t="s">
        <v>92</v>
      </c>
      <c r="E23" s="70" t="s">
        <v>155</v>
      </c>
      <c r="F23" s="70" t="s">
        <v>216</v>
      </c>
      <c r="G23" s="70" t="s">
        <v>217</v>
      </c>
      <c r="H23" s="5">
        <v>1617.86</v>
      </c>
      <c r="I23" s="5">
        <v>1617.86</v>
      </c>
      <c r="J23" s="5"/>
      <c r="K23" s="5"/>
      <c r="L23" s="5">
        <v>1617.86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21" customHeight="1">
      <c r="A24" s="69" t="s">
        <v>70</v>
      </c>
      <c r="B24" s="70" t="s">
        <v>218</v>
      </c>
      <c r="C24" s="70" t="s">
        <v>159</v>
      </c>
      <c r="D24" s="70" t="s">
        <v>100</v>
      </c>
      <c r="E24" s="70" t="s">
        <v>159</v>
      </c>
      <c r="F24" s="70" t="s">
        <v>219</v>
      </c>
      <c r="G24" s="70" t="s">
        <v>159</v>
      </c>
      <c r="H24" s="5">
        <v>97071.84</v>
      </c>
      <c r="I24" s="5">
        <v>97071.84</v>
      </c>
      <c r="J24" s="5"/>
      <c r="K24" s="5"/>
      <c r="L24" s="5">
        <v>97071.84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21" customHeight="1">
      <c r="A25" s="69" t="s">
        <v>70</v>
      </c>
      <c r="B25" s="70" t="s">
        <v>220</v>
      </c>
      <c r="C25" s="70" t="s">
        <v>221</v>
      </c>
      <c r="D25" s="70" t="s">
        <v>96</v>
      </c>
      <c r="E25" s="70" t="s">
        <v>157</v>
      </c>
      <c r="F25" s="70" t="s">
        <v>222</v>
      </c>
      <c r="G25" s="70" t="s">
        <v>223</v>
      </c>
      <c r="H25" s="5">
        <v>1600</v>
      </c>
      <c r="I25" s="5">
        <v>1600</v>
      </c>
      <c r="J25" s="5"/>
      <c r="K25" s="5"/>
      <c r="L25" s="5">
        <v>1600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21" customHeight="1">
      <c r="A26" s="69" t="s">
        <v>70</v>
      </c>
      <c r="B26" s="70" t="s">
        <v>220</v>
      </c>
      <c r="C26" s="70" t="s">
        <v>221</v>
      </c>
      <c r="D26" s="70" t="s">
        <v>96</v>
      </c>
      <c r="E26" s="70" t="s">
        <v>157</v>
      </c>
      <c r="F26" s="70">
        <v>30206</v>
      </c>
      <c r="G26" s="70" t="s">
        <v>329</v>
      </c>
      <c r="H26" s="5">
        <v>1300</v>
      </c>
      <c r="I26" s="5">
        <v>1300</v>
      </c>
      <c r="J26" s="5"/>
      <c r="K26" s="5"/>
      <c r="L26" s="5">
        <v>1300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1" customHeight="1">
      <c r="A27" s="69" t="s">
        <v>70</v>
      </c>
      <c r="B27" s="70" t="s">
        <v>220</v>
      </c>
      <c r="C27" s="70" t="s">
        <v>221</v>
      </c>
      <c r="D27" s="70" t="s">
        <v>96</v>
      </c>
      <c r="E27" s="70" t="s">
        <v>157</v>
      </c>
      <c r="F27" s="70" t="s">
        <v>224</v>
      </c>
      <c r="G27" s="70" t="s">
        <v>225</v>
      </c>
      <c r="H27" s="5">
        <v>1200</v>
      </c>
      <c r="I27" s="5">
        <v>1200</v>
      </c>
      <c r="J27" s="5"/>
      <c r="K27" s="5"/>
      <c r="L27" s="5">
        <v>1200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21" customHeight="1">
      <c r="A28" s="69" t="s">
        <v>70</v>
      </c>
      <c r="B28" s="70" t="s">
        <v>220</v>
      </c>
      <c r="C28" s="70" t="s">
        <v>221</v>
      </c>
      <c r="D28" s="70" t="s">
        <v>96</v>
      </c>
      <c r="E28" s="70" t="s">
        <v>157</v>
      </c>
      <c r="F28" s="70" t="s">
        <v>226</v>
      </c>
      <c r="G28" s="70" t="s">
        <v>227</v>
      </c>
      <c r="H28" s="5">
        <v>8100</v>
      </c>
      <c r="I28" s="5">
        <v>8100</v>
      </c>
      <c r="J28" s="5"/>
      <c r="K28" s="5"/>
      <c r="L28" s="5">
        <v>8100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21" customHeight="1">
      <c r="A29" s="69" t="s">
        <v>70</v>
      </c>
      <c r="B29" s="70" t="s">
        <v>220</v>
      </c>
      <c r="C29" s="70" t="s">
        <v>221</v>
      </c>
      <c r="D29" s="70" t="s">
        <v>96</v>
      </c>
      <c r="E29" s="70" t="s">
        <v>157</v>
      </c>
      <c r="F29" s="70" t="s">
        <v>228</v>
      </c>
      <c r="G29" s="70" t="s">
        <v>229</v>
      </c>
      <c r="H29" s="5">
        <v>19300</v>
      </c>
      <c r="I29" s="5">
        <v>19300</v>
      </c>
      <c r="J29" s="5"/>
      <c r="K29" s="5"/>
      <c r="L29" s="5">
        <v>19300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21" customHeight="1">
      <c r="A30" s="69" t="s">
        <v>70</v>
      </c>
      <c r="B30" s="70" t="s">
        <v>230</v>
      </c>
      <c r="C30" s="70" t="s">
        <v>231</v>
      </c>
      <c r="D30" s="70" t="s">
        <v>96</v>
      </c>
      <c r="E30" s="70" t="s">
        <v>157</v>
      </c>
      <c r="F30" s="70" t="s">
        <v>232</v>
      </c>
      <c r="G30" s="70" t="s">
        <v>231</v>
      </c>
      <c r="H30" s="5">
        <v>16178.64</v>
      </c>
      <c r="I30" s="5">
        <v>16178.64</v>
      </c>
      <c r="J30" s="5"/>
      <c r="K30" s="5"/>
      <c r="L30" s="5">
        <v>16178.64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21" customHeight="1">
      <c r="A31" s="69" t="s">
        <v>70</v>
      </c>
      <c r="B31" s="70" t="s">
        <v>233</v>
      </c>
      <c r="C31" s="70" t="s">
        <v>234</v>
      </c>
      <c r="D31" s="70" t="s">
        <v>96</v>
      </c>
      <c r="E31" s="70" t="s">
        <v>157</v>
      </c>
      <c r="F31" s="70" t="s">
        <v>235</v>
      </c>
      <c r="G31" s="70" t="s">
        <v>234</v>
      </c>
      <c r="H31" s="5">
        <v>20000</v>
      </c>
      <c r="I31" s="5">
        <v>20000</v>
      </c>
      <c r="J31" s="5"/>
      <c r="K31" s="5"/>
      <c r="L31" s="5">
        <v>20000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21" customHeight="1">
      <c r="A32" s="69" t="s">
        <v>70</v>
      </c>
      <c r="B32" s="70" t="s">
        <v>236</v>
      </c>
      <c r="C32" s="70" t="s">
        <v>237</v>
      </c>
      <c r="D32" s="70" t="s">
        <v>96</v>
      </c>
      <c r="E32" s="70" t="s">
        <v>157</v>
      </c>
      <c r="F32" s="70" t="s">
        <v>238</v>
      </c>
      <c r="G32" s="70" t="s">
        <v>239</v>
      </c>
      <c r="H32" s="5">
        <v>9774.2199999999993</v>
      </c>
      <c r="I32" s="5">
        <v>9774.2199999999993</v>
      </c>
      <c r="J32" s="5"/>
      <c r="K32" s="5"/>
      <c r="L32" s="5">
        <v>9774.2199999999993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21" customHeight="1">
      <c r="A33" s="69" t="s">
        <v>70</v>
      </c>
      <c r="B33" s="70" t="s">
        <v>240</v>
      </c>
      <c r="C33" s="70" t="s">
        <v>241</v>
      </c>
      <c r="D33" s="70" t="s">
        <v>96</v>
      </c>
      <c r="E33" s="70" t="s">
        <v>157</v>
      </c>
      <c r="F33" s="70" t="s">
        <v>242</v>
      </c>
      <c r="G33" s="70" t="s">
        <v>243</v>
      </c>
      <c r="H33" s="5">
        <v>2544</v>
      </c>
      <c r="I33" s="5">
        <v>2544</v>
      </c>
      <c r="J33" s="5"/>
      <c r="K33" s="5"/>
      <c r="L33" s="5">
        <v>2544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21" customHeight="1">
      <c r="A34" s="69" t="s">
        <v>70</v>
      </c>
      <c r="B34" s="70" t="s">
        <v>200</v>
      </c>
      <c r="C34" s="70" t="s">
        <v>201</v>
      </c>
      <c r="D34" s="70" t="s">
        <v>208</v>
      </c>
      <c r="E34" s="70" t="s">
        <v>209</v>
      </c>
      <c r="F34" s="70" t="s">
        <v>244</v>
      </c>
      <c r="G34" s="70" t="s">
        <v>245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21" customHeight="1">
      <c r="A35" s="171" t="s">
        <v>104</v>
      </c>
      <c r="B35" s="172"/>
      <c r="C35" s="172"/>
      <c r="D35" s="172"/>
      <c r="E35" s="172"/>
      <c r="F35" s="172"/>
      <c r="G35" s="173"/>
      <c r="H35" s="5">
        <v>1344196.37</v>
      </c>
      <c r="I35" s="5">
        <v>1344196.37</v>
      </c>
      <c r="J35" s="5"/>
      <c r="K35" s="5"/>
      <c r="L35" s="5">
        <v>1344196.37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</sheetData>
  <mergeCells count="30">
    <mergeCell ref="A2:W2"/>
    <mergeCell ref="A3:G3"/>
    <mergeCell ref="A4:A7"/>
    <mergeCell ref="B4:B7"/>
    <mergeCell ref="C4:C7"/>
    <mergeCell ref="D4:D7"/>
    <mergeCell ref="E4:E7"/>
    <mergeCell ref="F4:F7"/>
    <mergeCell ref="G4:G7"/>
    <mergeCell ref="I5:M5"/>
    <mergeCell ref="Q5:Q7"/>
    <mergeCell ref="R5:W5"/>
    <mergeCell ref="V6:V7"/>
    <mergeCell ref="W6:W7"/>
    <mergeCell ref="A35:G35"/>
    <mergeCell ref="H4:W4"/>
    <mergeCell ref="H5:H7"/>
    <mergeCell ref="J6:J7"/>
    <mergeCell ref="K6:K7"/>
    <mergeCell ref="L6:L7"/>
    <mergeCell ref="M6:M7"/>
    <mergeCell ref="R6:R7"/>
    <mergeCell ref="N6:N7"/>
    <mergeCell ref="O6:O7"/>
    <mergeCell ref="P6:P7"/>
    <mergeCell ref="N5:P5"/>
    <mergeCell ref="S6:S7"/>
    <mergeCell ref="T6:T7"/>
    <mergeCell ref="U6:U7"/>
    <mergeCell ref="I6:I7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9"/>
  <sheetViews>
    <sheetView showZeros="0" workbookViewId="0"/>
  </sheetViews>
  <sheetFormatPr defaultColWidth="9.140625" defaultRowHeight="14.25" customHeight="1"/>
  <cols>
    <col min="1" max="1" width="12.42578125" customWidth="1"/>
    <col min="2" max="2" width="30.42578125" customWidth="1"/>
    <col min="3" max="3" width="32.85546875" customWidth="1"/>
    <col min="4" max="4" width="23.85546875" customWidth="1"/>
    <col min="5" max="5" width="11.140625" customWidth="1"/>
    <col min="6" max="6" width="17.7109375" customWidth="1"/>
    <col min="7" max="7" width="9.85546875" customWidth="1"/>
    <col min="8" max="8" width="17.7109375" customWidth="1"/>
    <col min="9" max="21" width="19.140625" customWidth="1"/>
    <col min="22" max="23" width="19.28515625" customWidth="1"/>
  </cols>
  <sheetData>
    <row r="1" spans="1:23" ht="15" customHeight="1">
      <c r="A1" s="28"/>
      <c r="B1" s="71"/>
      <c r="C1" s="28"/>
      <c r="D1" s="28"/>
      <c r="E1" s="72"/>
      <c r="F1" s="72"/>
      <c r="G1" s="72"/>
      <c r="H1" s="72"/>
      <c r="I1" s="71"/>
      <c r="J1" s="71"/>
      <c r="K1" s="71"/>
      <c r="L1" s="71"/>
      <c r="M1" s="71"/>
      <c r="N1" s="71"/>
      <c r="O1" s="71"/>
      <c r="P1" s="71"/>
      <c r="Q1" s="71"/>
      <c r="R1" s="28"/>
      <c r="S1" s="28"/>
      <c r="T1" s="28"/>
      <c r="U1" s="71"/>
      <c r="V1" s="28"/>
      <c r="W1" s="1" t="s">
        <v>246</v>
      </c>
    </row>
    <row r="2" spans="1:23" ht="41.25" customHeight="1">
      <c r="A2" s="110" t="str">
        <f>"2025"&amp;"年部门项目支出预算表"</f>
        <v>2025年部门项目支出预算表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</row>
    <row r="3" spans="1:23" ht="18.75" customHeight="1">
      <c r="A3" s="190" t="str">
        <f>"单位名称："&amp;"耿马傣族佤族自治县搬迁安置办公室"</f>
        <v>单位名称：耿马傣族佤族自治县搬迁安置办公室</v>
      </c>
      <c r="B3" s="191"/>
      <c r="C3" s="191"/>
      <c r="D3" s="191"/>
      <c r="E3" s="191"/>
      <c r="F3" s="191"/>
      <c r="G3" s="191"/>
      <c r="H3" s="191"/>
      <c r="I3" s="73"/>
      <c r="J3" s="73"/>
      <c r="K3" s="73"/>
      <c r="L3" s="73"/>
      <c r="M3" s="73"/>
      <c r="N3" s="73"/>
      <c r="O3" s="73"/>
      <c r="P3" s="73"/>
      <c r="Q3" s="73"/>
      <c r="R3" s="28"/>
      <c r="S3" s="28"/>
      <c r="T3" s="28"/>
      <c r="U3" s="71"/>
      <c r="V3" s="28"/>
      <c r="W3" s="1" t="s">
        <v>161</v>
      </c>
    </row>
    <row r="4" spans="1:23" ht="18.75" customHeight="1">
      <c r="A4" s="148" t="s">
        <v>247</v>
      </c>
      <c r="B4" s="186" t="s">
        <v>170</v>
      </c>
      <c r="C4" s="148" t="s">
        <v>171</v>
      </c>
      <c r="D4" s="148" t="s">
        <v>248</v>
      </c>
      <c r="E4" s="186" t="s">
        <v>172</v>
      </c>
      <c r="F4" s="186" t="s">
        <v>173</v>
      </c>
      <c r="G4" s="186" t="s">
        <v>249</v>
      </c>
      <c r="H4" s="186" t="s">
        <v>250</v>
      </c>
      <c r="I4" s="116" t="s">
        <v>55</v>
      </c>
      <c r="J4" s="114" t="s">
        <v>251</v>
      </c>
      <c r="K4" s="150"/>
      <c r="L4" s="150"/>
      <c r="M4" s="115"/>
      <c r="N4" s="114" t="s">
        <v>178</v>
      </c>
      <c r="O4" s="150"/>
      <c r="P4" s="115"/>
      <c r="Q4" s="186" t="s">
        <v>61</v>
      </c>
      <c r="R4" s="114" t="s">
        <v>78</v>
      </c>
      <c r="S4" s="150"/>
      <c r="T4" s="150"/>
      <c r="U4" s="150"/>
      <c r="V4" s="150"/>
      <c r="W4" s="115"/>
    </row>
    <row r="5" spans="1:23" ht="18.75" customHeight="1">
      <c r="A5" s="182"/>
      <c r="B5" s="176"/>
      <c r="C5" s="182"/>
      <c r="D5" s="182"/>
      <c r="E5" s="189"/>
      <c r="F5" s="189"/>
      <c r="G5" s="189"/>
      <c r="H5" s="189"/>
      <c r="I5" s="176"/>
      <c r="J5" s="187" t="s">
        <v>58</v>
      </c>
      <c r="K5" s="164"/>
      <c r="L5" s="186" t="s">
        <v>59</v>
      </c>
      <c r="M5" s="186" t="s">
        <v>60</v>
      </c>
      <c r="N5" s="186" t="s">
        <v>58</v>
      </c>
      <c r="O5" s="186" t="s">
        <v>59</v>
      </c>
      <c r="P5" s="186" t="s">
        <v>60</v>
      </c>
      <c r="Q5" s="189"/>
      <c r="R5" s="186" t="s">
        <v>57</v>
      </c>
      <c r="S5" s="148" t="s">
        <v>64</v>
      </c>
      <c r="T5" s="148" t="s">
        <v>184</v>
      </c>
      <c r="U5" s="148" t="s">
        <v>66</v>
      </c>
      <c r="V5" s="148" t="s">
        <v>67</v>
      </c>
      <c r="W5" s="148" t="s">
        <v>68</v>
      </c>
    </row>
    <row r="6" spans="1:23" ht="18.75" customHeight="1">
      <c r="A6" s="176"/>
      <c r="B6" s="176"/>
      <c r="C6" s="176"/>
      <c r="D6" s="176"/>
      <c r="E6" s="176"/>
      <c r="F6" s="176"/>
      <c r="G6" s="176"/>
      <c r="H6" s="176"/>
      <c r="I6" s="176"/>
      <c r="J6" s="188" t="s">
        <v>57</v>
      </c>
      <c r="K6" s="165"/>
      <c r="L6" s="176"/>
      <c r="M6" s="176"/>
      <c r="N6" s="176"/>
      <c r="O6" s="176"/>
      <c r="P6" s="176"/>
      <c r="Q6" s="176"/>
      <c r="R6" s="176"/>
      <c r="S6" s="183"/>
      <c r="T6" s="183"/>
      <c r="U6" s="183"/>
      <c r="V6" s="183"/>
      <c r="W6" s="183"/>
    </row>
    <row r="7" spans="1:23" ht="18.75" customHeight="1">
      <c r="A7" s="170"/>
      <c r="B7" s="117"/>
      <c r="C7" s="170"/>
      <c r="D7" s="170"/>
      <c r="E7" s="149"/>
      <c r="F7" s="149"/>
      <c r="G7" s="149"/>
      <c r="H7" s="149"/>
      <c r="I7" s="117"/>
      <c r="J7" s="35" t="s">
        <v>57</v>
      </c>
      <c r="K7" s="35" t="s">
        <v>252</v>
      </c>
      <c r="L7" s="149"/>
      <c r="M7" s="149"/>
      <c r="N7" s="149"/>
      <c r="O7" s="149"/>
      <c r="P7" s="149"/>
      <c r="Q7" s="149"/>
      <c r="R7" s="149"/>
      <c r="S7" s="149"/>
      <c r="T7" s="149"/>
      <c r="U7" s="117"/>
      <c r="V7" s="149"/>
      <c r="W7" s="149"/>
    </row>
    <row r="8" spans="1:23" ht="18.75" customHeight="1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  <c r="H8" s="74">
        <v>8</v>
      </c>
      <c r="I8" s="74">
        <v>9</v>
      </c>
      <c r="J8" s="74">
        <v>10</v>
      </c>
      <c r="K8" s="74">
        <v>11</v>
      </c>
      <c r="L8" s="74">
        <v>12</v>
      </c>
      <c r="M8" s="74">
        <v>13</v>
      </c>
      <c r="N8" s="74">
        <v>14</v>
      </c>
      <c r="O8" s="74">
        <v>15</v>
      </c>
      <c r="P8" s="74">
        <v>16</v>
      </c>
      <c r="Q8" s="74">
        <v>17</v>
      </c>
      <c r="R8" s="74">
        <v>18</v>
      </c>
      <c r="S8" s="74">
        <v>19</v>
      </c>
      <c r="T8" s="74">
        <v>20</v>
      </c>
      <c r="U8" s="74">
        <v>21</v>
      </c>
      <c r="V8" s="74">
        <v>22</v>
      </c>
      <c r="W8" s="74">
        <v>23</v>
      </c>
    </row>
    <row r="9" spans="1:23" ht="18.75" customHeight="1">
      <c r="A9" s="70"/>
      <c r="B9" s="70"/>
      <c r="C9" s="70" t="s">
        <v>253</v>
      </c>
      <c r="D9" s="70"/>
      <c r="E9" s="70"/>
      <c r="F9" s="70"/>
      <c r="G9" s="70"/>
      <c r="H9" s="70"/>
      <c r="I9" s="5">
        <v>7588</v>
      </c>
      <c r="J9" s="5"/>
      <c r="K9" s="5"/>
      <c r="L9" s="5"/>
      <c r="M9" s="5"/>
      <c r="N9" s="5"/>
      <c r="O9" s="5"/>
      <c r="P9" s="5"/>
      <c r="Q9" s="5"/>
      <c r="R9" s="5">
        <v>7588</v>
      </c>
      <c r="S9" s="5"/>
      <c r="T9" s="5"/>
      <c r="U9" s="5"/>
      <c r="V9" s="5"/>
      <c r="W9" s="5">
        <v>7588</v>
      </c>
    </row>
    <row r="10" spans="1:23" ht="18.75" customHeight="1">
      <c r="A10" s="75" t="s">
        <v>254</v>
      </c>
      <c r="B10" s="75" t="s">
        <v>255</v>
      </c>
      <c r="C10" s="70" t="s">
        <v>253</v>
      </c>
      <c r="D10" s="75" t="s">
        <v>70</v>
      </c>
      <c r="E10" s="75" t="s">
        <v>103</v>
      </c>
      <c r="F10" s="75" t="s">
        <v>83</v>
      </c>
      <c r="G10" s="75" t="s">
        <v>228</v>
      </c>
      <c r="H10" s="75" t="s">
        <v>229</v>
      </c>
      <c r="I10" s="5">
        <v>7588</v>
      </c>
      <c r="J10" s="5"/>
      <c r="K10" s="5"/>
      <c r="L10" s="5"/>
      <c r="M10" s="5"/>
      <c r="N10" s="5"/>
      <c r="O10" s="5"/>
      <c r="P10" s="5"/>
      <c r="Q10" s="5"/>
      <c r="R10" s="5">
        <v>7588</v>
      </c>
      <c r="S10" s="5"/>
      <c r="T10" s="5"/>
      <c r="U10" s="5"/>
      <c r="V10" s="5"/>
      <c r="W10" s="5">
        <v>7588</v>
      </c>
    </row>
    <row r="11" spans="1:23" ht="18.75" customHeight="1">
      <c r="A11" s="76"/>
      <c r="B11" s="76"/>
      <c r="C11" s="70" t="s">
        <v>256</v>
      </c>
      <c r="D11" s="76"/>
      <c r="E11" s="76"/>
      <c r="F11" s="76"/>
      <c r="G11" s="76"/>
      <c r="H11" s="76"/>
      <c r="I11" s="5">
        <v>344.92</v>
      </c>
      <c r="J11" s="5"/>
      <c r="K11" s="5"/>
      <c r="L11" s="5"/>
      <c r="M11" s="5"/>
      <c r="N11" s="5"/>
      <c r="O11" s="5"/>
      <c r="P11" s="5"/>
      <c r="Q11" s="5"/>
      <c r="R11" s="5">
        <v>344.92</v>
      </c>
      <c r="S11" s="5"/>
      <c r="T11" s="5"/>
      <c r="U11" s="5"/>
      <c r="V11" s="5"/>
      <c r="W11" s="5">
        <v>344.92</v>
      </c>
    </row>
    <row r="12" spans="1:23" ht="18.75" customHeight="1">
      <c r="A12" s="75" t="s">
        <v>254</v>
      </c>
      <c r="B12" s="75" t="s">
        <v>257</v>
      </c>
      <c r="C12" s="70" t="s">
        <v>256</v>
      </c>
      <c r="D12" s="75" t="s">
        <v>70</v>
      </c>
      <c r="E12" s="75" t="s">
        <v>103</v>
      </c>
      <c r="F12" s="75" t="s">
        <v>83</v>
      </c>
      <c r="G12" s="75" t="s">
        <v>228</v>
      </c>
      <c r="H12" s="75" t="s">
        <v>229</v>
      </c>
      <c r="I12" s="5">
        <v>344.92</v>
      </c>
      <c r="J12" s="5"/>
      <c r="K12" s="5"/>
      <c r="L12" s="5"/>
      <c r="M12" s="5"/>
      <c r="N12" s="5"/>
      <c r="O12" s="5"/>
      <c r="P12" s="5"/>
      <c r="Q12" s="5"/>
      <c r="R12" s="5">
        <v>344.92</v>
      </c>
      <c r="S12" s="5"/>
      <c r="T12" s="5"/>
      <c r="U12" s="5"/>
      <c r="V12" s="5"/>
      <c r="W12" s="5">
        <v>344.92</v>
      </c>
    </row>
    <row r="13" spans="1:23" ht="18.75" customHeight="1">
      <c r="A13" s="76"/>
      <c r="B13" s="76"/>
      <c r="C13" s="70" t="s">
        <v>258</v>
      </c>
      <c r="D13" s="76"/>
      <c r="E13" s="76"/>
      <c r="F13" s="76"/>
      <c r="G13" s="76"/>
      <c r="H13" s="76"/>
      <c r="I13" s="5">
        <v>37</v>
      </c>
      <c r="J13" s="5"/>
      <c r="K13" s="5"/>
      <c r="L13" s="5"/>
      <c r="M13" s="5"/>
      <c r="N13" s="5"/>
      <c r="O13" s="5"/>
      <c r="P13" s="5"/>
      <c r="Q13" s="5"/>
      <c r="R13" s="5">
        <v>37</v>
      </c>
      <c r="S13" s="5"/>
      <c r="T13" s="5"/>
      <c r="U13" s="5"/>
      <c r="V13" s="5"/>
      <c r="W13" s="5">
        <v>37</v>
      </c>
    </row>
    <row r="14" spans="1:23" ht="18.75" customHeight="1">
      <c r="A14" s="75" t="s">
        <v>254</v>
      </c>
      <c r="B14" s="75" t="s">
        <v>259</v>
      </c>
      <c r="C14" s="70" t="s">
        <v>258</v>
      </c>
      <c r="D14" s="75" t="s">
        <v>70</v>
      </c>
      <c r="E14" s="75" t="s">
        <v>103</v>
      </c>
      <c r="F14" s="75" t="s">
        <v>83</v>
      </c>
      <c r="G14" s="75" t="s">
        <v>228</v>
      </c>
      <c r="H14" s="75" t="s">
        <v>229</v>
      </c>
      <c r="I14" s="5">
        <v>37</v>
      </c>
      <c r="J14" s="5"/>
      <c r="K14" s="5"/>
      <c r="L14" s="5"/>
      <c r="M14" s="5"/>
      <c r="N14" s="5"/>
      <c r="O14" s="5"/>
      <c r="P14" s="5"/>
      <c r="Q14" s="5"/>
      <c r="R14" s="5">
        <v>37</v>
      </c>
      <c r="S14" s="5"/>
      <c r="T14" s="5"/>
      <c r="U14" s="5"/>
      <c r="V14" s="5"/>
      <c r="W14" s="5">
        <v>37</v>
      </c>
    </row>
    <row r="15" spans="1:23" ht="18.75" customHeight="1">
      <c r="A15" s="76"/>
      <c r="B15" s="76"/>
      <c r="C15" s="70" t="s">
        <v>260</v>
      </c>
      <c r="D15" s="76"/>
      <c r="E15" s="76"/>
      <c r="F15" s="76"/>
      <c r="G15" s="76"/>
      <c r="H15" s="76"/>
      <c r="I15" s="5">
        <v>31347</v>
      </c>
      <c r="J15" s="5"/>
      <c r="K15" s="5"/>
      <c r="L15" s="5"/>
      <c r="M15" s="5"/>
      <c r="N15" s="5"/>
      <c r="O15" s="5"/>
      <c r="P15" s="5"/>
      <c r="Q15" s="5"/>
      <c r="R15" s="5">
        <v>31347</v>
      </c>
      <c r="S15" s="5"/>
      <c r="T15" s="5"/>
      <c r="U15" s="5"/>
      <c r="V15" s="5"/>
      <c r="W15" s="5">
        <v>31347</v>
      </c>
    </row>
    <row r="16" spans="1:23" ht="18.75" customHeight="1">
      <c r="A16" s="75" t="s">
        <v>254</v>
      </c>
      <c r="B16" s="75" t="s">
        <v>261</v>
      </c>
      <c r="C16" s="70" t="s">
        <v>260</v>
      </c>
      <c r="D16" s="75" t="s">
        <v>70</v>
      </c>
      <c r="E16" s="75" t="s">
        <v>103</v>
      </c>
      <c r="F16" s="75" t="s">
        <v>83</v>
      </c>
      <c r="G16" s="75" t="s">
        <v>228</v>
      </c>
      <c r="H16" s="75" t="s">
        <v>229</v>
      </c>
      <c r="I16" s="5">
        <v>31347</v>
      </c>
      <c r="J16" s="5"/>
      <c r="K16" s="5"/>
      <c r="L16" s="5"/>
      <c r="M16" s="5"/>
      <c r="N16" s="5"/>
      <c r="O16" s="5"/>
      <c r="P16" s="5"/>
      <c r="Q16" s="5"/>
      <c r="R16" s="5">
        <v>31347</v>
      </c>
      <c r="S16" s="5"/>
      <c r="T16" s="5"/>
      <c r="U16" s="5"/>
      <c r="V16" s="5"/>
      <c r="W16" s="5">
        <v>31347</v>
      </c>
    </row>
    <row r="17" spans="1:23" ht="18.75" customHeight="1">
      <c r="A17" s="76"/>
      <c r="B17" s="76"/>
      <c r="C17" s="70" t="s">
        <v>262</v>
      </c>
      <c r="D17" s="76"/>
      <c r="E17" s="76"/>
      <c r="F17" s="76"/>
      <c r="G17" s="76"/>
      <c r="H17" s="76"/>
      <c r="I17" s="5">
        <v>1568.82</v>
      </c>
      <c r="J17" s="5"/>
      <c r="K17" s="5"/>
      <c r="L17" s="5"/>
      <c r="M17" s="5"/>
      <c r="N17" s="5"/>
      <c r="O17" s="5"/>
      <c r="P17" s="5"/>
      <c r="Q17" s="5"/>
      <c r="R17" s="5">
        <v>1568.82</v>
      </c>
      <c r="S17" s="5"/>
      <c r="T17" s="5"/>
      <c r="U17" s="5"/>
      <c r="V17" s="5"/>
      <c r="W17" s="5">
        <v>1568.82</v>
      </c>
    </row>
    <row r="18" spans="1:23" ht="18.75" customHeight="1">
      <c r="A18" s="75" t="s">
        <v>254</v>
      </c>
      <c r="B18" s="75" t="s">
        <v>263</v>
      </c>
      <c r="C18" s="70" t="s">
        <v>262</v>
      </c>
      <c r="D18" s="75" t="s">
        <v>70</v>
      </c>
      <c r="E18" s="75" t="s">
        <v>103</v>
      </c>
      <c r="F18" s="75" t="s">
        <v>83</v>
      </c>
      <c r="G18" s="75" t="s">
        <v>228</v>
      </c>
      <c r="H18" s="75" t="s">
        <v>229</v>
      </c>
      <c r="I18" s="5">
        <v>1568.82</v>
      </c>
      <c r="J18" s="5"/>
      <c r="K18" s="5"/>
      <c r="L18" s="5"/>
      <c r="M18" s="5"/>
      <c r="N18" s="5"/>
      <c r="O18" s="5"/>
      <c r="P18" s="5"/>
      <c r="Q18" s="5"/>
      <c r="R18" s="5">
        <v>1568.82</v>
      </c>
      <c r="S18" s="5"/>
      <c r="T18" s="5"/>
      <c r="U18" s="5"/>
      <c r="V18" s="5"/>
      <c r="W18" s="5">
        <v>1568.82</v>
      </c>
    </row>
    <row r="19" spans="1:23" ht="18.75" customHeight="1">
      <c r="A19" s="171" t="s">
        <v>104</v>
      </c>
      <c r="B19" s="184"/>
      <c r="C19" s="184"/>
      <c r="D19" s="184"/>
      <c r="E19" s="184"/>
      <c r="F19" s="184"/>
      <c r="G19" s="184"/>
      <c r="H19" s="185"/>
      <c r="I19" s="5">
        <v>40885.74</v>
      </c>
      <c r="J19" s="5"/>
      <c r="K19" s="5"/>
      <c r="L19" s="5"/>
      <c r="M19" s="5"/>
      <c r="N19" s="5"/>
      <c r="O19" s="5"/>
      <c r="P19" s="5"/>
      <c r="Q19" s="5"/>
      <c r="R19" s="5">
        <v>40885.74</v>
      </c>
      <c r="S19" s="5"/>
      <c r="T19" s="5"/>
      <c r="U19" s="5"/>
      <c r="V19" s="5"/>
      <c r="W19" s="5">
        <v>40885.74</v>
      </c>
    </row>
  </sheetData>
  <mergeCells count="28">
    <mergeCell ref="A2:W2"/>
    <mergeCell ref="F4:F7"/>
    <mergeCell ref="A4:A7"/>
    <mergeCell ref="C4:C7"/>
    <mergeCell ref="A3:H3"/>
    <mergeCell ref="U5:U7"/>
    <mergeCell ref="V5:V7"/>
    <mergeCell ref="W5:W7"/>
    <mergeCell ref="D4:D7"/>
    <mergeCell ref="G4:G7"/>
    <mergeCell ref="H4:H7"/>
    <mergeCell ref="I4:I7"/>
    <mergeCell ref="L5:L7"/>
    <mergeCell ref="E4:E7"/>
    <mergeCell ref="Q4:Q7"/>
    <mergeCell ref="R4:W4"/>
    <mergeCell ref="A19:H19"/>
    <mergeCell ref="B4:B7"/>
    <mergeCell ref="J5:K6"/>
    <mergeCell ref="S5:S7"/>
    <mergeCell ref="T5:T7"/>
    <mergeCell ref="R5:R7"/>
    <mergeCell ref="M5:M7"/>
    <mergeCell ref="J4:M4"/>
    <mergeCell ref="N4:P4"/>
    <mergeCell ref="N5:N7"/>
    <mergeCell ref="O5:O7"/>
    <mergeCell ref="P5:P7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22"/>
  <sheetViews>
    <sheetView showZeros="0" workbookViewId="0"/>
  </sheetViews>
  <sheetFormatPr defaultColWidth="9.140625" defaultRowHeight="12" customHeight="1"/>
  <cols>
    <col min="1" max="1" width="34.28515625" customWidth="1"/>
    <col min="2" max="2" width="48" customWidth="1"/>
    <col min="3" max="5" width="18.28515625" customWidth="1"/>
    <col min="6" max="6" width="12" customWidth="1"/>
    <col min="7" max="7" width="17" customWidth="1"/>
    <col min="8" max="9" width="12" customWidth="1"/>
    <col min="10" max="10" width="27.5703125" customWidth="1"/>
  </cols>
  <sheetData>
    <row r="1" spans="1:10" ht="15" customHeight="1">
      <c r="J1" s="77" t="s">
        <v>264</v>
      </c>
    </row>
    <row r="2" spans="1:10" ht="36.75" customHeight="1">
      <c r="A2" s="140" t="str">
        <f>"2025"&amp;"年部门项目支出绩效目标表"</f>
        <v>2025年部门项目支出绩效目标表</v>
      </c>
      <c r="B2" s="180"/>
      <c r="C2" s="180"/>
      <c r="D2" s="180"/>
      <c r="E2" s="180"/>
      <c r="F2" s="168"/>
      <c r="G2" s="180"/>
      <c r="H2" s="168"/>
      <c r="I2" s="168"/>
      <c r="J2" s="180"/>
    </row>
    <row r="3" spans="1:10" ht="18.75" customHeight="1">
      <c r="A3" s="154" t="str">
        <f>"单位名称："&amp;"耿马傣族佤族自治县搬迁安置办公室"</f>
        <v>单位名称：耿马傣族佤族自治县搬迁安置办公室</v>
      </c>
      <c r="B3" s="194"/>
      <c r="C3" s="194"/>
      <c r="D3" s="194"/>
      <c r="E3" s="194"/>
      <c r="F3" s="195"/>
      <c r="G3" s="194"/>
      <c r="H3" s="195"/>
    </row>
    <row r="4" spans="1:10" ht="18.75" customHeight="1">
      <c r="A4" s="35" t="s">
        <v>265</v>
      </c>
      <c r="B4" s="35" t="s">
        <v>266</v>
      </c>
      <c r="C4" s="35" t="s">
        <v>267</v>
      </c>
      <c r="D4" s="35" t="s">
        <v>268</v>
      </c>
      <c r="E4" s="35" t="s">
        <v>269</v>
      </c>
      <c r="F4" s="78" t="s">
        <v>270</v>
      </c>
      <c r="G4" s="35" t="s">
        <v>271</v>
      </c>
      <c r="H4" s="78" t="s">
        <v>272</v>
      </c>
      <c r="I4" s="78" t="s">
        <v>273</v>
      </c>
      <c r="J4" s="35" t="s">
        <v>274</v>
      </c>
    </row>
    <row r="5" spans="1:10" ht="18.75" customHeight="1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  <c r="I5" s="36">
        <v>9</v>
      </c>
      <c r="J5" s="36">
        <v>10</v>
      </c>
    </row>
    <row r="6" spans="1:10" ht="18.75" customHeight="1">
      <c r="A6" s="54" t="s">
        <v>70</v>
      </c>
      <c r="B6" s="79"/>
      <c r="C6" s="79"/>
      <c r="D6" s="79"/>
      <c r="E6" s="80"/>
      <c r="F6" s="45"/>
      <c r="G6" s="80"/>
      <c r="H6" s="45"/>
      <c r="I6" s="45"/>
      <c r="J6" s="80"/>
    </row>
    <row r="7" spans="1:10" ht="18.75" customHeight="1">
      <c r="A7" s="55" t="s">
        <v>70</v>
      </c>
      <c r="B7" s="70"/>
      <c r="C7" s="70"/>
      <c r="D7" s="70"/>
      <c r="E7" s="54"/>
      <c r="F7" s="70"/>
      <c r="G7" s="54"/>
      <c r="H7" s="70"/>
      <c r="I7" s="70"/>
      <c r="J7" s="54"/>
    </row>
    <row r="8" spans="1:10" ht="18.75" customHeight="1">
      <c r="A8" s="192" t="s">
        <v>256</v>
      </c>
      <c r="B8" s="193" t="s">
        <v>256</v>
      </c>
      <c r="C8" s="70" t="s">
        <v>275</v>
      </c>
      <c r="D8" s="70" t="s">
        <v>276</v>
      </c>
      <c r="E8" s="54" t="s">
        <v>256</v>
      </c>
      <c r="F8" s="70" t="s">
        <v>277</v>
      </c>
      <c r="G8" s="54" t="s">
        <v>278</v>
      </c>
      <c r="H8" s="70" t="s">
        <v>279</v>
      </c>
      <c r="I8" s="70" t="s">
        <v>280</v>
      </c>
      <c r="J8" s="54" t="s">
        <v>256</v>
      </c>
    </row>
    <row r="9" spans="1:10" ht="18.75" customHeight="1">
      <c r="A9" s="192" t="s">
        <v>256</v>
      </c>
      <c r="B9" s="193" t="s">
        <v>256</v>
      </c>
      <c r="C9" s="70" t="s">
        <v>281</v>
      </c>
      <c r="D9" s="70" t="s">
        <v>282</v>
      </c>
      <c r="E9" s="54" t="s">
        <v>256</v>
      </c>
      <c r="F9" s="70" t="s">
        <v>277</v>
      </c>
      <c r="G9" s="54" t="s">
        <v>278</v>
      </c>
      <c r="H9" s="70" t="s">
        <v>279</v>
      </c>
      <c r="I9" s="70" t="s">
        <v>280</v>
      </c>
      <c r="J9" s="54" t="s">
        <v>256</v>
      </c>
    </row>
    <row r="10" spans="1:10" ht="18.75" customHeight="1">
      <c r="A10" s="192" t="s">
        <v>256</v>
      </c>
      <c r="B10" s="193" t="s">
        <v>256</v>
      </c>
      <c r="C10" s="70" t="s">
        <v>283</v>
      </c>
      <c r="D10" s="70" t="s">
        <v>284</v>
      </c>
      <c r="E10" s="54" t="s">
        <v>256</v>
      </c>
      <c r="F10" s="70" t="s">
        <v>277</v>
      </c>
      <c r="G10" s="54" t="s">
        <v>278</v>
      </c>
      <c r="H10" s="70" t="s">
        <v>279</v>
      </c>
      <c r="I10" s="70" t="s">
        <v>280</v>
      </c>
      <c r="J10" s="54" t="s">
        <v>256</v>
      </c>
    </row>
    <row r="11" spans="1:10" ht="18.75" customHeight="1">
      <c r="A11" s="192" t="s">
        <v>253</v>
      </c>
      <c r="B11" s="193" t="s">
        <v>253</v>
      </c>
      <c r="C11" s="70" t="s">
        <v>275</v>
      </c>
      <c r="D11" s="70" t="s">
        <v>276</v>
      </c>
      <c r="E11" s="54" t="s">
        <v>253</v>
      </c>
      <c r="F11" s="70" t="s">
        <v>277</v>
      </c>
      <c r="G11" s="54" t="s">
        <v>278</v>
      </c>
      <c r="H11" s="70" t="s">
        <v>285</v>
      </c>
      <c r="I11" s="70" t="s">
        <v>280</v>
      </c>
      <c r="J11" s="54" t="s">
        <v>253</v>
      </c>
    </row>
    <row r="12" spans="1:10" ht="18.75" customHeight="1">
      <c r="A12" s="192" t="s">
        <v>253</v>
      </c>
      <c r="B12" s="193" t="s">
        <v>253</v>
      </c>
      <c r="C12" s="70" t="s">
        <v>281</v>
      </c>
      <c r="D12" s="70" t="s">
        <v>286</v>
      </c>
      <c r="E12" s="54" t="s">
        <v>253</v>
      </c>
      <c r="F12" s="70" t="s">
        <v>277</v>
      </c>
      <c r="G12" s="54" t="s">
        <v>278</v>
      </c>
      <c r="H12" s="70" t="s">
        <v>285</v>
      </c>
      <c r="I12" s="70" t="s">
        <v>280</v>
      </c>
      <c r="J12" s="54" t="s">
        <v>253</v>
      </c>
    </row>
    <row r="13" spans="1:10" ht="18.75" customHeight="1">
      <c r="A13" s="192" t="s">
        <v>253</v>
      </c>
      <c r="B13" s="193" t="s">
        <v>253</v>
      </c>
      <c r="C13" s="70" t="s">
        <v>283</v>
      </c>
      <c r="D13" s="70" t="s">
        <v>284</v>
      </c>
      <c r="E13" s="54" t="s">
        <v>253</v>
      </c>
      <c r="F13" s="70" t="s">
        <v>277</v>
      </c>
      <c r="G13" s="54" t="s">
        <v>278</v>
      </c>
      <c r="H13" s="70" t="s">
        <v>285</v>
      </c>
      <c r="I13" s="70" t="s">
        <v>280</v>
      </c>
      <c r="J13" s="54" t="s">
        <v>253</v>
      </c>
    </row>
    <row r="14" spans="1:10" ht="18.75" customHeight="1">
      <c r="A14" s="192" t="s">
        <v>262</v>
      </c>
      <c r="B14" s="193" t="s">
        <v>287</v>
      </c>
      <c r="C14" s="70" t="s">
        <v>275</v>
      </c>
      <c r="D14" s="70" t="s">
        <v>276</v>
      </c>
      <c r="E14" s="54" t="s">
        <v>287</v>
      </c>
      <c r="F14" s="70" t="s">
        <v>277</v>
      </c>
      <c r="G14" s="54" t="s">
        <v>278</v>
      </c>
      <c r="H14" s="70" t="s">
        <v>285</v>
      </c>
      <c r="I14" s="70" t="s">
        <v>280</v>
      </c>
      <c r="J14" s="54" t="s">
        <v>287</v>
      </c>
    </row>
    <row r="15" spans="1:10" ht="18.75" customHeight="1">
      <c r="A15" s="192" t="s">
        <v>262</v>
      </c>
      <c r="B15" s="193" t="s">
        <v>287</v>
      </c>
      <c r="C15" s="70" t="s">
        <v>281</v>
      </c>
      <c r="D15" s="70" t="s">
        <v>288</v>
      </c>
      <c r="E15" s="54" t="s">
        <v>287</v>
      </c>
      <c r="F15" s="70" t="s">
        <v>277</v>
      </c>
      <c r="G15" s="54" t="s">
        <v>278</v>
      </c>
      <c r="H15" s="70" t="s">
        <v>285</v>
      </c>
      <c r="I15" s="70" t="s">
        <v>280</v>
      </c>
      <c r="J15" s="54" t="s">
        <v>287</v>
      </c>
    </row>
    <row r="16" spans="1:10" ht="18.75" customHeight="1">
      <c r="A16" s="192" t="s">
        <v>262</v>
      </c>
      <c r="B16" s="193" t="s">
        <v>287</v>
      </c>
      <c r="C16" s="70" t="s">
        <v>283</v>
      </c>
      <c r="D16" s="70" t="s">
        <v>284</v>
      </c>
      <c r="E16" s="54" t="s">
        <v>287</v>
      </c>
      <c r="F16" s="70" t="s">
        <v>277</v>
      </c>
      <c r="G16" s="54" t="s">
        <v>278</v>
      </c>
      <c r="H16" s="70" t="s">
        <v>285</v>
      </c>
      <c r="I16" s="70" t="s">
        <v>280</v>
      </c>
      <c r="J16" s="54" t="s">
        <v>287</v>
      </c>
    </row>
    <row r="17" spans="1:10" ht="18.75" customHeight="1">
      <c r="A17" s="192" t="s">
        <v>260</v>
      </c>
      <c r="B17" s="193" t="s">
        <v>260</v>
      </c>
      <c r="C17" s="70" t="s">
        <v>275</v>
      </c>
      <c r="D17" s="70" t="s">
        <v>276</v>
      </c>
      <c r="E17" s="54" t="s">
        <v>260</v>
      </c>
      <c r="F17" s="70" t="s">
        <v>277</v>
      </c>
      <c r="G17" s="54" t="s">
        <v>278</v>
      </c>
      <c r="H17" s="70" t="s">
        <v>285</v>
      </c>
      <c r="I17" s="70" t="s">
        <v>280</v>
      </c>
      <c r="J17" s="54" t="s">
        <v>260</v>
      </c>
    </row>
    <row r="18" spans="1:10" ht="18.75" customHeight="1">
      <c r="A18" s="192" t="s">
        <v>260</v>
      </c>
      <c r="B18" s="193" t="s">
        <v>260</v>
      </c>
      <c r="C18" s="70" t="s">
        <v>281</v>
      </c>
      <c r="D18" s="70" t="s">
        <v>282</v>
      </c>
      <c r="E18" s="54" t="s">
        <v>260</v>
      </c>
      <c r="F18" s="70" t="s">
        <v>277</v>
      </c>
      <c r="G18" s="54" t="s">
        <v>278</v>
      </c>
      <c r="H18" s="70" t="s">
        <v>285</v>
      </c>
      <c r="I18" s="70" t="s">
        <v>280</v>
      </c>
      <c r="J18" s="54" t="s">
        <v>260</v>
      </c>
    </row>
    <row r="19" spans="1:10" ht="18.75" customHeight="1">
      <c r="A19" s="192" t="s">
        <v>260</v>
      </c>
      <c r="B19" s="193" t="s">
        <v>260</v>
      </c>
      <c r="C19" s="70" t="s">
        <v>283</v>
      </c>
      <c r="D19" s="70" t="s">
        <v>284</v>
      </c>
      <c r="E19" s="54" t="s">
        <v>260</v>
      </c>
      <c r="F19" s="70" t="s">
        <v>277</v>
      </c>
      <c r="G19" s="54" t="s">
        <v>278</v>
      </c>
      <c r="H19" s="70" t="s">
        <v>285</v>
      </c>
      <c r="I19" s="70" t="s">
        <v>280</v>
      </c>
      <c r="J19" s="54" t="s">
        <v>260</v>
      </c>
    </row>
    <row r="20" spans="1:10" ht="18.75" customHeight="1">
      <c r="A20" s="192" t="s">
        <v>258</v>
      </c>
      <c r="B20" s="193" t="s">
        <v>289</v>
      </c>
      <c r="C20" s="70" t="s">
        <v>275</v>
      </c>
      <c r="D20" s="70" t="s">
        <v>276</v>
      </c>
      <c r="E20" s="54" t="s">
        <v>289</v>
      </c>
      <c r="F20" s="70" t="s">
        <v>277</v>
      </c>
      <c r="G20" s="54" t="s">
        <v>278</v>
      </c>
      <c r="H20" s="70" t="s">
        <v>285</v>
      </c>
      <c r="I20" s="70" t="s">
        <v>280</v>
      </c>
      <c r="J20" s="54" t="s">
        <v>289</v>
      </c>
    </row>
    <row r="21" spans="1:10" ht="18.75" customHeight="1">
      <c r="A21" s="192" t="s">
        <v>258</v>
      </c>
      <c r="B21" s="193" t="s">
        <v>289</v>
      </c>
      <c r="C21" s="70" t="s">
        <v>281</v>
      </c>
      <c r="D21" s="70" t="s">
        <v>282</v>
      </c>
      <c r="E21" s="54" t="s">
        <v>289</v>
      </c>
      <c r="F21" s="70" t="s">
        <v>277</v>
      </c>
      <c r="G21" s="54" t="s">
        <v>278</v>
      </c>
      <c r="H21" s="70" t="s">
        <v>285</v>
      </c>
      <c r="I21" s="70" t="s">
        <v>280</v>
      </c>
      <c r="J21" s="54" t="s">
        <v>289</v>
      </c>
    </row>
    <row r="22" spans="1:10" ht="18.75" customHeight="1">
      <c r="A22" s="192" t="s">
        <v>258</v>
      </c>
      <c r="B22" s="193" t="s">
        <v>289</v>
      </c>
      <c r="C22" s="70" t="s">
        <v>283</v>
      </c>
      <c r="D22" s="70" t="s">
        <v>284</v>
      </c>
      <c r="E22" s="54" t="s">
        <v>289</v>
      </c>
      <c r="F22" s="70" t="s">
        <v>277</v>
      </c>
      <c r="G22" s="54" t="s">
        <v>278</v>
      </c>
      <c r="H22" s="70" t="s">
        <v>285</v>
      </c>
      <c r="I22" s="70" t="s">
        <v>280</v>
      </c>
      <c r="J22" s="54" t="s">
        <v>289</v>
      </c>
    </row>
  </sheetData>
  <mergeCells count="12">
    <mergeCell ref="A2:J2"/>
    <mergeCell ref="A3:H3"/>
    <mergeCell ref="A8:A10"/>
    <mergeCell ref="B8:B10"/>
    <mergeCell ref="A11:A13"/>
    <mergeCell ref="B11:B13"/>
    <mergeCell ref="A14:A16"/>
    <mergeCell ref="B14:B16"/>
    <mergeCell ref="A17:A19"/>
    <mergeCell ref="B17:B19"/>
    <mergeCell ref="A20:A22"/>
    <mergeCell ref="B20:B22"/>
  </mergeCells>
  <phoneticPr fontId="1" type="noConversion"/>
  <printOptions horizontalCentered="1"/>
  <pageMargins left="1" right="1" top="0.75" bottom="0.75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0"/>
  <sheetViews>
    <sheetView showZeros="0" workbookViewId="0">
      <selection activeCell="C16" sqref="C16"/>
    </sheetView>
  </sheetViews>
  <sheetFormatPr defaultColWidth="9.140625" defaultRowHeight="14.25" customHeight="1"/>
  <cols>
    <col min="1" max="1" width="32.140625" customWidth="1"/>
    <col min="2" max="2" width="16.85546875" customWidth="1"/>
    <col min="3" max="3" width="32.140625" customWidth="1"/>
    <col min="4" max="6" width="28.5703125" customWidth="1"/>
  </cols>
  <sheetData>
    <row r="1" spans="1:6" ht="15" customHeight="1">
      <c r="A1" s="81">
        <v>1</v>
      </c>
      <c r="B1" s="82">
        <v>0</v>
      </c>
      <c r="C1" s="81">
        <v>1</v>
      </c>
      <c r="D1" s="50"/>
      <c r="E1" s="50"/>
      <c r="F1" s="1" t="s">
        <v>290</v>
      </c>
    </row>
    <row r="2" spans="1:6" ht="32.25" customHeight="1">
      <c r="A2" s="196" t="str">
        <f>"2025"&amp;"年部门政府性基金预算支出预算表"</f>
        <v>2025年部门政府性基金预算支出预算表</v>
      </c>
      <c r="B2" s="197" t="s">
        <v>291</v>
      </c>
      <c r="C2" s="198"/>
      <c r="D2" s="199"/>
      <c r="E2" s="199"/>
      <c r="F2" s="199"/>
    </row>
    <row r="3" spans="1:6" ht="18.75" customHeight="1">
      <c r="A3" s="154" t="str">
        <f>"单位名称："&amp;"耿马傣族佤族自治县搬迁安置办公室"</f>
        <v>单位名称：耿马傣族佤族自治县搬迁安置办公室</v>
      </c>
      <c r="B3" s="190" t="s">
        <v>292</v>
      </c>
      <c r="C3" s="207"/>
      <c r="D3" s="50"/>
      <c r="E3" s="50"/>
      <c r="F3" s="1" t="s">
        <v>1</v>
      </c>
    </row>
    <row r="4" spans="1:6" ht="18.75" customHeight="1">
      <c r="A4" s="167" t="s">
        <v>169</v>
      </c>
      <c r="B4" s="203" t="s">
        <v>73</v>
      </c>
      <c r="C4" s="205" t="s">
        <v>74</v>
      </c>
      <c r="D4" s="150" t="s">
        <v>293</v>
      </c>
      <c r="E4" s="150"/>
      <c r="F4" s="115"/>
    </row>
    <row r="5" spans="1:6" ht="18.75" customHeight="1">
      <c r="A5" s="177"/>
      <c r="B5" s="204"/>
      <c r="C5" s="206"/>
      <c r="D5" s="52" t="s">
        <v>55</v>
      </c>
      <c r="E5" s="52" t="s">
        <v>75</v>
      </c>
      <c r="F5" s="52" t="s">
        <v>76</v>
      </c>
    </row>
    <row r="6" spans="1:6" ht="18.75" customHeight="1">
      <c r="A6" s="67">
        <v>1</v>
      </c>
      <c r="B6" s="84" t="s">
        <v>146</v>
      </c>
      <c r="C6" s="83">
        <v>3</v>
      </c>
      <c r="D6" s="52">
        <v>4</v>
      </c>
      <c r="E6" s="52">
        <v>5</v>
      </c>
      <c r="F6" s="52">
        <v>6</v>
      </c>
    </row>
    <row r="7" spans="1:6" ht="18.75" customHeight="1">
      <c r="A7" s="85"/>
      <c r="B7" s="86"/>
      <c r="C7" s="86"/>
      <c r="D7" s="5"/>
      <c r="E7" s="5"/>
      <c r="F7" s="5"/>
    </row>
    <row r="8" spans="1:6" ht="18.75" customHeight="1">
      <c r="A8" s="85"/>
      <c r="B8" s="86"/>
      <c r="C8" s="86"/>
      <c r="D8" s="5"/>
      <c r="E8" s="5"/>
      <c r="F8" s="5"/>
    </row>
    <row r="9" spans="1:6" ht="18.75" customHeight="1">
      <c r="A9" s="200" t="s">
        <v>104</v>
      </c>
      <c r="B9" s="201" t="s">
        <v>104</v>
      </c>
      <c r="C9" s="202" t="s">
        <v>104</v>
      </c>
      <c r="D9" s="5"/>
      <c r="E9" s="5"/>
      <c r="F9" s="5"/>
    </row>
    <row r="10" spans="1:6" ht="14.25" customHeight="1">
      <c r="A10" s="109" t="s">
        <v>331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1" type="noConversion"/>
  <printOptions horizontalCentered="1"/>
  <pageMargins left="0.39" right="0.39" top="0.57999999999999996" bottom="0.57999999999999996" header="0.5" footer="0.5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2"/>
  <sheetViews>
    <sheetView showZeros="0" workbookViewId="0"/>
  </sheetViews>
  <sheetFormatPr defaultColWidth="9.140625" defaultRowHeight="14.25" customHeight="1"/>
  <cols>
    <col min="1" max="1" width="39.140625" customWidth="1"/>
    <col min="2" max="2" width="21.7109375" customWidth="1"/>
    <col min="3" max="3" width="35.28515625" customWidth="1"/>
    <col min="4" max="4" width="7.7109375" customWidth="1"/>
    <col min="5" max="5" width="10.28515625" customWidth="1"/>
    <col min="6" max="17" width="16.5703125" customWidth="1"/>
  </cols>
  <sheetData>
    <row r="1" spans="1:17" ht="1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O1" s="19"/>
      <c r="P1" s="19"/>
      <c r="Q1" s="1" t="s">
        <v>294</v>
      </c>
    </row>
    <row r="2" spans="1:17" ht="35.25" customHeight="1">
      <c r="A2" s="213" t="str">
        <f>"2025"&amp;"年部门政府采购预算表"</f>
        <v>2025年部门政府采购预算表</v>
      </c>
      <c r="B2" s="180"/>
      <c r="C2" s="180"/>
      <c r="D2" s="180"/>
      <c r="E2" s="180"/>
      <c r="F2" s="180"/>
      <c r="G2" s="180"/>
      <c r="H2" s="180"/>
      <c r="I2" s="180"/>
      <c r="J2" s="180"/>
      <c r="K2" s="168"/>
      <c r="L2" s="180"/>
      <c r="M2" s="180"/>
      <c r="N2" s="180"/>
      <c r="O2" s="168"/>
      <c r="P2" s="168"/>
      <c r="Q2" s="180"/>
    </row>
    <row r="3" spans="1:17" ht="18.75" customHeight="1">
      <c r="A3" s="217" t="str">
        <f>"单位名称："&amp;"耿马傣族佤族自治县搬迁安置办公室"</f>
        <v>单位名称：耿马傣族佤族自治县搬迁安置办公室</v>
      </c>
      <c r="B3" s="128"/>
      <c r="C3" s="128"/>
      <c r="D3" s="128"/>
      <c r="E3" s="128"/>
      <c r="F3" s="128"/>
      <c r="G3" s="20"/>
      <c r="H3" s="20"/>
      <c r="I3" s="20"/>
      <c r="J3" s="20"/>
      <c r="O3" s="87"/>
      <c r="P3" s="87"/>
      <c r="Q3" s="1" t="s">
        <v>161</v>
      </c>
    </row>
    <row r="4" spans="1:17" ht="18.75" customHeight="1">
      <c r="A4" s="186" t="s">
        <v>295</v>
      </c>
      <c r="B4" s="214" t="s">
        <v>296</v>
      </c>
      <c r="C4" s="214" t="s">
        <v>297</v>
      </c>
      <c r="D4" s="214" t="s">
        <v>298</v>
      </c>
      <c r="E4" s="214" t="s">
        <v>299</v>
      </c>
      <c r="F4" s="214" t="s">
        <v>300</v>
      </c>
      <c r="G4" s="215" t="s">
        <v>176</v>
      </c>
      <c r="H4" s="215"/>
      <c r="I4" s="215"/>
      <c r="J4" s="215"/>
      <c r="K4" s="151"/>
      <c r="L4" s="215"/>
      <c r="M4" s="215"/>
      <c r="N4" s="215"/>
      <c r="O4" s="174"/>
      <c r="P4" s="151"/>
      <c r="Q4" s="216"/>
    </row>
    <row r="5" spans="1:17" ht="18.75" customHeight="1">
      <c r="A5" s="189"/>
      <c r="B5" s="211"/>
      <c r="C5" s="211"/>
      <c r="D5" s="211"/>
      <c r="E5" s="211"/>
      <c r="F5" s="211"/>
      <c r="G5" s="211" t="s">
        <v>55</v>
      </c>
      <c r="H5" s="211" t="s">
        <v>58</v>
      </c>
      <c r="I5" s="211" t="s">
        <v>301</v>
      </c>
      <c r="J5" s="211" t="s">
        <v>302</v>
      </c>
      <c r="K5" s="218" t="s">
        <v>303</v>
      </c>
      <c r="L5" s="220" t="s">
        <v>78</v>
      </c>
      <c r="M5" s="220"/>
      <c r="N5" s="220"/>
      <c r="O5" s="221"/>
      <c r="P5" s="222"/>
      <c r="Q5" s="212"/>
    </row>
    <row r="6" spans="1:17" ht="30" customHeight="1">
      <c r="A6" s="149"/>
      <c r="B6" s="212"/>
      <c r="C6" s="212"/>
      <c r="D6" s="212"/>
      <c r="E6" s="212"/>
      <c r="F6" s="212"/>
      <c r="G6" s="212"/>
      <c r="H6" s="212" t="s">
        <v>57</v>
      </c>
      <c r="I6" s="212"/>
      <c r="J6" s="212"/>
      <c r="K6" s="219"/>
      <c r="L6" s="88" t="s">
        <v>57</v>
      </c>
      <c r="M6" s="88" t="s">
        <v>64</v>
      </c>
      <c r="N6" s="88" t="s">
        <v>184</v>
      </c>
      <c r="O6" s="34" t="s">
        <v>66</v>
      </c>
      <c r="P6" s="89" t="s">
        <v>67</v>
      </c>
      <c r="Q6" s="88" t="s">
        <v>68</v>
      </c>
    </row>
    <row r="7" spans="1:17" ht="18.75" customHeight="1">
      <c r="A7" s="3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</row>
    <row r="8" spans="1:17" ht="18.75" customHeight="1">
      <c r="A8" s="90" t="s">
        <v>70</v>
      </c>
      <c r="B8" s="91"/>
      <c r="C8" s="91"/>
      <c r="D8" s="91"/>
      <c r="E8" s="92"/>
      <c r="F8" s="5">
        <v>20000</v>
      </c>
      <c r="G8" s="5">
        <v>20000</v>
      </c>
      <c r="H8" s="5">
        <v>20000</v>
      </c>
      <c r="I8" s="5"/>
      <c r="J8" s="5"/>
      <c r="K8" s="5"/>
      <c r="L8" s="5"/>
      <c r="M8" s="5"/>
      <c r="N8" s="5"/>
      <c r="O8" s="5"/>
      <c r="P8" s="5"/>
      <c r="Q8" s="5"/>
    </row>
    <row r="9" spans="1:17" ht="18.75" customHeight="1">
      <c r="A9" s="93" t="s">
        <v>70</v>
      </c>
      <c r="B9" s="91"/>
      <c r="C9" s="91"/>
      <c r="D9" s="91"/>
      <c r="E9" s="94"/>
      <c r="F9" s="5">
        <v>20000</v>
      </c>
      <c r="G9" s="5">
        <v>20000</v>
      </c>
      <c r="H9" s="5">
        <v>20000</v>
      </c>
      <c r="I9" s="5"/>
      <c r="J9" s="5"/>
      <c r="K9" s="5"/>
      <c r="L9" s="5"/>
      <c r="M9" s="5"/>
      <c r="N9" s="5"/>
      <c r="O9" s="5"/>
      <c r="P9" s="5"/>
      <c r="Q9" s="5"/>
    </row>
    <row r="10" spans="1:17" ht="18.75" customHeight="1">
      <c r="A10" s="95" t="str">
        <f>"    "&amp;"公务用车运行维护费"</f>
        <v xml:space="preserve">    公务用车运行维护费</v>
      </c>
      <c r="B10" s="91" t="s">
        <v>304</v>
      </c>
      <c r="C10" s="91" t="s">
        <v>305</v>
      </c>
      <c r="D10" s="91" t="s">
        <v>279</v>
      </c>
      <c r="E10" s="94">
        <v>625</v>
      </c>
      <c r="F10" s="5">
        <v>5000</v>
      </c>
      <c r="G10" s="5">
        <v>5000</v>
      </c>
      <c r="H10" s="5">
        <v>5000</v>
      </c>
      <c r="I10" s="5"/>
      <c r="J10" s="5"/>
      <c r="K10" s="5"/>
      <c r="L10" s="5"/>
      <c r="M10" s="5"/>
      <c r="N10" s="5"/>
      <c r="O10" s="5"/>
      <c r="P10" s="5"/>
      <c r="Q10" s="5"/>
    </row>
    <row r="11" spans="1:17" ht="18.75" customHeight="1">
      <c r="A11" s="95" t="str">
        <f>"    "&amp;"公务用车运行维护费"</f>
        <v xml:space="preserve">    公务用车运行维护费</v>
      </c>
      <c r="B11" s="91" t="s">
        <v>306</v>
      </c>
      <c r="C11" s="91" t="s">
        <v>307</v>
      </c>
      <c r="D11" s="91" t="s">
        <v>279</v>
      </c>
      <c r="E11" s="94">
        <v>12</v>
      </c>
      <c r="F11" s="5">
        <v>15000</v>
      </c>
      <c r="G11" s="5">
        <v>15000</v>
      </c>
      <c r="H11" s="5">
        <v>15000</v>
      </c>
      <c r="I11" s="5"/>
      <c r="J11" s="5"/>
      <c r="K11" s="5"/>
      <c r="L11" s="5"/>
      <c r="M11" s="5"/>
      <c r="N11" s="5"/>
      <c r="O11" s="5"/>
      <c r="P11" s="5"/>
      <c r="Q11" s="5"/>
    </row>
    <row r="12" spans="1:17" ht="18.75" customHeight="1">
      <c r="A12" s="208" t="s">
        <v>104</v>
      </c>
      <c r="B12" s="209"/>
      <c r="C12" s="209"/>
      <c r="D12" s="209"/>
      <c r="E12" s="210"/>
      <c r="F12" s="5">
        <v>20000</v>
      </c>
      <c r="G12" s="5">
        <v>20000</v>
      </c>
      <c r="H12" s="5">
        <v>20000</v>
      </c>
      <c r="I12" s="5"/>
      <c r="J12" s="5"/>
      <c r="K12" s="5"/>
      <c r="L12" s="5"/>
      <c r="M12" s="5"/>
      <c r="N12" s="5"/>
      <c r="O12" s="5"/>
      <c r="P12" s="5"/>
      <c r="Q12" s="5"/>
    </row>
  </sheetData>
  <mergeCells count="16">
    <mergeCell ref="A12:E12"/>
    <mergeCell ref="H5:H6"/>
    <mergeCell ref="A2:Q2"/>
    <mergeCell ref="A4:A6"/>
    <mergeCell ref="B4:B6"/>
    <mergeCell ref="C4:C6"/>
    <mergeCell ref="D4:D6"/>
    <mergeCell ref="E4:E6"/>
    <mergeCell ref="F4:F6"/>
    <mergeCell ref="G4:Q4"/>
    <mergeCell ref="I5:I6"/>
    <mergeCell ref="J5:J6"/>
    <mergeCell ref="A3:F3"/>
    <mergeCell ref="K5:K6"/>
    <mergeCell ref="G5:G6"/>
    <mergeCell ref="L5:Q5"/>
  </mergeCells>
  <phoneticPr fontId="1" type="noConversion"/>
  <printOptions horizontalCentered="1"/>
  <pageMargins left="1" right="1" top="0.75" bottom="0.75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11"/>
  <sheetViews>
    <sheetView showZeros="0" topLeftCell="B1" workbookViewId="0">
      <selection activeCell="B11" sqref="B11"/>
    </sheetView>
  </sheetViews>
  <sheetFormatPr defaultColWidth="9.140625" defaultRowHeight="14.25" customHeight="1"/>
  <cols>
    <col min="1" max="1" width="31.42578125" customWidth="1"/>
    <col min="2" max="3" width="21.85546875" customWidth="1"/>
    <col min="4" max="14" width="19" customWidth="1"/>
  </cols>
  <sheetData>
    <row r="1" spans="1:14" ht="15" customHeight="1">
      <c r="A1" s="30"/>
      <c r="B1" s="30"/>
      <c r="C1" s="18"/>
      <c r="D1" s="30"/>
      <c r="E1" s="30"/>
      <c r="F1" s="30"/>
      <c r="G1" s="30"/>
      <c r="H1" s="96"/>
      <c r="I1" s="30"/>
      <c r="J1" s="30"/>
      <c r="K1" s="30"/>
      <c r="L1" s="19"/>
      <c r="M1" s="77"/>
      <c r="N1" s="59" t="s">
        <v>308</v>
      </c>
    </row>
    <row r="2" spans="1:14" ht="34.5" customHeight="1">
      <c r="A2" s="225" t="str">
        <f>"2025"&amp;"年部门政府购买服务预算表"</f>
        <v>2025年部门政府购买服务预算表</v>
      </c>
      <c r="B2" s="226"/>
      <c r="C2" s="168"/>
      <c r="D2" s="226"/>
      <c r="E2" s="226"/>
      <c r="F2" s="226"/>
      <c r="G2" s="226"/>
      <c r="H2" s="227"/>
      <c r="I2" s="226"/>
      <c r="J2" s="226"/>
      <c r="K2" s="226"/>
      <c r="L2" s="168"/>
      <c r="M2" s="227"/>
      <c r="N2" s="226"/>
    </row>
    <row r="3" spans="1:14" ht="18.75" customHeight="1">
      <c r="A3" s="228" t="str">
        <f>"单位名称："&amp;"耿马傣族佤族自治县搬迁安置办公室"</f>
        <v>单位名称：耿马傣族佤族自治县搬迁安置办公室</v>
      </c>
      <c r="B3" s="229"/>
      <c r="C3" s="230"/>
      <c r="D3" s="97"/>
      <c r="E3" s="97"/>
      <c r="F3" s="97"/>
      <c r="G3" s="97"/>
      <c r="H3" s="96"/>
      <c r="I3" s="30"/>
      <c r="J3" s="30"/>
      <c r="K3" s="30"/>
      <c r="L3" s="87"/>
      <c r="M3" s="98"/>
      <c r="N3" s="59" t="s">
        <v>161</v>
      </c>
    </row>
    <row r="4" spans="1:14" ht="18.75" customHeight="1">
      <c r="A4" s="186" t="s">
        <v>295</v>
      </c>
      <c r="B4" s="214" t="s">
        <v>309</v>
      </c>
      <c r="C4" s="224" t="s">
        <v>310</v>
      </c>
      <c r="D4" s="215" t="s">
        <v>176</v>
      </c>
      <c r="E4" s="215"/>
      <c r="F4" s="215"/>
      <c r="G4" s="215"/>
      <c r="H4" s="151"/>
      <c r="I4" s="215"/>
      <c r="J4" s="215"/>
      <c r="K4" s="215"/>
      <c r="L4" s="174"/>
      <c r="M4" s="151"/>
      <c r="N4" s="216"/>
    </row>
    <row r="5" spans="1:14" ht="18.75" customHeight="1">
      <c r="A5" s="189"/>
      <c r="B5" s="211"/>
      <c r="C5" s="218"/>
      <c r="D5" s="211" t="s">
        <v>55</v>
      </c>
      <c r="E5" s="211" t="s">
        <v>58</v>
      </c>
      <c r="F5" s="211" t="s">
        <v>301</v>
      </c>
      <c r="G5" s="211" t="s">
        <v>302</v>
      </c>
      <c r="H5" s="218" t="s">
        <v>303</v>
      </c>
      <c r="I5" s="220" t="s">
        <v>78</v>
      </c>
      <c r="J5" s="220"/>
      <c r="K5" s="220"/>
      <c r="L5" s="221"/>
      <c r="M5" s="222"/>
      <c r="N5" s="212"/>
    </row>
    <row r="6" spans="1:14" ht="26.25" customHeight="1">
      <c r="A6" s="149"/>
      <c r="B6" s="212"/>
      <c r="C6" s="219"/>
      <c r="D6" s="212"/>
      <c r="E6" s="212"/>
      <c r="F6" s="212"/>
      <c r="G6" s="212"/>
      <c r="H6" s="219"/>
      <c r="I6" s="88" t="s">
        <v>57</v>
      </c>
      <c r="J6" s="88" t="s">
        <v>64</v>
      </c>
      <c r="K6" s="88" t="s">
        <v>184</v>
      </c>
      <c r="L6" s="34" t="s">
        <v>66</v>
      </c>
      <c r="M6" s="89" t="s">
        <v>67</v>
      </c>
      <c r="N6" s="88" t="s">
        <v>68</v>
      </c>
    </row>
    <row r="7" spans="1:14" ht="18.75" customHeight="1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</row>
    <row r="8" spans="1:14" ht="18.75" customHeight="1">
      <c r="A8" s="90"/>
      <c r="B8" s="91"/>
      <c r="C8" s="86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8.75" customHeight="1">
      <c r="A9" s="95"/>
      <c r="B9" s="91"/>
      <c r="C9" s="86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8.75" customHeight="1">
      <c r="A10" s="208" t="s">
        <v>104</v>
      </c>
      <c r="B10" s="209"/>
      <c r="C10" s="223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4.25" customHeight="1">
      <c r="B11" s="109" t="s">
        <v>330</v>
      </c>
    </row>
  </sheetData>
  <mergeCells count="13">
    <mergeCell ref="A10:C10"/>
    <mergeCell ref="E5:E6"/>
    <mergeCell ref="C4:C6"/>
    <mergeCell ref="A2:N2"/>
    <mergeCell ref="A4:A6"/>
    <mergeCell ref="B4:B6"/>
    <mergeCell ref="D4:N4"/>
    <mergeCell ref="F5:F6"/>
    <mergeCell ref="G5:G6"/>
    <mergeCell ref="A3:C3"/>
    <mergeCell ref="H5:H6"/>
    <mergeCell ref="D5:D6"/>
    <mergeCell ref="I5:N5"/>
  </mergeCells>
  <phoneticPr fontId="1" type="noConversion"/>
  <printOptions horizontalCentered="1"/>
  <pageMargins left="1" right="1" top="0.75" bottom="0.75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9"/>
  <sheetViews>
    <sheetView showZeros="0" workbookViewId="0">
      <selection activeCell="B15" sqref="B15"/>
    </sheetView>
  </sheetViews>
  <sheetFormatPr defaultColWidth="9.140625" defaultRowHeight="14.25" customHeight="1"/>
  <cols>
    <col min="1" max="1" width="37.7109375" customWidth="1"/>
    <col min="2" max="4" width="17.5703125" customWidth="1"/>
    <col min="5" max="9" width="15.7109375" customWidth="1"/>
  </cols>
  <sheetData>
    <row r="1" spans="1:13" ht="15" customHeight="1">
      <c r="A1" s="31"/>
      <c r="B1" s="31"/>
      <c r="C1" s="31"/>
      <c r="D1" s="48"/>
      <c r="G1" s="19"/>
      <c r="H1" s="19"/>
      <c r="I1" s="19" t="s">
        <v>311</v>
      </c>
    </row>
    <row r="2" spans="1:13" ht="27.75" customHeight="1">
      <c r="A2" s="213" t="str">
        <f>"2025"&amp;"年县对下转移支付预算表"</f>
        <v>2025年县对下转移支付预算表</v>
      </c>
      <c r="B2" s="180"/>
      <c r="C2" s="180"/>
      <c r="D2" s="180"/>
      <c r="E2" s="180"/>
      <c r="F2" s="180"/>
      <c r="G2" s="168"/>
      <c r="H2" s="168"/>
      <c r="I2" s="180"/>
    </row>
    <row r="3" spans="1:13" ht="18.75" customHeight="1">
      <c r="A3" s="231" t="str">
        <f>"单位名称："&amp;"耿马傣族佤族自治县搬迁安置办公室"</f>
        <v>单位名称：耿马傣族佤族自治县搬迁安置办公室</v>
      </c>
      <c r="B3" s="229"/>
      <c r="C3" s="229"/>
      <c r="D3" s="232"/>
      <c r="E3" s="144"/>
      <c r="G3" s="87"/>
      <c r="H3" s="87"/>
      <c r="I3" s="19" t="s">
        <v>161</v>
      </c>
    </row>
    <row r="4" spans="1:13" ht="18.75" customHeight="1">
      <c r="A4" s="187" t="s">
        <v>312</v>
      </c>
      <c r="B4" s="249" t="s">
        <v>176</v>
      </c>
      <c r="C4" s="249"/>
      <c r="D4" s="249"/>
      <c r="E4" s="249" t="s">
        <v>313</v>
      </c>
      <c r="F4" s="249"/>
      <c r="G4" s="249"/>
      <c r="H4" s="249"/>
      <c r="I4" s="249"/>
      <c r="J4" s="249"/>
      <c r="K4" s="249"/>
      <c r="L4" s="249"/>
      <c r="M4" s="249"/>
    </row>
    <row r="5" spans="1:13" ht="18.75" customHeight="1">
      <c r="A5" s="117"/>
      <c r="B5" s="66" t="s">
        <v>55</v>
      </c>
      <c r="C5" s="108" t="s">
        <v>58</v>
      </c>
      <c r="D5" s="247" t="s">
        <v>314</v>
      </c>
      <c r="E5" s="248" t="s">
        <v>332</v>
      </c>
      <c r="F5" s="248" t="s">
        <v>333</v>
      </c>
      <c r="G5" s="248" t="s">
        <v>334</v>
      </c>
      <c r="H5" s="248" t="s">
        <v>335</v>
      </c>
      <c r="I5" s="248" t="s">
        <v>336</v>
      </c>
      <c r="J5" s="248" t="s">
        <v>337</v>
      </c>
      <c r="K5" s="248" t="s">
        <v>338</v>
      </c>
      <c r="L5" s="248" t="s">
        <v>339</v>
      </c>
      <c r="M5" s="248" t="s">
        <v>340</v>
      </c>
    </row>
    <row r="6" spans="1:13" ht="18.75" customHeight="1">
      <c r="A6" s="33">
        <v>1</v>
      </c>
      <c r="B6" s="33">
        <v>2</v>
      </c>
      <c r="C6" s="33">
        <v>3</v>
      </c>
      <c r="D6" s="107">
        <v>4</v>
      </c>
      <c r="E6" s="242">
        <v>5</v>
      </c>
      <c r="F6" s="242">
        <v>6</v>
      </c>
      <c r="G6" s="244">
        <v>7</v>
      </c>
      <c r="H6" s="242">
        <v>8</v>
      </c>
      <c r="I6" s="244">
        <v>9</v>
      </c>
      <c r="J6" s="242">
        <v>10</v>
      </c>
      <c r="K6" s="244">
        <v>11</v>
      </c>
      <c r="L6" s="242">
        <v>12</v>
      </c>
      <c r="M6" s="244">
        <v>13</v>
      </c>
    </row>
    <row r="7" spans="1:13" ht="18.75" customHeight="1">
      <c r="A7" s="54"/>
      <c r="B7" s="5"/>
      <c r="C7" s="5"/>
      <c r="D7" s="243"/>
      <c r="E7" s="245"/>
      <c r="F7" s="245"/>
      <c r="G7" s="245"/>
      <c r="H7" s="245"/>
      <c r="I7" s="245"/>
      <c r="J7" s="246"/>
      <c r="K7" s="246"/>
      <c r="L7" s="246"/>
      <c r="M7" s="246"/>
    </row>
    <row r="8" spans="1:13" ht="18.75" customHeight="1">
      <c r="A8" s="100"/>
      <c r="B8" s="5"/>
      <c r="C8" s="5"/>
      <c r="D8" s="243"/>
      <c r="E8" s="245"/>
      <c r="F8" s="245"/>
      <c r="G8" s="245"/>
      <c r="H8" s="245"/>
      <c r="I8" s="245"/>
      <c r="J8" s="246"/>
      <c r="K8" s="246"/>
      <c r="L8" s="246"/>
      <c r="M8" s="246"/>
    </row>
    <row r="9" spans="1:13" ht="14.25" customHeight="1">
      <c r="A9" s="109" t="s">
        <v>342</v>
      </c>
    </row>
  </sheetData>
  <mergeCells count="5">
    <mergeCell ref="A2:I2"/>
    <mergeCell ref="A4:A5"/>
    <mergeCell ref="B4:D4"/>
    <mergeCell ref="A3:E3"/>
    <mergeCell ref="E4:M4"/>
  </mergeCells>
  <phoneticPr fontId="1" type="noConversion"/>
  <printOptions horizontalCentered="1"/>
  <pageMargins left="1" right="1" top="0.75" bottom="0.75" header="0" footer="0"/>
  <pageSetup paperSize="9" scale="5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0625" defaultRowHeight="12" customHeight="1"/>
  <cols>
    <col min="1" max="1" width="34.28515625" customWidth="1"/>
    <col min="2" max="2" width="29" customWidth="1"/>
    <col min="3" max="5" width="23.5703125" customWidth="1"/>
    <col min="6" max="6" width="11.28515625" customWidth="1"/>
    <col min="7" max="7" width="25.140625" customWidth="1"/>
    <col min="8" max="8" width="15.5703125" customWidth="1"/>
    <col min="9" max="9" width="13.42578125" customWidth="1"/>
    <col min="10" max="10" width="18.85546875" customWidth="1"/>
  </cols>
  <sheetData>
    <row r="1" spans="1:10" ht="15" customHeight="1">
      <c r="J1" s="19" t="s">
        <v>315</v>
      </c>
    </row>
    <row r="2" spans="1:10" ht="36" customHeight="1">
      <c r="A2" s="140" t="str">
        <f>"2025"&amp;"年县对下转移支付绩效目标表"</f>
        <v>2025年县对下转移支付绩效目标表</v>
      </c>
      <c r="B2" s="180"/>
      <c r="C2" s="180"/>
      <c r="D2" s="180"/>
      <c r="E2" s="180"/>
      <c r="F2" s="168"/>
      <c r="G2" s="180"/>
      <c r="H2" s="168"/>
      <c r="I2" s="168"/>
      <c r="J2" s="180"/>
    </row>
    <row r="3" spans="1:10" ht="18.75" customHeight="1">
      <c r="A3" s="154" t="str">
        <f>"单位名称："&amp;"耿马傣族佤族自治县搬迁安置办公室"</f>
        <v>单位名称：耿马傣族佤族自治县搬迁安置办公室</v>
      </c>
      <c r="B3" s="194"/>
      <c r="C3" s="194"/>
      <c r="D3" s="194"/>
      <c r="E3" s="194"/>
      <c r="F3" s="195"/>
      <c r="G3" s="194"/>
      <c r="H3" s="195"/>
    </row>
    <row r="4" spans="1:10" ht="18.75" customHeight="1">
      <c r="A4" s="35" t="s">
        <v>265</v>
      </c>
      <c r="B4" s="35" t="s">
        <v>266</v>
      </c>
      <c r="C4" s="35" t="s">
        <v>267</v>
      </c>
      <c r="D4" s="35" t="s">
        <v>268</v>
      </c>
      <c r="E4" s="35" t="s">
        <v>269</v>
      </c>
      <c r="F4" s="78" t="s">
        <v>270</v>
      </c>
      <c r="G4" s="35" t="s">
        <v>271</v>
      </c>
      <c r="H4" s="78" t="s">
        <v>272</v>
      </c>
      <c r="I4" s="78" t="s">
        <v>273</v>
      </c>
      <c r="J4" s="35" t="s">
        <v>274</v>
      </c>
    </row>
    <row r="5" spans="1:10" ht="18.75" customHeight="1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78">
        <v>6</v>
      </c>
      <c r="G5" s="35">
        <v>7</v>
      </c>
      <c r="H5" s="78">
        <v>8</v>
      </c>
      <c r="I5" s="78">
        <v>9</v>
      </c>
      <c r="J5" s="35">
        <v>10</v>
      </c>
    </row>
    <row r="6" spans="1:10" ht="18.75" customHeight="1">
      <c r="A6" s="70"/>
      <c r="B6" s="79"/>
      <c r="C6" s="79"/>
      <c r="D6" s="79"/>
      <c r="E6" s="80"/>
      <c r="F6" s="45"/>
      <c r="G6" s="80"/>
      <c r="H6" s="45"/>
      <c r="I6" s="45"/>
      <c r="J6" s="80"/>
    </row>
    <row r="7" spans="1:10" ht="18.75" customHeight="1">
      <c r="A7" s="101"/>
      <c r="B7" s="70"/>
      <c r="C7" s="70"/>
      <c r="D7" s="70"/>
      <c r="E7" s="70"/>
      <c r="F7" s="102"/>
      <c r="G7" s="70"/>
      <c r="H7" s="70"/>
      <c r="I7" s="70"/>
      <c r="J7" s="70"/>
    </row>
    <row r="8" spans="1:10" ht="12" customHeight="1">
      <c r="A8" s="109" t="s">
        <v>341</v>
      </c>
    </row>
  </sheetData>
  <mergeCells count="2">
    <mergeCell ref="A2:J2"/>
    <mergeCell ref="A3:H3"/>
  </mergeCells>
  <phoneticPr fontId="1" type="noConversion"/>
  <printOptions horizontalCentered="1"/>
  <pageMargins left="1" right="1" top="0.75" bottom="0.75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0625" defaultRowHeight="12" customHeight="1"/>
  <cols>
    <col min="1" max="1" width="29" customWidth="1"/>
    <col min="2" max="2" width="18.7109375" customWidth="1"/>
    <col min="3" max="3" width="24.85546875" customWidth="1"/>
    <col min="4" max="4" width="23.5703125" customWidth="1"/>
    <col min="5" max="5" width="17.85546875" customWidth="1"/>
    <col min="6" max="6" width="23.5703125" customWidth="1"/>
    <col min="7" max="7" width="25.140625" customWidth="1"/>
    <col min="8" max="8" width="18.85546875" customWidth="1"/>
  </cols>
  <sheetData>
    <row r="1" spans="1:8" ht="15" customHeight="1">
      <c r="A1" s="28"/>
      <c r="B1" s="28"/>
      <c r="C1" s="28"/>
      <c r="D1" s="28"/>
      <c r="E1" s="28"/>
      <c r="F1" s="28"/>
      <c r="G1" s="28"/>
      <c r="H1" s="1" t="s">
        <v>316</v>
      </c>
    </row>
    <row r="2" spans="1:8" ht="34.5" customHeight="1">
      <c r="A2" s="236" t="str">
        <f>"2025"&amp;"年新增资产配置表"</f>
        <v>2025年新增资产配置表</v>
      </c>
      <c r="B2" s="180"/>
      <c r="C2" s="180"/>
      <c r="D2" s="180"/>
      <c r="E2" s="180"/>
      <c r="F2" s="180"/>
      <c r="G2" s="180"/>
      <c r="H2" s="180"/>
    </row>
    <row r="3" spans="1:8" ht="18.75" customHeight="1">
      <c r="A3" s="217" t="str">
        <f>"单位名称："&amp;"耿马傣族佤族自治县搬迁安置办公室"</f>
        <v>单位名称：耿马傣族佤族自治县搬迁安置办公室</v>
      </c>
      <c r="B3" s="191"/>
      <c r="C3" s="194"/>
      <c r="H3" s="103" t="s">
        <v>161</v>
      </c>
    </row>
    <row r="4" spans="1:8" ht="18.75" customHeight="1">
      <c r="A4" s="186" t="s">
        <v>169</v>
      </c>
      <c r="B4" s="186" t="s">
        <v>317</v>
      </c>
      <c r="C4" s="186" t="s">
        <v>318</v>
      </c>
      <c r="D4" s="186" t="s">
        <v>319</v>
      </c>
      <c r="E4" s="186" t="s">
        <v>320</v>
      </c>
      <c r="F4" s="237" t="s">
        <v>321</v>
      </c>
      <c r="G4" s="215"/>
      <c r="H4" s="216"/>
    </row>
    <row r="5" spans="1:8" ht="18.75" customHeight="1">
      <c r="A5" s="149"/>
      <c r="B5" s="149"/>
      <c r="C5" s="149"/>
      <c r="D5" s="149"/>
      <c r="E5" s="149"/>
      <c r="F5" s="35" t="s">
        <v>299</v>
      </c>
      <c r="G5" s="35" t="s">
        <v>322</v>
      </c>
      <c r="H5" s="35" t="s">
        <v>323</v>
      </c>
    </row>
    <row r="6" spans="1:8" ht="18.75" customHeight="1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</row>
    <row r="7" spans="1:8" ht="18.75" customHeight="1">
      <c r="A7" s="79"/>
      <c r="B7" s="79"/>
      <c r="C7" s="54"/>
      <c r="D7" s="54"/>
      <c r="E7" s="54"/>
      <c r="F7" s="104"/>
      <c r="G7" s="5"/>
      <c r="H7" s="5"/>
    </row>
    <row r="8" spans="1:8" ht="18.75" customHeight="1">
      <c r="A8" s="233" t="s">
        <v>55</v>
      </c>
      <c r="B8" s="234"/>
      <c r="C8" s="234"/>
      <c r="D8" s="234"/>
      <c r="E8" s="235"/>
      <c r="F8" s="104"/>
      <c r="G8" s="5"/>
      <c r="H8" s="5"/>
    </row>
    <row r="9" spans="1:8" ht="12" customHeight="1">
      <c r="A9" s="109" t="s">
        <v>343</v>
      </c>
    </row>
  </sheetData>
  <mergeCells count="9">
    <mergeCell ref="A8:E8"/>
    <mergeCell ref="A2:H2"/>
    <mergeCell ref="A4:A5"/>
    <mergeCell ref="C4:C5"/>
    <mergeCell ref="D4:D5"/>
    <mergeCell ref="E4:E5"/>
    <mergeCell ref="F4:H4"/>
    <mergeCell ref="B4:B5"/>
    <mergeCell ref="A3:C3"/>
  </mergeCells>
  <phoneticPr fontId="1" type="noConversion"/>
  <pageMargins left="0.36" right="0.1" top="0.26" bottom="0.26" header="0" footer="0"/>
  <pageSetup paperSize="9" scale="81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1"/>
  <sheetViews>
    <sheetView showZeros="0" workbookViewId="0">
      <selection activeCell="C16" sqref="C16"/>
    </sheetView>
  </sheetViews>
  <sheetFormatPr defaultColWidth="9.140625" defaultRowHeight="14.25" customHeight="1"/>
  <cols>
    <col min="1" max="1" width="13.42578125" customWidth="1"/>
    <col min="2" max="2" width="43.85546875" customWidth="1"/>
    <col min="3" max="3" width="23.85546875" customWidth="1"/>
    <col min="4" max="4" width="11.140625" customWidth="1"/>
    <col min="5" max="5" width="33.140625" customWidth="1"/>
    <col min="6" max="6" width="9.85546875" customWidth="1"/>
    <col min="7" max="7" width="17.7109375" customWidth="1"/>
    <col min="8" max="11" width="15.42578125" customWidth="1"/>
  </cols>
  <sheetData>
    <row r="1" spans="1:11" ht="15" customHeight="1">
      <c r="D1" s="49"/>
      <c r="E1" s="49"/>
      <c r="F1" s="49"/>
      <c r="G1" s="49"/>
      <c r="H1" s="31"/>
      <c r="I1" s="31"/>
      <c r="J1" s="31"/>
      <c r="K1" s="19" t="s">
        <v>324</v>
      </c>
    </row>
    <row r="2" spans="1:11" ht="42.75" customHeight="1">
      <c r="A2" s="110" t="str">
        <f>"2025"&amp;"年转移支付补助项目支出预算表"</f>
        <v>2025年转移支付补助项目支出预算表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1" ht="18.75" customHeight="1">
      <c r="A3" s="190" t="str">
        <f>"单位名称："&amp;"耿马傣族佤族自治县搬迁安置办公室"</f>
        <v>单位名称：耿马傣族佤族自治县搬迁安置办公室</v>
      </c>
      <c r="B3" s="191"/>
      <c r="C3" s="191"/>
      <c r="D3" s="191"/>
      <c r="E3" s="191"/>
      <c r="F3" s="191"/>
      <c r="G3" s="191"/>
      <c r="H3" s="73"/>
      <c r="I3" s="73"/>
      <c r="J3" s="73"/>
      <c r="K3" s="105" t="s">
        <v>161</v>
      </c>
    </row>
    <row r="4" spans="1:11" ht="18.75" customHeight="1">
      <c r="A4" s="148" t="s">
        <v>247</v>
      </c>
      <c r="B4" s="148" t="s">
        <v>171</v>
      </c>
      <c r="C4" s="148" t="s">
        <v>248</v>
      </c>
      <c r="D4" s="186" t="s">
        <v>172</v>
      </c>
      <c r="E4" s="186" t="s">
        <v>173</v>
      </c>
      <c r="F4" s="186" t="s">
        <v>249</v>
      </c>
      <c r="G4" s="186" t="s">
        <v>250</v>
      </c>
      <c r="H4" s="116" t="s">
        <v>55</v>
      </c>
      <c r="I4" s="114" t="s">
        <v>325</v>
      </c>
      <c r="J4" s="150"/>
      <c r="K4" s="115"/>
    </row>
    <row r="5" spans="1:11" ht="18.75" customHeight="1">
      <c r="A5" s="182"/>
      <c r="B5" s="182"/>
      <c r="C5" s="182"/>
      <c r="D5" s="189"/>
      <c r="E5" s="189"/>
      <c r="F5" s="189"/>
      <c r="G5" s="189"/>
      <c r="H5" s="176"/>
      <c r="I5" s="186" t="s">
        <v>58</v>
      </c>
      <c r="J5" s="186" t="s">
        <v>59</v>
      </c>
      <c r="K5" s="186" t="s">
        <v>60</v>
      </c>
    </row>
    <row r="6" spans="1:11" ht="18.75" customHeight="1">
      <c r="A6" s="170"/>
      <c r="B6" s="170"/>
      <c r="C6" s="170"/>
      <c r="D6" s="149"/>
      <c r="E6" s="149"/>
      <c r="F6" s="149"/>
      <c r="G6" s="149"/>
      <c r="H6" s="117"/>
      <c r="I6" s="149" t="s">
        <v>57</v>
      </c>
      <c r="J6" s="149"/>
      <c r="K6" s="149"/>
    </row>
    <row r="7" spans="1:11" ht="18.75" customHeight="1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106">
        <v>10</v>
      </c>
      <c r="K7" s="106">
        <v>11</v>
      </c>
    </row>
    <row r="8" spans="1:11" ht="18.75" customHeight="1">
      <c r="A8" s="54"/>
      <c r="B8" s="70"/>
      <c r="C8" s="54"/>
      <c r="D8" s="54"/>
      <c r="E8" s="54"/>
      <c r="F8" s="54"/>
      <c r="G8" s="54"/>
      <c r="H8" s="5"/>
      <c r="I8" s="5"/>
      <c r="J8" s="5"/>
      <c r="K8" s="5"/>
    </row>
    <row r="9" spans="1:11" ht="18.75" customHeight="1">
      <c r="A9" s="70"/>
      <c r="B9" s="70"/>
      <c r="C9" s="70"/>
      <c r="D9" s="70"/>
      <c r="E9" s="70"/>
      <c r="F9" s="70"/>
      <c r="G9" s="70"/>
      <c r="H9" s="5"/>
      <c r="I9" s="5"/>
      <c r="J9" s="5"/>
      <c r="K9" s="5"/>
    </row>
    <row r="10" spans="1:11" ht="18.75" customHeight="1">
      <c r="A10" s="171" t="s">
        <v>104</v>
      </c>
      <c r="B10" s="184"/>
      <c r="C10" s="184"/>
      <c r="D10" s="184"/>
      <c r="E10" s="184"/>
      <c r="F10" s="184"/>
      <c r="G10" s="185"/>
      <c r="H10" s="5"/>
      <c r="I10" s="5"/>
      <c r="J10" s="5"/>
      <c r="K10" s="5"/>
    </row>
    <row r="11" spans="1:11" ht="14.25" customHeight="1">
      <c r="A11" s="109" t="s">
        <v>344</v>
      </c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1"/>
  <sheetViews>
    <sheetView showZeros="0" tabSelected="1" workbookViewId="0">
      <selection activeCell="A11" sqref="A11"/>
    </sheetView>
  </sheetViews>
  <sheetFormatPr defaultColWidth="9.140625" defaultRowHeight="14.25" customHeight="1"/>
  <cols>
    <col min="1" max="1" width="29.42578125" customWidth="1"/>
    <col min="2" max="2" width="23.140625" customWidth="1"/>
    <col min="3" max="3" width="31.5703125" customWidth="1"/>
    <col min="4" max="4" width="20.42578125" customWidth="1"/>
    <col min="5" max="7" width="23.85546875" customWidth="1"/>
  </cols>
  <sheetData>
    <row r="1" spans="1:7" ht="15" customHeight="1">
      <c r="A1" s="28"/>
      <c r="B1" s="28"/>
      <c r="C1" s="28"/>
      <c r="D1" s="72"/>
      <c r="E1" s="71"/>
      <c r="F1" s="71"/>
      <c r="G1" s="105" t="s">
        <v>326</v>
      </c>
    </row>
    <row r="2" spans="1:7" ht="36.75" customHeight="1">
      <c r="A2" s="140" t="str">
        <f>"2025"&amp;"年部门项目中期规划预算表"</f>
        <v>2025年部门项目中期规划预算表</v>
      </c>
      <c r="B2" s="180"/>
      <c r="C2" s="180"/>
      <c r="D2" s="180"/>
      <c r="E2" s="180"/>
      <c r="F2" s="180"/>
      <c r="G2" s="180"/>
    </row>
    <row r="3" spans="1:7" ht="18.75" customHeight="1">
      <c r="A3" s="154" t="str">
        <f>"单位名称："&amp;"耿马傣族佤族自治县搬迁安置办公室"</f>
        <v>单位名称：耿马傣族佤族自治县搬迁安置办公室</v>
      </c>
      <c r="B3" s="191"/>
      <c r="C3" s="191"/>
      <c r="D3" s="191"/>
      <c r="E3" s="73"/>
      <c r="F3" s="73"/>
      <c r="G3" s="105" t="s">
        <v>161</v>
      </c>
    </row>
    <row r="4" spans="1:7" ht="18.75" customHeight="1">
      <c r="A4" s="148" t="s">
        <v>248</v>
      </c>
      <c r="B4" s="148" t="s">
        <v>247</v>
      </c>
      <c r="C4" s="148" t="s">
        <v>171</v>
      </c>
      <c r="D4" s="186" t="s">
        <v>327</v>
      </c>
      <c r="E4" s="114" t="s">
        <v>58</v>
      </c>
      <c r="F4" s="150"/>
      <c r="G4" s="115"/>
    </row>
    <row r="5" spans="1:7" ht="18.75" customHeight="1">
      <c r="A5" s="182"/>
      <c r="B5" s="182"/>
      <c r="C5" s="182"/>
      <c r="D5" s="189"/>
      <c r="E5" s="240" t="str">
        <f>"2025"&amp;"年"</f>
        <v>2025年</v>
      </c>
      <c r="F5" s="240" t="str">
        <f>"2025"+1&amp;"年"</f>
        <v>2026年</v>
      </c>
      <c r="G5" s="241" t="str">
        <f>"2025"+2&amp;"年"</f>
        <v>2027年</v>
      </c>
    </row>
    <row r="6" spans="1:7" ht="18.75" customHeight="1">
      <c r="A6" s="170"/>
      <c r="B6" s="170"/>
      <c r="C6" s="170"/>
      <c r="D6" s="149"/>
      <c r="E6" s="170" t="s">
        <v>57</v>
      </c>
      <c r="F6" s="170"/>
      <c r="G6" s="149"/>
    </row>
    <row r="7" spans="1:7" ht="18.75" customHeight="1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106">
        <v>7</v>
      </c>
    </row>
    <row r="8" spans="1:7" ht="18.75" customHeight="1">
      <c r="A8" s="70"/>
      <c r="B8" s="41"/>
      <c r="C8" s="41"/>
      <c r="D8" s="70"/>
      <c r="E8" s="5"/>
      <c r="F8" s="5"/>
      <c r="G8" s="5"/>
    </row>
    <row r="9" spans="1:7" ht="18.75" customHeight="1">
      <c r="A9" s="70"/>
      <c r="B9" s="70"/>
      <c r="C9" s="70"/>
      <c r="D9" s="70"/>
      <c r="E9" s="5"/>
      <c r="F9" s="5"/>
      <c r="G9" s="5"/>
    </row>
    <row r="10" spans="1:7" ht="18.75" customHeight="1">
      <c r="A10" s="233" t="s">
        <v>55</v>
      </c>
      <c r="B10" s="238" t="s">
        <v>328</v>
      </c>
      <c r="C10" s="238"/>
      <c r="D10" s="239"/>
      <c r="E10" s="5"/>
      <c r="F10" s="5"/>
      <c r="G10" s="5"/>
    </row>
    <row r="11" spans="1:7" ht="14.25" customHeight="1">
      <c r="A11" s="109" t="s">
        <v>345</v>
      </c>
    </row>
  </sheetData>
  <mergeCells count="11">
    <mergeCell ref="G5:G6"/>
    <mergeCell ref="D4:D6"/>
    <mergeCell ref="A2:G2"/>
    <mergeCell ref="A3:D3"/>
    <mergeCell ref="E4:G4"/>
    <mergeCell ref="F5:F6"/>
    <mergeCell ref="A10:D10"/>
    <mergeCell ref="B4:B6"/>
    <mergeCell ref="C4:C6"/>
    <mergeCell ref="A4:A6"/>
    <mergeCell ref="E5:E6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'部门财政拨款收支预算总表02-1'!Print_Titles</vt:lpstr>
      <vt:lpstr>部门政府性基金预算支出预算表06!Print_Titles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dcterms:modified xsi:type="dcterms:W3CDTF">2025-02-07T03:51:38Z</dcterms:modified>
</cp:coreProperties>
</file>