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<sst xmlns="http://schemas.openxmlformats.org/spreadsheetml/2006/main" count="1671" uniqueCount="497">
  <si>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</si>
  <si>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</si>
  <si>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</si>
  <si>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</si>
  <si>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</si>
  <si>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</si>
  <si>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</si>
  <si>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</si>
  <si>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</si>
  <si>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</si>
  <si>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</si>
  <si>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</si>
  <si>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</si>
  <si>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</si>
  <si>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</si>
  <si>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</si>
  <si>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</si>
  <si>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</si>
  <si>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</si>
  <si>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</si>
  <si>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</si>
  <si>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</si>
  <si>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</si>
  <si>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</si>
  <si>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</si>
  <si>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</si>
  <si>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</si>
  <si>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</si>
  <si>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</si>
  <si>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</si>
  <si>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</si>
  <si>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</si>
  <si>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</si>
  <si>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</si>
  <si>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</si>
  <si>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</si>
  <si>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</si>
  <si>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</si>
  <si>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</si>
  <si>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</si>
  <si>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</si>
  <si>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</si>
  <si>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</si>
  <si>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</si>
  <si>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</si>
  <si>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</si>
  <si>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</si>
  <si>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</si>
  <si>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</si>
  <si>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</si>
  <si>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</si>
  <si>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</si>
  <si>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</si>
  <si>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</si>
  <si>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</si>
  <si>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</si>
  <si>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</si>
  <si>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</si>
  <si>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</si>
  <si>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</si>
  <si>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</si>
  <si>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</si>
  <si>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</si>
  <si>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</si>
  <si>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</si>
  <si>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</si>
  <si>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</si>
  <si>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</si>
  <si>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</si>
  <si>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131004</t>
  </si>
  <si>
    <t>耿马傣族佤族自治县孟定镇中心卫生院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</si>
  <si>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</si>
  <si>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</si>
  <si>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</si>
  <si>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</si>
  <si>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</si>
  <si>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</si>
  <si>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</si>
  <si>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</si>
  <si>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</si>
  <si>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</si>
  <si>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</si>
  <si>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</si>
  <si>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</si>
  <si>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</si>
  <si>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</si>
  <si>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2080502</t>
  </si>
  <si>
    <t>2080505</t>
  </si>
  <si>
    <t>20808</t>
  </si>
  <si>
    <t>2080801</t>
  </si>
  <si>
    <t>210</t>
  </si>
  <si>
    <t>卫生健康支出</t>
  </si>
  <si>
    <t>21002</t>
  </si>
  <si>
    <t>2100201</t>
  </si>
  <si>
    <t>21003</t>
  </si>
  <si>
    <t>2100302</t>
  </si>
  <si>
    <t>2100399</t>
  </si>
  <si>
    <t>21004</t>
  </si>
  <si>
    <t>2100408</t>
  </si>
  <si>
    <t>2100409</t>
  </si>
  <si>
    <t>21007</t>
  </si>
  <si>
    <t>2100799</t>
  </si>
  <si>
    <t>21011</t>
  </si>
  <si>
    <t>2101102</t>
  </si>
  <si>
    <t>2101199</t>
  </si>
  <si>
    <t>221</t>
  </si>
  <si>
    <t>住房保障支出</t>
  </si>
  <si>
    <t>22102</t>
  </si>
  <si>
    <t>2210201</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</si>
  <si>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</si>
  <si>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</si>
  <si>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</si>
  <si>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</si>
  <si>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</si>
  <si>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</si>
  <si>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</si>
  <si>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</si>
  <si>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</si>
  <si>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</si>
  <si>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</si>
  <si>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</si>
  <si>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</si>
  <si>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</si>
  <si>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</si>
  <si>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</si>
  <si>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</si>
  <si>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</si>
  <si>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</si>
  <si>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</si>
  <si>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</si>
  <si>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</si>
  <si>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</si>
  <si>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</si>
  <si>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</si>
  <si>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</si>
  <si>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</si>
  <si>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</si>
  <si>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</si>
  <si>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</si>
  <si>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</si>
  <si>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</si>
  <si>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</si>
  <si>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</si>
  <si>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</si>
  <si>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</si>
  <si>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</si>
  <si>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</si>
  <si>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</si>
  <si>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</si>
  <si>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</si>
  <si>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</si>
  <si>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</si>
  <si>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</si>
  <si>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</si>
  <si>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</si>
  <si>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</si>
  <si>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</si>
  <si>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</si>
  <si>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</si>
  <si>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行政事业单位养老支出</t>
  </si>
  <si>
    <t>事业单位离退休</t>
  </si>
  <si>
    <t>机关事业单位基本养老保险缴费支出</t>
  </si>
  <si>
    <t>抚恤</t>
  </si>
  <si>
    <t>死亡抚恤</t>
  </si>
  <si>
    <t>公立医院</t>
  </si>
  <si>
    <t>综合医院</t>
  </si>
  <si>
    <t>基层医疗卫生机构</t>
  </si>
  <si>
    <t>乡镇卫生院</t>
  </si>
  <si>
    <t>其他基层医疗卫生机构支出</t>
  </si>
  <si>
    <t>行政事业单位医疗</t>
  </si>
  <si>
    <t>事业单位医疗</t>
  </si>
  <si>
    <t>其他行政事业单位医疗支出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</si>
  <si>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</si>
  <si>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</si>
  <si>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</si>
  <si>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</si>
  <si>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</si>
  <si>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</si>
  <si>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</si>
  <si>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</si>
  <si>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</si>
  <si>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</si>
  <si>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</si>
  <si>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</si>
  <si>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</si>
  <si>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</si>
  <si>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</si>
  <si>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</si>
  <si>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</si>
  <si>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</si>
  <si>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</si>
  <si>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</si>
  <si>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</si>
  <si>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</si>
  <si>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</si>
  <si>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</si>
  <si>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</si>
  <si>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</si>
  <si>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</si>
  <si>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</si>
  <si>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530926210000000001532</t>
  </si>
  <si>
    <t>事业人员工资支出</t>
  </si>
  <si>
    <t>30101</t>
  </si>
  <si>
    <t>基本工资</t>
  </si>
  <si>
    <t>30102</t>
  </si>
  <si>
    <t>津贴补贴</t>
  </si>
  <si>
    <t>530926241100002327780</t>
  </si>
  <si>
    <t>乡镇岗位补贴（事业）</t>
  </si>
  <si>
    <t>530926231100001411184</t>
  </si>
  <si>
    <t>奖励性绩效工资</t>
  </si>
  <si>
    <t>30107</t>
  </si>
  <si>
    <t>绩效工资</t>
  </si>
  <si>
    <t>530926231100001411208</t>
  </si>
  <si>
    <t>事业人员绩效工资（2017年提高部分）</t>
  </si>
  <si>
    <t>530926231100001411191</t>
  </si>
  <si>
    <t>基础性绩效工资</t>
  </si>
  <si>
    <t>530926210000000001533</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</si>
  <si>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</si>
  <si>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</si>
  <si>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</si>
  <si>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</si>
  <si>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</si>
  <si>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</si>
  <si>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</si>
  <si>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</si>
  <si>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</si>
  <si>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</si>
  <si>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</si>
  <si>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</si>
  <si>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</si>
  <si>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</si>
  <si>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</si>
  <si>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</si>
  <si>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</si>
  <si>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530926210000000001534</t>
  </si>
  <si>
    <t>30113</t>
  </si>
  <si>
    <t>530926210000000001540</t>
  </si>
  <si>
    <t>一般公用经费</t>
  </si>
  <si>
    <t>30206</t>
  </si>
  <si>
    <t>电费</t>
  </si>
  <si>
    <t>530926210000000001539</t>
  </si>
  <si>
    <t>工会经费</t>
  </si>
  <si>
    <t>30228</t>
  </si>
  <si>
    <t>530926210000000001537</t>
  </si>
  <si>
    <t>公务用车运行维护费</t>
  </si>
  <si>
    <t>30231</t>
  </si>
  <si>
    <t>530926251100003810529</t>
  </si>
  <si>
    <t>残疾人就业保障金</t>
  </si>
  <si>
    <t>30299</t>
  </si>
  <si>
    <t>其他商品和服务支出</t>
  </si>
  <si>
    <t>530926210000000001535</t>
  </si>
  <si>
    <t>离退休费</t>
  </si>
  <si>
    <t>30302</t>
  </si>
  <si>
    <t>退休费</t>
  </si>
  <si>
    <t>530926231100001411229</t>
  </si>
  <si>
    <t>乡村医生</t>
  </si>
  <si>
    <t>30305</t>
  </si>
  <si>
    <t>生活补助</t>
  </si>
  <si>
    <t>530926231100001411204</t>
  </si>
  <si>
    <t>机关事业单位职工遗属生活补助</t>
  </si>
  <si>
    <t>30307</t>
  </si>
  <si>
    <t>医疗费补助</t>
  </si>
  <si>
    <t>预算05-1表</t>
  </si>
  <si>
    <t>项目分类</t>
  </si>
  <si>
    <t>项目单位</t>
  </si>
  <si>
    <t>经济科目编码</t>
  </si>
  <si>
    <t>经济科目名称</t>
  </si>
  <si>
    <t>本年拨款</t>
  </si>
  <si>
    <t>其中：本次下达</t>
  </si>
  <si>
    <t>2025年春节慰问经费</t>
  </si>
  <si>
    <t>事业发展类</t>
  </si>
  <si>
    <t>530926251100004068822</t>
  </si>
  <si>
    <t>2025年孟定中心卫生院医疗业务补助资金</t>
  </si>
  <si>
    <t>530926251100004053521</t>
  </si>
  <si>
    <t>30209</t>
  </si>
  <si>
    <t>物业管理费</t>
  </si>
  <si>
    <t>2025年脱贫人口重点人群和农村低收入人群家庭医生签约县级补助资金</t>
  </si>
  <si>
    <t>530926251100003814344</t>
  </si>
  <si>
    <t>30226</t>
  </si>
  <si>
    <t>劳务费</t>
  </si>
  <si>
    <t>2025年信息化设备采购资金</t>
  </si>
  <si>
    <t>530926251100003818848</t>
  </si>
  <si>
    <t>31003</t>
  </si>
  <si>
    <t>专用设备购置</t>
  </si>
  <si>
    <t>村卫生室修缮项目经费</t>
  </si>
  <si>
    <t>530926251100004114210</t>
  </si>
  <si>
    <t>30213</t>
  </si>
  <si>
    <t>维修（护）费</t>
  </si>
  <si>
    <t>第二人民医院建设项目前期工作经费</t>
  </si>
  <si>
    <t>530926251100004114222</t>
  </si>
  <si>
    <t>耿马县第二人民医院抗疫特别国债医疗卫生项目专项资金</t>
  </si>
  <si>
    <t>530926251100003817503</t>
  </si>
  <si>
    <t>31005</t>
  </si>
  <si>
    <t>基础设施建设</t>
  </si>
  <si>
    <t>孟定非财政拨款其他医疗机构卫生收入补助资金</t>
  </si>
  <si>
    <t>530926251100004053467</t>
  </si>
  <si>
    <t>孟定镇中心卫生院基本公共卫生非财政拨款项目资金</t>
  </si>
  <si>
    <t>530926251100004053365</t>
  </si>
  <si>
    <t>基本公共卫生服务</t>
  </si>
  <si>
    <t>孟定中心卫生院非财政其他计划生育事务支出补助资金</t>
  </si>
  <si>
    <t>530926251100004053488</t>
  </si>
  <si>
    <t>其他计划生育事务支出</t>
  </si>
  <si>
    <t>孟定中心卫生院其他非财政拨款项目资金</t>
  </si>
  <si>
    <t>530926251100004053459</t>
  </si>
  <si>
    <t>孟定中心卫生院医疗业务经费</t>
  </si>
  <si>
    <t>530926251100003818570</t>
  </si>
  <si>
    <t>30217</t>
  </si>
  <si>
    <t>30218</t>
  </si>
  <si>
    <t>专用材料费</t>
  </si>
  <si>
    <t>孟定中心卫生院医疗业务收入资产采购经费</t>
  </si>
  <si>
    <t>530926251100003821816</t>
  </si>
  <si>
    <t>孟定中心卫生院重大公共卫生非财政拨款项目资金</t>
  </si>
  <si>
    <t>530926251100004053384</t>
  </si>
  <si>
    <t>重大公共卫生服务</t>
  </si>
  <si>
    <t>预算05-2表</t>
  </si>
  <si>
    <t>单位名称、项目名称</t>
  </si>
  <si>
    <t>项目年度绩效目标</t>
  </si>
  <si>
    <t>一级指标</t>
  </si>
  <si>
    <t>二级指标</t>
  </si>
  <si>
    <t>三级指标</t>
  </si>
  <si>
    <t>指标性质</t>
  </si>
  <si>
    <t>指标值</t>
  </si>
  <si>
    <t>度量单位</t>
  </si>
  <si>
    <t>指标属性</t>
  </si>
  <si>
    <t>指标内容</t>
  </si>
  <si>
    <t>顺利完成2025年卫生院政府采购工作</t>
  </si>
  <si>
    <t>产出指标</t>
  </si>
  <si>
    <t>数量指标</t>
  </si>
  <si>
    <t>企业数量</t>
  </si>
  <si>
    <t>=</t>
  </si>
  <si>
    <t>01</t>
  </si>
  <si>
    <t>个</t>
  </si>
  <si>
    <t>定量指标</t>
  </si>
  <si>
    <t>孟定中心卫生院【2025】7号</t>
  </si>
  <si>
    <t>质量指标</t>
  </si>
  <si>
    <t>提高医院物业管理水平</t>
  </si>
  <si>
    <t>持续提高</t>
  </si>
  <si>
    <t>%</t>
  </si>
  <si>
    <t>定性指标</t>
  </si>
  <si>
    <t>成本指标</t>
  </si>
  <si>
    <t>经济成本指标</t>
  </si>
  <si>
    <t>&gt;=</t>
  </si>
  <si>
    <t>5323356</t>
  </si>
  <si>
    <t>元</t>
  </si>
  <si>
    <t>效益指标</t>
  </si>
  <si>
    <t>社会效益</t>
  </si>
  <si>
    <t>提高居民健康水平</t>
  </si>
  <si>
    <t>满意度指标</t>
  </si>
  <si>
    <t>服务对象满意度</t>
  </si>
  <si>
    <t>95</t>
  </si>
  <si>
    <t>目标1：保证所有政府办基层医疗卫生机构实施国家基本药物制度，推进综合改革顺利进行；               
目标2：对实施基本药物制度的村卫生室给予补助，支持国家基本药物制度在村卫生室顺利实施。</t>
  </si>
  <si>
    <t>政府办基层医疗卫生机构实施基本药物制度覆盖率</t>
  </si>
  <si>
    <t>100</t>
  </si>
  <si>
    <t>孟定非财项【2025】04号</t>
  </si>
  <si>
    <t>村卫生室实施基本药物制度覆盖率</t>
  </si>
  <si>
    <t>基本药物纳入率</t>
  </si>
  <si>
    <t>可持续影响</t>
  </si>
  <si>
    <t>群众获得感</t>
  </si>
  <si>
    <t>乡村医生满意度</t>
  </si>
  <si>
    <t>村卫生室修缮经费的目标是全面提升村卫生室的服务能力和环境条件，确保其能够为农村居民提供安全、有效的基本医疗卫生服务。</t>
  </si>
  <si>
    <t>村卫生室数量</t>
  </si>
  <si>
    <t>10.00</t>
  </si>
  <si>
    <t>耿卫健发〔2024〕83号</t>
  </si>
  <si>
    <t>时效指标</t>
  </si>
  <si>
    <t>按时维修</t>
  </si>
  <si>
    <t>90</t>
  </si>
  <si>
    <t>20000.00</t>
  </si>
  <si>
    <t>提高资金使用效益</t>
  </si>
  <si>
    <t>不断提高</t>
  </si>
  <si>
    <t>群众满意度</t>
  </si>
  <si>
    <t>1.贯彻落实党中央、国务院和省委、省政府关于实现巩国拓展脱贫攻坚成果同乡村报兴有效荷接的决策部 暑，巩固基本医疗有保障成果，推进健康乡村建设要求，签约的脱贫人口中符合4类重点人群和4种慢病 患者以及农村低收入人口(农村低保对象、农村特困人员、农村易返贫致贫人口、突发严重困难户)家庭 医生签约服务个人支付的12元，由省财政和州(市)财政按照《云南省医疗卫生领域财政事权和支出责  任划分改革实施方案》中明确的比例承担。家庭医生签约服务费主要用于保障家庭医生团队提供服务的报酬，2.持续做好脱贫人口家庭医生签约服务，聚焦农村常住脱贫人口和农村低收入人口(农村低保对象、农村  特图人员、农村易返贫致贫人口、突发严重困难户)中的65岁以上老年人、0-6岁儿童、孕产妇、残疾人  4类重点人群和慢病(高血压、糖尿病、肺结核、严重精神障碍)患者签约，提供公共卫生、慢病管理、 健康咨询和中医干预等综合服务，做到“签约一人、做实一人”。签约家庭医生的农村低收入人口高血压  糖尿病、肺结核、严重精神障碍的规范管理率达到90%以上。原则上不对签约数量作要求，不盲求签约率， 有条件的地区，结合实际扩大签约服务重点人群或慢病管理范围。</t>
  </si>
  <si>
    <t>已签约高血压、糖尿病患者规范管理率</t>
  </si>
  <si>
    <t>耿卫健【2025】1号</t>
  </si>
  <si>
    <t>服务团队考核兑 付及时率</t>
  </si>
  <si>
    <t>已脱贫困人口和低收入人群家庭医生签约服务制度知晓率</t>
  </si>
  <si>
    <t>85</t>
  </si>
  <si>
    <t>签约对象满意度</t>
  </si>
  <si>
    <t>本年度完成政府采购数量</t>
  </si>
  <si>
    <t>耿马县孟定镇中心卫生院发【2025】1号</t>
  </si>
  <si>
    <t>按标准进行采购</t>
  </si>
  <si>
    <t>经济效益</t>
  </si>
  <si>
    <t>让采购透明合规</t>
  </si>
  <si>
    <t>孟定镇中心卫生院发【2025】1号</t>
  </si>
  <si>
    <t>群众满意程度</t>
  </si>
  <si>
    <t>1.免费向城乡居民提供基本公共卫生服务，促进基本公共卫生服务逐步均等化。                
2.按照《国家基本公共卫生服务规范（第三版）》为城乡居民建立健康档案，开展健康教育、预防接种等服务，将0-6岁儿童、65岁及以上老年人、孕妇、原发性高血压和2型糖尿病患者严重精神障碍患者、结核病患者列为点人群，提供针对性的健康管理服务。</t>
  </si>
  <si>
    <t>计划生育健康管理率</t>
  </si>
  <si>
    <t>孟定非财项【2025】05号</t>
  </si>
  <si>
    <t>补助兑现准确率</t>
  </si>
  <si>
    <t>计划生育服务制度知晓率</t>
  </si>
  <si>
    <t>以习近平新时代中国特色社会主义思想为指导，深入贯彻落实党中央、国务院决策部署。切实推动《“十四五”优质高效医疗卫生服务体系建设实施方案）等政策任务落地，进一步改善边境地区医疗卫生机构基础设施，实验和检测设备条件，巩固提升地区疫情救治力，构筑疫情防控国门前沿防线，为满足边境地区人民群众持续增长的健康需求提供重要保障。</t>
  </si>
  <si>
    <t>支持项目数量</t>
  </si>
  <si>
    <t>1.00</t>
  </si>
  <si>
    <t>风蓝函【2024】7号</t>
  </si>
  <si>
    <t>以习近平时代中国特色社会主义思为指导，深入实党中央、国务税决部署。切实推动《“十四五”优质高效医疗卫生服务体系建设实施方案）等政策任务地，进一步改普边境地区医疗卫生机构基础施，实验和检测设备条件，巩固升达地区疫情教治力，构筑疫情防控国门前沿防线，为满足境地区人民群众持续增长的健康需求提供重要保障。</t>
  </si>
  <si>
    <t>符合国家建设标准要求</t>
  </si>
  <si>
    <t>改善医疗卫生基础设施条件</t>
  </si>
  <si>
    <t>得到改善</t>
  </si>
  <si>
    <t>10</t>
  </si>
  <si>
    <t>台/套</t>
  </si>
  <si>
    <t>按要求进行采购</t>
  </si>
  <si>
    <t>按计划完成采购数量</t>
  </si>
  <si>
    <t>通过财政支持，定时定量完成抗疫特别国债医疗项目</t>
  </si>
  <si>
    <t>耿卫健发【2023】1号</t>
  </si>
  <si>
    <t>按标准对项目进行改造</t>
  </si>
  <si>
    <t>完成改造，提高对居民的服务率</t>
  </si>
  <si>
    <t>满足周边居民的求医需求</t>
  </si>
  <si>
    <t>社会公众满意度</t>
  </si>
  <si>
    <t>1.免费向城乡居民提供基本公共卫生服务，促进基本公共卫生服务逐步均等化。                
 2.按照《国家基本公共卫生服务规范（第三版）》为城乡居民建立健康档案，开展健康教育、预防接种等服务，将0-6岁儿童、65岁及以上|老年人、孕妇、原发性高血压和2型糖尿病患者严重精神障碍患者、结核病患者列为点人群，提供针对性|的健康管理服务。                                    
3.开展对重点疾病与危害因素监测，有效控制疾病流行，未制定相关内容政策提供依据，保持重点地方病防治措施全面落实，开展职业病监测，最大限度保护放射人员、患者和公众的健康权益，同时推进妇幼卫生、健康素养促进，医养结合和老年健康服务，卫生应急和计划生育相关方面的工作。</t>
  </si>
  <si>
    <t>传染病报告及时率</t>
  </si>
  <si>
    <t>及时上报</t>
  </si>
  <si>
    <t>传染病及时上报</t>
  </si>
  <si>
    <t>农村妇女增补叶酸服用率</t>
  </si>
  <si>
    <t>孟定非财政〔2025〕01号</t>
  </si>
  <si>
    <t>孟定非财政【2025】01号</t>
  </si>
  <si>
    <t>公共卫生均等化水平提高</t>
  </si>
  <si>
    <t>中长期</t>
  </si>
  <si>
    <t>1.免费向城乡居民提供基本公共卫生服务，促进基本公共卫生服务逐步均等化。                
2.按照《国家基本公共卫生服务规范（第三版）》为城乡居民建立健康档案，开展健康教育、预防接种等服务，将0-6岁儿童、65岁及以上老年人、孕妇、原发性高血压和2型糖尿病患者严重精神障碍患者、结核病患者列为点人群，提供针对性的健康管理服务。                                    
3.持续做好脱贫人口家庭医生签约服务，聚焦农村常住脱贫人口和农村低收入人口(农村低保对象、农村特因人员、农村易退贫致贫人口、突发严重困难户)中的65岁以上老年人、0-6岁儿童、孕产妇、残疾人4类重点人群和慢病(高血压、糖尿病、肺结核、严重精神障碍)患者签约，提供公共卫生、慢病管理、健康咨询和中医干预等综合服务，假到“签约一人、做实一人”。签约家庭医生的农村低收入人口高血压、糖尿病、肺结核、严重精神障碍的规范管理串达到90%以上。原则上不对签约数量作要求，不盲求签约率，有条件的地区，结合实际扩大签约服务重点人群或慢病管理范围。
4.进一步加强乡村医生队伍建设，提高乡村医生收入保障，稳定村医队伍，基层卫生网底，方便广大基层群众就诊就医。</t>
  </si>
  <si>
    <t>老年人中医药健康管理率</t>
  </si>
  <si>
    <t>孟定非财政【2025】03号</t>
  </si>
  <si>
    <t>基本公共卫生服务水平</t>
  </si>
  <si>
    <t>孟定非财项【2025】03号</t>
  </si>
  <si>
    <t>1.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
2.结核病防治：落实将结核病患者转诊至定点医院诊治，实行归口管理的要求。按照肺结核诊疗规范、临床路径、诊断标准等技术指南和工作规范要求，对敏感肺结核患者进行规范登记和诊疗，做到应登尽登、应治尽治，肺结核患者登记管理率达90%以上。
3.重大传染病危害因素监测：维持灵敏的疟疾监测和响应体系，加强重点人群重点监测干预和技能培训，保持全县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力争实现全县儿童青少年总体近视率在2018年的基础上每年降低0.5个百分点以上。积极开展霍乱等重点传染病监测，开展新冠哨点监测、重点人群、重点机构监测、外环境检测、聚集性疫情监测和病毒变异监测，及时动态掌握我省人群感染发病水平和变化趋势，科学研判和预测疫情规模、强度和流行时间，动态分析病毒株变异情况，以及对传播率、治致病率、免疫逃逸能力及检测试剂敏感性的影响，为疫情防控提供技术支持。                                          4.减少艾滋病新发感染，降低艾滋病病死率，艾滋病疫情总体下降。          空</t>
  </si>
  <si>
    <t>艾滋病病毒感染者和病人治疗率</t>
  </si>
  <si>
    <t>孟定非财政【2025】2号</t>
  </si>
  <si>
    <t xml:space="preserve">突发公共卫生事件网络报告率 </t>
  </si>
  <si>
    <t>孟定非财政【2025】02</t>
  </si>
  <si>
    <t>孟定非财政【2025】02号</t>
  </si>
  <si>
    <t>耿医保发〔2024〕13号</t>
  </si>
  <si>
    <t>按要求按时采购</t>
  </si>
  <si>
    <t>按文件标准</t>
  </si>
  <si>
    <t>为了给那些经济困难的人提供一定的经济帮助，让他们能够感受到社会的温暖和关爱，度过一个温馨的春节。</t>
  </si>
  <si>
    <t>享受慰问金人数</t>
  </si>
  <si>
    <t>人</t>
  </si>
  <si>
    <t>耿组织股发【2025】1号</t>
  </si>
  <si>
    <t>按时发放</t>
  </si>
  <si>
    <t>按时发放效率</t>
  </si>
  <si>
    <t>预算06表</t>
  </si>
  <si>
    <t>政府性基金预算支出预算表</t>
  </si>
  <si>
    <t>单位名称：临沧市发展和改革委员会</t>
  </si>
  <si>
    <t>本年政府性基金预算支出</t>
  </si>
  <si>
    <t>注：本单位没有政府性基金支出预算，故本表无数据。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</si>
  <si>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</si>
  <si>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</si>
  <si>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</si>
  <si>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</si>
  <si>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</si>
  <si>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</si>
  <si>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</si>
  <si>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</si>
  <si>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</si>
  <si>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</si>
  <si>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孟定中心卫生院公车油料费</t>
  </si>
  <si>
    <t>车辆加油、添加燃料服务</t>
  </si>
  <si>
    <t>预算08表</t>
  </si>
  <si>
    <t>政府购买服务项目</t>
  </si>
  <si>
    <t>政府购买服务目录</t>
  </si>
  <si>
    <t>注：本单位没有政府购买服务预算，故本表无数据。</t>
  </si>
  <si>
    <t>预算09-1表</t>
  </si>
  <si>
    <t>单位名称（项目）</t>
  </si>
  <si>
    <t>地区</t>
  </si>
  <si>
    <t>政府性基金</t>
  </si>
  <si>
    <t>-</t>
  </si>
  <si>
    <t>注：本单位没有县对下转移支付预算，故本表无数据。</t>
  </si>
  <si>
    <t>预算09-2表</t>
  </si>
  <si>
    <t>注：本单位没有县对下转移支付绩效目标预算，故本表无数据。</t>
  </si>
  <si>
    <t>预算10表</t>
  </si>
  <si>
    <t>资产类别</t>
  </si>
  <si>
    <t>资产分类代码.名称</t>
  </si>
  <si>
    <t>资产名称</t>
  </si>
  <si>
    <t>计量单位</t>
  </si>
  <si>
    <t>财政部门批复数（元）</t>
  </si>
  <si>
    <t>单价</t>
  </si>
  <si>
    <t>金额</t>
  </si>
  <si>
    <t>A02 设备</t>
  </si>
  <si>
    <t>A02010104 服务器</t>
  </si>
  <si>
    <t>服务器</t>
  </si>
  <si>
    <t>A02010105 台式计算机</t>
  </si>
  <si>
    <t>台式计算机</t>
  </si>
  <si>
    <t>A02010299 其他网络设备</t>
  </si>
  <si>
    <t>其他网络设备</t>
  </si>
  <si>
    <t>A02010499 其他终端设备</t>
  </si>
  <si>
    <t>其他终端设备</t>
  </si>
  <si>
    <t>A02021003 A4黑白打印机</t>
  </si>
  <si>
    <t>A4黑白打印机</t>
  </si>
  <si>
    <t>A02329900 其他医疗设备</t>
  </si>
  <si>
    <t>其他医疗设备</t>
  </si>
  <si>
    <t>A08 无形资产</t>
  </si>
  <si>
    <t>A08060303 应用软件</t>
  </si>
  <si>
    <t>应用软件</t>
  </si>
  <si>
    <t>预算11表</t>
  </si>
  <si>
    <t>上级补助</t>
  </si>
  <si>
    <t>注：本单位没有转移补助项目支出预算，故本表无数据。</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</si>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</sst>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7">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3" fillId="3" borderId="1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5" fillId="0" borderId="0" applyNumberFormat="0" applyFill="0" applyBorder="0" applyAlignment="0" applyProtection="0">
      <alignment vertical="center"/>
    </xf>
    <xf numFmtId="0" fontId="36" fillId="4" borderId="17" applyNumberFormat="0" applyAlignment="0" applyProtection="0">
      <alignment vertical="center"/>
    </xf>
    <xf numFmtId="0" fontId="37" fillId="5" borderId="18" applyNumberFormat="0" applyAlignment="0" applyProtection="0">
      <alignment vertical="center"/>
    </xf>
    <xf numFmtId="0" fontId="38" fillId="5" borderId="17" applyNumberFormat="0" applyAlignment="0" applyProtection="0">
      <alignment vertical="center"/>
    </xf>
    <xf numFmtId="0" fontId="39" fillId="6" borderId="19" applyNumberFormat="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xf numFmtId="0" fontId="8" fillId="0" borderId="0">
      <alignment vertical="top"/>
      <protection locked="0"/>
    </xf>
  </cellStyleXfs>
  <cellXfs count="205">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0" xfId="57" applyFont="1" applyFill="1" applyBorder="1" applyAlignment="1" applyProtection="1"/>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9" fillId="0" borderId="0" xfId="57" applyFont="1" applyFill="1" applyBorder="1" applyAlignment="1" applyProtection="1">
      <alignment vertical="center"/>
    </xf>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3" fillId="0" borderId="0" xfId="0" applyFont="1" applyAlignment="1" applyProtection="1">
      <alignment horizontal="center" vertical="center"/>
    </xf>
    <xf numFmtId="0" fontId="3" fillId="0" borderId="0" xfId="0" applyFont="1" applyAlignment="1" applyProtection="1">
      <alignment horizontal="center"/>
    </xf>
    <xf numFmtId="0" fontId="3" fillId="0" borderId="0" xfId="0" applyFont="1" applyAlignment="1" applyProtection="1">
      <alignment horizontal="center" wrapText="1"/>
    </xf>
    <xf numFmtId="0" fontId="14" fillId="0" borderId="7" xfId="0" applyFont="1" applyBorder="1" applyAlignment="1">
      <alignment horizontal="center" vertical="center"/>
      <protection locked="0"/>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8" fontId="15" fillId="0" borderId="7" xfId="0" applyNumberFormat="1" applyFont="1" applyBorder="1" applyAlignment="1" applyProtection="1">
      <alignment horizontal="right" vertical="center"/>
    </xf>
    <xf numFmtId="0" fontId="3" fillId="0" borderId="0" xfId="0" applyFont="1" applyProtection="1">
      <alignment vertical="top"/>
    </xf>
    <xf numFmtId="0" fontId="16"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17" fillId="0" borderId="0" xfId="0" applyFont="1" applyAlignment="1" applyProtection="1">
      <alignment horizontal="center" vertical="center"/>
    </xf>
    <xf numFmtId="0" fontId="18"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19" fillId="0" borderId="6" xfId="0" applyFont="1" applyBorder="1" applyAlignment="1">
      <alignment vertical="center"/>
      <protection locked="0"/>
    </xf>
    <xf numFmtId="0" fontId="20" fillId="0" borderId="6" xfId="0" applyFont="1" applyBorder="1" applyAlignment="1">
      <alignment horizontal="center" vertical="center"/>
      <protection locked="0"/>
    </xf>
    <xf numFmtId="178" fontId="20"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1" fillId="0" borderId="0" xfId="0" applyFont="1" applyAlignment="1" applyProtection="1">
      <alignment vertical="center"/>
    </xf>
    <xf numFmtId="0" fontId="22"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3" fillId="0" borderId="7" xfId="0" applyFont="1" applyBorder="1" applyAlignment="1">
      <alignment horizontal="left" vertical="center" wrapText="1"/>
      <protection locked="0"/>
    </xf>
    <xf numFmtId="0" fontId="3" fillId="0" borderId="7" xfId="0" applyFont="1" applyBorder="1" applyAlignment="1" applyProtection="1">
      <alignment horizontal="left" vertical="center" wrapText="1"/>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3" fillId="0" borderId="0" xfId="0" applyFont="1" applyAlignment="1" applyProtection="1"/>
    <xf numFmtId="0" fontId="24"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1" fillId="0" borderId="0" xfId="0" applyFont="1" applyProtection="1">
      <alignment vertical="top"/>
    </xf>
    <xf numFmtId="0" fontId="24"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5" fillId="0" borderId="0" xfId="0" applyFont="1" applyAlignment="1" applyProtection="1">
      <alignment horizontal="center" vertical="top"/>
    </xf>
    <xf numFmtId="0" fontId="26"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2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27" fillId="0" borderId="6" xfId="0" applyFont="1" applyBorder="1" applyAlignment="1">
      <alignment horizontal="center" vertical="center"/>
      <protection locked="0"/>
    </xf>
    <xf numFmtId="0" fontId="6"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ySplit="1" topLeftCell="A4" activePane="bottomLeft" state="frozen"/>
      <selection/>
      <selection pane="bottomLeft" activeCell="C10" sqref="C10"/>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198"/>
      <c r="C3" s="198"/>
      <c r="D3" s="198"/>
    </row>
    <row r="4" ht="18.75" customHeight="1" spans="1:4">
      <c r="A4" s="42" t="str">
        <f>"单位名称："&amp;"耿马傣族佤族自治县孟定镇中心卫生院"</f>
        <v>单位名称：耿马傣族佤族自治县孟定镇中心卫生院</v>
      </c>
      <c r="B4" s="199"/>
      <c r="C4" s="199"/>
      <c r="D4" s="40"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1" t="s">
        <v>6</v>
      </c>
      <c r="B8" s="24">
        <v>18429428.1</v>
      </c>
      <c r="C8" s="131" t="s">
        <v>7</v>
      </c>
      <c r="D8" s="24"/>
    </row>
    <row r="9" ht="18.75" customHeight="1" spans="1:4">
      <c r="A9" s="131" t="s">
        <v>8</v>
      </c>
      <c r="B9" s="24"/>
      <c r="C9" s="131" t="s">
        <v>9</v>
      </c>
      <c r="D9" s="24"/>
    </row>
    <row r="10" ht="18.75" customHeight="1" spans="1:4">
      <c r="A10" s="131" t="s">
        <v>10</v>
      </c>
      <c r="B10" s="24"/>
      <c r="C10" s="131" t="s">
        <v>11</v>
      </c>
      <c r="D10" s="24"/>
    </row>
    <row r="11" ht="18.75" customHeight="1" spans="1:4">
      <c r="A11" s="131" t="s">
        <v>12</v>
      </c>
      <c r="B11" s="24"/>
      <c r="C11" s="131" t="s">
        <v>13</v>
      </c>
      <c r="D11" s="24"/>
    </row>
    <row r="12" ht="18.75" customHeight="1" spans="1:4">
      <c r="A12" s="200" t="s">
        <v>14</v>
      </c>
      <c r="B12" s="24">
        <v>104961369.55</v>
      </c>
      <c r="C12" s="159" t="s">
        <v>15</v>
      </c>
      <c r="D12" s="24"/>
    </row>
    <row r="13" ht="18.75" customHeight="1" spans="1:4">
      <c r="A13" s="162" t="s">
        <v>16</v>
      </c>
      <c r="B13" s="24">
        <v>102000000</v>
      </c>
      <c r="C13" s="161" t="s">
        <v>17</v>
      </c>
      <c r="D13" s="24"/>
    </row>
    <row r="14" ht="18.75" customHeight="1" spans="1:4">
      <c r="A14" s="162" t="s">
        <v>18</v>
      </c>
      <c r="B14" s="24"/>
      <c r="C14" s="161" t="s">
        <v>19</v>
      </c>
      <c r="D14" s="24"/>
    </row>
    <row r="15" ht="18.75" customHeight="1" spans="1:4">
      <c r="A15" s="162" t="s">
        <v>20</v>
      </c>
      <c r="B15" s="24"/>
      <c r="C15" s="161" t="s">
        <v>21</v>
      </c>
      <c r="D15" s="24">
        <v>2643129.72</v>
      </c>
    </row>
    <row r="16" ht="18.75" customHeight="1" spans="1:4">
      <c r="A16" s="162" t="s">
        <v>22</v>
      </c>
      <c r="B16" s="24"/>
      <c r="C16" s="161" t="s">
        <v>23</v>
      </c>
      <c r="D16" s="24">
        <v>118213689.64</v>
      </c>
    </row>
    <row r="17" ht="18.75" customHeight="1" spans="1:4">
      <c r="A17" s="162" t="s">
        <v>24</v>
      </c>
      <c r="B17" s="24">
        <v>2961369.55</v>
      </c>
      <c r="C17" s="162" t="s">
        <v>25</v>
      </c>
      <c r="D17" s="24"/>
    </row>
    <row r="18" ht="18.75" customHeight="1" spans="1:4">
      <c r="A18" s="162" t="s">
        <v>26</v>
      </c>
      <c r="B18" s="24"/>
      <c r="C18" s="162" t="s">
        <v>27</v>
      </c>
      <c r="D18" s="24"/>
    </row>
    <row r="19" ht="18.75" customHeight="1" spans="1:4">
      <c r="A19" s="163" t="s">
        <v>26</v>
      </c>
      <c r="B19" s="24"/>
      <c r="C19" s="161" t="s">
        <v>28</v>
      </c>
      <c r="D19" s="24"/>
    </row>
    <row r="20" ht="18.75" customHeight="1" spans="1:4">
      <c r="A20" s="163" t="s">
        <v>26</v>
      </c>
      <c r="B20" s="24"/>
      <c r="C20" s="161" t="s">
        <v>29</v>
      </c>
      <c r="D20" s="24"/>
    </row>
    <row r="21" ht="18.75" customHeight="1" spans="1:4">
      <c r="A21" s="163" t="s">
        <v>26</v>
      </c>
      <c r="B21" s="24"/>
      <c r="C21" s="161" t="s">
        <v>30</v>
      </c>
      <c r="D21" s="24"/>
    </row>
    <row r="22" ht="18.75" customHeight="1" spans="1:4">
      <c r="A22" s="163" t="s">
        <v>26</v>
      </c>
      <c r="B22" s="24"/>
      <c r="C22" s="161" t="s">
        <v>31</v>
      </c>
      <c r="D22" s="24"/>
    </row>
    <row r="23" ht="18.75" customHeight="1" spans="1:4">
      <c r="A23" s="163" t="s">
        <v>26</v>
      </c>
      <c r="B23" s="24"/>
      <c r="C23" s="161" t="s">
        <v>32</v>
      </c>
      <c r="D23" s="24"/>
    </row>
    <row r="24" ht="18.75" customHeight="1" spans="1:4">
      <c r="A24" s="163" t="s">
        <v>26</v>
      </c>
      <c r="B24" s="24"/>
      <c r="C24" s="161" t="s">
        <v>33</v>
      </c>
      <c r="D24" s="24"/>
    </row>
    <row r="25" ht="18.75" customHeight="1" spans="1:4">
      <c r="A25" s="163" t="s">
        <v>26</v>
      </c>
      <c r="B25" s="24"/>
      <c r="C25" s="161" t="s">
        <v>34</v>
      </c>
      <c r="D25" s="24"/>
    </row>
    <row r="26" ht="18.75" customHeight="1" spans="1:4">
      <c r="A26" s="163" t="s">
        <v>26</v>
      </c>
      <c r="B26" s="24"/>
      <c r="C26" s="161" t="s">
        <v>35</v>
      </c>
      <c r="D26" s="24">
        <v>1246891.68</v>
      </c>
    </row>
    <row r="27" ht="18.75" customHeight="1" spans="1:4">
      <c r="A27" s="163" t="s">
        <v>26</v>
      </c>
      <c r="B27" s="24"/>
      <c r="C27" s="161" t="s">
        <v>36</v>
      </c>
      <c r="D27" s="24"/>
    </row>
    <row r="28" ht="18.75" customHeight="1" spans="1:4">
      <c r="A28" s="163" t="s">
        <v>26</v>
      </c>
      <c r="B28" s="24"/>
      <c r="C28" s="161" t="s">
        <v>37</v>
      </c>
      <c r="D28" s="24"/>
    </row>
    <row r="29" ht="18.75" customHeight="1" spans="1:4">
      <c r="A29" s="163" t="s">
        <v>26</v>
      </c>
      <c r="B29" s="24"/>
      <c r="C29" s="161" t="s">
        <v>38</v>
      </c>
      <c r="D29" s="24"/>
    </row>
    <row r="30" ht="18.75" customHeight="1" spans="1:4">
      <c r="A30" s="163" t="s">
        <v>26</v>
      </c>
      <c r="B30" s="24"/>
      <c r="C30" s="161" t="s">
        <v>39</v>
      </c>
      <c r="D30" s="24"/>
    </row>
    <row r="31" ht="18.75" customHeight="1" spans="1:4">
      <c r="A31" s="164" t="s">
        <v>26</v>
      </c>
      <c r="B31" s="24"/>
      <c r="C31" s="162" t="s">
        <v>40</v>
      </c>
      <c r="D31" s="24">
        <v>1287086.61</v>
      </c>
    </row>
    <row r="32" ht="18.75" customHeight="1" spans="1:4">
      <c r="A32" s="164" t="s">
        <v>26</v>
      </c>
      <c r="B32" s="24"/>
      <c r="C32" s="162" t="s">
        <v>41</v>
      </c>
      <c r="D32" s="24"/>
    </row>
    <row r="33" ht="18.75" customHeight="1" spans="1:4">
      <c r="A33" s="164" t="s">
        <v>26</v>
      </c>
      <c r="B33" s="24"/>
      <c r="C33" s="162" t="s">
        <v>42</v>
      </c>
      <c r="D33" s="24"/>
    </row>
    <row r="34" ht="18.75" customHeight="1" spans="1:4">
      <c r="A34" s="201" t="s">
        <v>43</v>
      </c>
      <c r="B34" s="165">
        <f>SUM(B8:B12)</f>
        <v>123390797.65</v>
      </c>
      <c r="C34" s="202" t="s">
        <v>44</v>
      </c>
      <c r="D34" s="165">
        <v>123390797.65</v>
      </c>
    </row>
    <row r="35" ht="18.75" customHeight="1" spans="1:4">
      <c r="A35" s="203" t="s">
        <v>45</v>
      </c>
      <c r="B35" s="24"/>
      <c r="C35" s="131" t="s">
        <v>46</v>
      </c>
      <c r="D35" s="24">
        <v>0</v>
      </c>
    </row>
    <row r="36" ht="18.75" customHeight="1" spans="1:4">
      <c r="A36" s="203" t="s">
        <v>47</v>
      </c>
      <c r="B36" s="24"/>
      <c r="C36" s="131" t="s">
        <v>47</v>
      </c>
      <c r="D36" s="24"/>
    </row>
    <row r="37" ht="18.75" customHeight="1" spans="1:4">
      <c r="A37" s="203" t="s">
        <v>48</v>
      </c>
      <c r="B37" s="24"/>
      <c r="C37" s="131" t="s">
        <v>49</v>
      </c>
      <c r="D37" s="24">
        <v>0</v>
      </c>
    </row>
    <row r="38" ht="18.75" customHeight="1" spans="1:4">
      <c r="A38" s="204" t="s">
        <v>50</v>
      </c>
      <c r="B38" s="165">
        <f t="shared" ref="B38:D38" si="1">B34+B35</f>
        <v>123390797.65</v>
      </c>
      <c r="C38" s="202" t="s">
        <v>51</v>
      </c>
      <c r="D38" s="165">
        <f>D34+D35</f>
        <v>123390797.65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D19" sqref="D19"/>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0">
        <v>1</v>
      </c>
      <c r="B2" s="101">
        <v>0</v>
      </c>
      <c r="C2" s="100">
        <v>1</v>
      </c>
      <c r="D2" s="102"/>
      <c r="E2" s="102"/>
      <c r="F2" s="40" t="s">
        <v>436</v>
      </c>
    </row>
    <row r="3" ht="32.25" customHeight="1" spans="1:6">
      <c r="A3" s="103" t="str">
        <f>"2025"&amp;"年部门政府性基金预算支出预算表"</f>
        <v>2025年部门政府性基金预算支出预算表</v>
      </c>
      <c r="B3" s="104" t="s">
        <v>437</v>
      </c>
      <c r="C3" s="105"/>
      <c r="D3" s="106"/>
      <c r="E3" s="106"/>
      <c r="F3" s="106"/>
    </row>
    <row r="4" ht="18.75" customHeight="1" spans="1:6">
      <c r="A4" s="8" t="str">
        <f>"单位名称："&amp;"耿马傣族佤族自治县孟定镇中心卫生院"</f>
        <v>单位名称：耿马傣族佤族自治县孟定镇中心卫生院</v>
      </c>
      <c r="B4" s="8" t="s">
        <v>438</v>
      </c>
      <c r="C4" s="100"/>
      <c r="D4" s="102"/>
      <c r="E4" s="102"/>
      <c r="F4" s="40" t="s">
        <v>1</v>
      </c>
    </row>
    <row r="5" ht="18.75" customHeight="1" spans="1:6">
      <c r="A5" s="107" t="s">
        <v>183</v>
      </c>
      <c r="B5" s="108" t="s">
        <v>72</v>
      </c>
      <c r="C5" s="109" t="s">
        <v>73</v>
      </c>
      <c r="D5" s="14" t="s">
        <v>439</v>
      </c>
      <c r="E5" s="14"/>
      <c r="F5" s="15"/>
    </row>
    <row r="6" ht="18.75" customHeight="1" spans="1:6">
      <c r="A6" s="110"/>
      <c r="B6" s="111"/>
      <c r="C6" s="97"/>
      <c r="D6" s="96" t="s">
        <v>55</v>
      </c>
      <c r="E6" s="96" t="s">
        <v>74</v>
      </c>
      <c r="F6" s="96" t="s">
        <v>75</v>
      </c>
    </row>
    <row r="7" ht="18.75" customHeight="1" spans="1:6">
      <c r="A7" s="110">
        <v>1</v>
      </c>
      <c r="B7" s="112" t="s">
        <v>154</v>
      </c>
      <c r="C7" s="97">
        <v>3</v>
      </c>
      <c r="D7" s="96">
        <v>4</v>
      </c>
      <c r="E7" s="96">
        <v>5</v>
      </c>
      <c r="F7" s="96">
        <v>6</v>
      </c>
    </row>
    <row r="8" ht="18.75" customHeight="1" spans="1:6">
      <c r="A8" s="113"/>
      <c r="B8" s="84"/>
      <c r="C8" s="84"/>
      <c r="D8" s="24"/>
      <c r="E8" s="24"/>
      <c r="F8" s="24"/>
    </row>
    <row r="9" ht="18.75" customHeight="1" spans="1:6">
      <c r="A9" s="113"/>
      <c r="B9" s="84"/>
      <c r="C9" s="84"/>
      <c r="D9" s="24"/>
      <c r="E9" s="24"/>
      <c r="F9" s="24"/>
    </row>
    <row r="10" ht="18.75" customHeight="1" spans="1:6">
      <c r="A10" s="114" t="s">
        <v>112</v>
      </c>
      <c r="B10" s="115" t="s">
        <v>112</v>
      </c>
      <c r="C10" s="116" t="s">
        <v>112</v>
      </c>
      <c r="D10" s="24"/>
      <c r="E10" s="24"/>
      <c r="F10" s="24"/>
    </row>
    <row r="11" customHeight="1" spans="1:1">
      <c r="A11" s="38" t="s">
        <v>440</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pane ySplit="1" topLeftCell="A2" activePane="bottomLeft" state="frozen"/>
      <selection/>
      <selection pane="bottomLeft" activeCell="E21" sqref="E2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9"/>
      <c r="P2" s="39"/>
      <c r="Q2" s="40" t="s">
        <v>441</v>
      </c>
    </row>
    <row r="3" ht="35.25" customHeight="1" spans="1:17">
      <c r="A3" s="60"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"单位名称："&amp;"耿马傣族佤族自治县孟定镇中心卫生院"</f>
        <v>单位名称：耿马傣族佤族自治县孟定镇中心卫生院</v>
      </c>
      <c r="B4" s="95"/>
      <c r="C4" s="95"/>
      <c r="D4" s="95"/>
      <c r="E4" s="95"/>
      <c r="F4" s="95"/>
      <c r="G4" s="95"/>
      <c r="H4" s="95"/>
      <c r="I4" s="95"/>
      <c r="J4" s="95"/>
      <c r="O4" s="65"/>
      <c r="P4" s="65"/>
      <c r="Q4" s="40" t="s">
        <v>175</v>
      </c>
    </row>
    <row r="5" ht="18.75" customHeight="1" spans="1:17">
      <c r="A5" s="12" t="s">
        <v>442</v>
      </c>
      <c r="B5" s="74" t="s">
        <v>443</v>
      </c>
      <c r="C5" s="74" t="s">
        <v>444</v>
      </c>
      <c r="D5" s="74" t="s">
        <v>445</v>
      </c>
      <c r="E5" s="74" t="s">
        <v>446</v>
      </c>
      <c r="F5" s="74" t="s">
        <v>447</v>
      </c>
      <c r="G5" s="45" t="s">
        <v>190</v>
      </c>
      <c r="H5" s="45"/>
      <c r="I5" s="45"/>
      <c r="J5" s="45"/>
      <c r="K5" s="76"/>
      <c r="L5" s="45"/>
      <c r="M5" s="45"/>
      <c r="N5" s="45"/>
      <c r="O5" s="66"/>
      <c r="P5" s="76"/>
      <c r="Q5" s="46"/>
    </row>
    <row r="6" ht="18.75" customHeight="1" spans="1:17">
      <c r="A6" s="17"/>
      <c r="B6" s="77"/>
      <c r="C6" s="77"/>
      <c r="D6" s="77"/>
      <c r="E6" s="77"/>
      <c r="F6" s="77"/>
      <c r="G6" s="77" t="s">
        <v>55</v>
      </c>
      <c r="H6" s="77" t="s">
        <v>58</v>
      </c>
      <c r="I6" s="77" t="s">
        <v>448</v>
      </c>
      <c r="J6" s="77" t="s">
        <v>449</v>
      </c>
      <c r="K6" s="78" t="s">
        <v>450</v>
      </c>
      <c r="L6" s="91" t="s">
        <v>77</v>
      </c>
      <c r="M6" s="91"/>
      <c r="N6" s="91"/>
      <c r="O6" s="92"/>
      <c r="P6" s="93"/>
      <c r="Q6" s="79"/>
    </row>
    <row r="7" ht="30" customHeight="1" spans="1:17">
      <c r="A7" s="19"/>
      <c r="B7" s="79"/>
      <c r="C7" s="79"/>
      <c r="D7" s="79"/>
      <c r="E7" s="79"/>
      <c r="F7" s="79"/>
      <c r="G7" s="79"/>
      <c r="H7" s="79" t="s">
        <v>57</v>
      </c>
      <c r="I7" s="79"/>
      <c r="J7" s="79"/>
      <c r="K7" s="80"/>
      <c r="L7" s="79" t="s">
        <v>57</v>
      </c>
      <c r="M7" s="79" t="s">
        <v>64</v>
      </c>
      <c r="N7" s="79" t="s">
        <v>198</v>
      </c>
      <c r="O7" s="94" t="s">
        <v>66</v>
      </c>
      <c r="P7" s="80" t="s">
        <v>67</v>
      </c>
      <c r="Q7" s="79" t="s">
        <v>68</v>
      </c>
    </row>
    <row r="8" ht="18.75" customHeight="1" spans="1:17">
      <c r="A8" s="33">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2" t="s">
        <v>70</v>
      </c>
      <c r="B9" s="83"/>
      <c r="C9" s="83"/>
      <c r="D9" s="83"/>
      <c r="E9" s="98"/>
      <c r="F9" s="24"/>
      <c r="G9" s="24">
        <v>40000</v>
      </c>
      <c r="H9" s="24">
        <v>40000</v>
      </c>
      <c r="I9" s="24"/>
      <c r="J9" s="24"/>
      <c r="K9" s="24"/>
      <c r="L9" s="24"/>
      <c r="M9" s="24"/>
      <c r="N9" s="24"/>
      <c r="O9" s="24"/>
      <c r="P9" s="24"/>
      <c r="Q9" s="24"/>
    </row>
    <row r="10" ht="18.75" customHeight="1" spans="1:17">
      <c r="A10" s="82" t="str">
        <f>"    "&amp;"公务用车运行维护费"</f>
        <v>    公务用车运行维护费</v>
      </c>
      <c r="B10" s="83" t="s">
        <v>451</v>
      </c>
      <c r="C10" s="83" t="s">
        <v>452</v>
      </c>
      <c r="D10" s="83" t="s">
        <v>343</v>
      </c>
      <c r="E10" s="99">
        <v>2</v>
      </c>
      <c r="F10" s="24"/>
      <c r="G10" s="24">
        <v>40000</v>
      </c>
      <c r="H10" s="24">
        <v>40000</v>
      </c>
      <c r="I10" s="24"/>
      <c r="J10" s="24"/>
      <c r="K10" s="24"/>
      <c r="L10" s="24"/>
      <c r="M10" s="24"/>
      <c r="N10" s="24"/>
      <c r="O10" s="24"/>
      <c r="P10" s="24"/>
      <c r="Q10" s="24"/>
    </row>
    <row r="11" ht="18.75" customHeight="1" spans="1:17">
      <c r="A11" s="85" t="s">
        <v>112</v>
      </c>
      <c r="B11" s="86"/>
      <c r="C11" s="86"/>
      <c r="D11" s="86"/>
      <c r="E11" s="98"/>
      <c r="F11" s="24"/>
      <c r="G11" s="24">
        <v>40000</v>
      </c>
      <c r="H11" s="24">
        <v>40000</v>
      </c>
      <c r="I11" s="24"/>
      <c r="J11" s="24"/>
      <c r="K11" s="24"/>
      <c r="L11" s="24"/>
      <c r="M11" s="24"/>
      <c r="N11" s="24"/>
      <c r="O11" s="24"/>
      <c r="P11" s="24"/>
      <c r="Q11" s="24"/>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topLeftCell="B1" workbookViewId="0">
      <pane ySplit="1" topLeftCell="A2" activePane="bottomLeft" state="frozen"/>
      <selection/>
      <selection pane="bottomLeft" activeCell="E21" sqref="E21"/>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4"/>
      <c r="B2" s="64"/>
      <c r="C2" s="69"/>
      <c r="D2" s="64"/>
      <c r="E2" s="64"/>
      <c r="F2" s="64"/>
      <c r="G2" s="64"/>
      <c r="H2" s="70"/>
      <c r="I2" s="64"/>
      <c r="J2" s="64"/>
      <c r="K2" s="64"/>
      <c r="L2" s="39"/>
      <c r="M2" s="88"/>
      <c r="N2" s="89" t="s">
        <v>453</v>
      </c>
    </row>
    <row r="3" ht="34.5" customHeight="1" spans="1:14">
      <c r="A3" s="41" t="str">
        <f>"2025"&amp;"年部门政府购买服务预算表"</f>
        <v>2025年部门政府购买服务预算表</v>
      </c>
      <c r="B3" s="71"/>
      <c r="C3" s="52"/>
      <c r="D3" s="71"/>
      <c r="E3" s="71"/>
      <c r="F3" s="71"/>
      <c r="G3" s="71"/>
      <c r="H3" s="72"/>
      <c r="I3" s="71"/>
      <c r="J3" s="71"/>
      <c r="K3" s="71"/>
      <c r="L3" s="52"/>
      <c r="M3" s="72"/>
      <c r="N3" s="71"/>
    </row>
    <row r="4" ht="18.75" customHeight="1" spans="1:14">
      <c r="A4" s="61" t="str">
        <f>"单位名称："&amp;"耿马傣族佤族自治县孟定镇中心卫生院"</f>
        <v>单位名称：耿马傣族佤族自治县孟定镇中心卫生院</v>
      </c>
      <c r="B4" s="62"/>
      <c r="C4" s="73"/>
      <c r="D4" s="62"/>
      <c r="E4" s="62"/>
      <c r="F4" s="62"/>
      <c r="G4" s="62"/>
      <c r="H4" s="70"/>
      <c r="I4" s="64"/>
      <c r="J4" s="64"/>
      <c r="K4" s="64"/>
      <c r="L4" s="65"/>
      <c r="M4" s="90"/>
      <c r="N4" s="89" t="s">
        <v>175</v>
      </c>
    </row>
    <row r="5" ht="18.75" customHeight="1" spans="1:14">
      <c r="A5" s="12" t="s">
        <v>442</v>
      </c>
      <c r="B5" s="74" t="s">
        <v>454</v>
      </c>
      <c r="C5" s="75" t="s">
        <v>455</v>
      </c>
      <c r="D5" s="45" t="s">
        <v>190</v>
      </c>
      <c r="E5" s="45"/>
      <c r="F5" s="45"/>
      <c r="G5" s="45"/>
      <c r="H5" s="76"/>
      <c r="I5" s="45"/>
      <c r="J5" s="45"/>
      <c r="K5" s="45"/>
      <c r="L5" s="66"/>
      <c r="M5" s="76"/>
      <c r="N5" s="46"/>
    </row>
    <row r="6" ht="18.75" customHeight="1" spans="1:14">
      <c r="A6" s="17"/>
      <c r="B6" s="77"/>
      <c r="C6" s="78"/>
      <c r="D6" s="77" t="s">
        <v>55</v>
      </c>
      <c r="E6" s="77" t="s">
        <v>58</v>
      </c>
      <c r="F6" s="77" t="s">
        <v>448</v>
      </c>
      <c r="G6" s="77" t="s">
        <v>449</v>
      </c>
      <c r="H6" s="78" t="s">
        <v>450</v>
      </c>
      <c r="I6" s="91" t="s">
        <v>77</v>
      </c>
      <c r="J6" s="91"/>
      <c r="K6" s="91"/>
      <c r="L6" s="92"/>
      <c r="M6" s="93"/>
      <c r="N6" s="79"/>
    </row>
    <row r="7" ht="26.25" customHeight="1" spans="1:14">
      <c r="A7" s="19"/>
      <c r="B7" s="79"/>
      <c r="C7" s="80"/>
      <c r="D7" s="79"/>
      <c r="E7" s="79"/>
      <c r="F7" s="79"/>
      <c r="G7" s="79"/>
      <c r="H7" s="80"/>
      <c r="I7" s="79" t="s">
        <v>57</v>
      </c>
      <c r="J7" s="79" t="s">
        <v>64</v>
      </c>
      <c r="K7" s="79" t="s">
        <v>198</v>
      </c>
      <c r="L7" s="94" t="s">
        <v>66</v>
      </c>
      <c r="M7" s="80" t="s">
        <v>67</v>
      </c>
      <c r="N7" s="79" t="s">
        <v>68</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112</v>
      </c>
      <c r="B11" s="86"/>
      <c r="C11" s="87"/>
      <c r="D11" s="24"/>
      <c r="E11" s="24"/>
      <c r="F11" s="24"/>
      <c r="G11" s="24"/>
      <c r="H11" s="24"/>
      <c r="I11" s="24"/>
      <c r="J11" s="24"/>
      <c r="K11" s="24"/>
      <c r="L11" s="24"/>
      <c r="M11" s="24"/>
      <c r="N11" s="24"/>
    </row>
    <row r="12" customHeight="1" spans="2:2">
      <c r="B12" s="38" t="s">
        <v>456</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0"/>
      <c r="B2" s="30"/>
      <c r="C2" s="30"/>
      <c r="D2" s="59"/>
      <c r="G2" s="39"/>
      <c r="H2" s="39"/>
      <c r="I2" s="39" t="s">
        <v>457</v>
      </c>
    </row>
    <row r="3" ht="27.75" customHeight="1" spans="1:9">
      <c r="A3" s="60" t="str">
        <f>"2025"&amp;"年县对下转移支付预算表"</f>
        <v>2025年县对下转移支付预算表</v>
      </c>
      <c r="B3" s="7"/>
      <c r="C3" s="7"/>
      <c r="D3" s="7"/>
      <c r="E3" s="7"/>
      <c r="F3" s="7"/>
      <c r="G3" s="52"/>
      <c r="H3" s="52"/>
      <c r="I3" s="7"/>
    </row>
    <row r="4" ht="18.75" customHeight="1" spans="1:9">
      <c r="A4" s="61" t="str">
        <f>"单位名称："&amp;"耿马傣族佤族自治县孟定镇中心卫生院"</f>
        <v>单位名称：耿马傣族佤族自治县孟定镇中心卫生院</v>
      </c>
      <c r="B4" s="62"/>
      <c r="C4" s="62"/>
      <c r="D4" s="63"/>
      <c r="E4" s="64"/>
      <c r="G4" s="65"/>
      <c r="H4" s="65"/>
      <c r="I4" s="39" t="s">
        <v>175</v>
      </c>
    </row>
    <row r="5" ht="18.75" customHeight="1" spans="1:9">
      <c r="A5" s="31" t="s">
        <v>458</v>
      </c>
      <c r="B5" s="13" t="s">
        <v>190</v>
      </c>
      <c r="C5" s="14"/>
      <c r="D5" s="14"/>
      <c r="E5" s="13" t="s">
        <v>459</v>
      </c>
      <c r="F5" s="14"/>
      <c r="G5" s="66"/>
      <c r="H5" s="66"/>
      <c r="I5" s="15"/>
    </row>
    <row r="6" ht="18.75" customHeight="1" spans="1:9">
      <c r="A6" s="33"/>
      <c r="B6" s="32" t="s">
        <v>55</v>
      </c>
      <c r="C6" s="12" t="s">
        <v>58</v>
      </c>
      <c r="D6" s="67" t="s">
        <v>460</v>
      </c>
      <c r="E6" s="68" t="s">
        <v>461</v>
      </c>
      <c r="F6" s="68" t="s">
        <v>461</v>
      </c>
      <c r="G6" s="68" t="s">
        <v>461</v>
      </c>
      <c r="H6" s="68" t="s">
        <v>461</v>
      </c>
      <c r="I6" s="68" t="s">
        <v>461</v>
      </c>
    </row>
    <row r="7" ht="18.75" customHeight="1" spans="1:9">
      <c r="A7" s="68">
        <v>1</v>
      </c>
      <c r="B7" s="68">
        <v>2</v>
      </c>
      <c r="C7" s="68">
        <v>3</v>
      </c>
      <c r="D7" s="68">
        <v>4</v>
      </c>
      <c r="E7" s="68">
        <v>5</v>
      </c>
      <c r="F7" s="68">
        <v>6</v>
      </c>
      <c r="G7" s="68">
        <v>7</v>
      </c>
      <c r="H7" s="68">
        <v>8</v>
      </c>
      <c r="I7" s="68">
        <v>9</v>
      </c>
    </row>
    <row r="8" ht="18.75" customHeight="1" spans="1:9">
      <c r="A8" s="34"/>
      <c r="B8" s="24"/>
      <c r="C8" s="24"/>
      <c r="D8" s="24"/>
      <c r="E8" s="24"/>
      <c r="F8" s="24"/>
      <c r="G8" s="24"/>
      <c r="H8" s="24"/>
      <c r="I8" s="24"/>
    </row>
    <row r="9" ht="18.75" customHeight="1" spans="1:9">
      <c r="A9" s="34"/>
      <c r="B9" s="24"/>
      <c r="C9" s="24"/>
      <c r="D9" s="24"/>
      <c r="E9" s="24"/>
      <c r="F9" s="24"/>
      <c r="G9" s="24"/>
      <c r="H9" s="24"/>
      <c r="I9" s="24"/>
    </row>
    <row r="10" customHeight="1" spans="1:1">
      <c r="A10" s="38" t="s">
        <v>462</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G18" sqref="G18"/>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463</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"单位名称："&amp;"耿马傣族佤族自治县孟定镇中心卫生院"</f>
        <v>单位名称：耿马傣族佤族自治县孟定镇中心卫生院</v>
      </c>
      <c r="B4" s="4"/>
      <c r="C4" s="4"/>
      <c r="D4" s="4"/>
      <c r="E4" s="4"/>
      <c r="F4" s="53"/>
      <c r="G4" s="4"/>
      <c r="H4" s="53"/>
    </row>
    <row r="5" ht="18.75" customHeight="1" spans="1:10">
      <c r="A5" s="47" t="s">
        <v>315</v>
      </c>
      <c r="B5" s="47" t="s">
        <v>316</v>
      </c>
      <c r="C5" s="47" t="s">
        <v>317</v>
      </c>
      <c r="D5" s="47" t="s">
        <v>318</v>
      </c>
      <c r="E5" s="47" t="s">
        <v>319</v>
      </c>
      <c r="F5" s="54" t="s">
        <v>320</v>
      </c>
      <c r="G5" s="47" t="s">
        <v>321</v>
      </c>
      <c r="H5" s="54" t="s">
        <v>322</v>
      </c>
      <c r="I5" s="54" t="s">
        <v>323</v>
      </c>
      <c r="J5" s="47" t="s">
        <v>324</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customHeight="1" spans="1:1">
      <c r="A9" s="58" t="s">
        <v>464</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47"/>
  <sheetViews>
    <sheetView showZeros="0" workbookViewId="0">
      <pane ySplit="1" topLeftCell="A8" activePane="bottomLeft" state="frozen"/>
      <selection/>
      <selection pane="bottomLeft" activeCell="C17" sqref="C17"/>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465</v>
      </c>
    </row>
    <row r="3" ht="34.5" customHeight="1" spans="1:8">
      <c r="A3" s="41" t="str">
        <f>"2025"&amp;"年新增资产配置表"</f>
        <v>2025年新增资产配置表</v>
      </c>
      <c r="B3" s="7"/>
      <c r="C3" s="7"/>
      <c r="D3" s="7"/>
      <c r="E3" s="7"/>
      <c r="F3" s="7"/>
      <c r="G3" s="7"/>
      <c r="H3" s="7"/>
    </row>
    <row r="4" ht="18.75" customHeight="1" spans="1:8">
      <c r="A4" s="42" t="str">
        <f>"单位名称："&amp;"耿马傣族佤族自治县孟定镇中心卫生院"</f>
        <v>单位名称：耿马傣族佤族自治县孟定镇中心卫生院</v>
      </c>
      <c r="B4" s="9"/>
      <c r="C4" s="4"/>
      <c r="H4" s="43" t="s">
        <v>175</v>
      </c>
    </row>
    <row r="5" ht="18.75" customHeight="1" spans="1:8">
      <c r="A5" s="12" t="s">
        <v>183</v>
      </c>
      <c r="B5" s="12" t="s">
        <v>466</v>
      </c>
      <c r="C5" s="12" t="s">
        <v>467</v>
      </c>
      <c r="D5" s="12" t="s">
        <v>468</v>
      </c>
      <c r="E5" s="12" t="s">
        <v>469</v>
      </c>
      <c r="F5" s="44" t="s">
        <v>470</v>
      </c>
      <c r="G5" s="45"/>
      <c r="H5" s="46"/>
    </row>
    <row r="6" ht="18.75" customHeight="1" spans="1:8">
      <c r="A6" s="19"/>
      <c r="B6" s="19"/>
      <c r="C6" s="19"/>
      <c r="D6" s="19"/>
      <c r="E6" s="19"/>
      <c r="F6" s="47" t="s">
        <v>446</v>
      </c>
      <c r="G6" s="47" t="s">
        <v>471</v>
      </c>
      <c r="H6" s="47" t="s">
        <v>472</v>
      </c>
    </row>
    <row r="7" ht="18.75" customHeight="1" spans="1:8">
      <c r="A7" s="47">
        <v>1</v>
      </c>
      <c r="B7" s="47">
        <v>2</v>
      </c>
      <c r="C7" s="47">
        <v>3</v>
      </c>
      <c r="D7" s="47">
        <v>4</v>
      </c>
      <c r="E7" s="47">
        <v>5</v>
      </c>
      <c r="F7" s="47">
        <v>6</v>
      </c>
      <c r="G7" s="47">
        <v>7</v>
      </c>
      <c r="H7" s="47">
        <v>8</v>
      </c>
    </row>
    <row r="8" ht="18.75" customHeight="1" spans="1:8">
      <c r="A8" s="48" t="s">
        <v>70</v>
      </c>
      <c r="B8" s="48" t="s">
        <v>473</v>
      </c>
      <c r="C8" s="34" t="s">
        <v>474</v>
      </c>
      <c r="D8" s="34" t="s">
        <v>475</v>
      </c>
      <c r="E8" s="34" t="s">
        <v>343</v>
      </c>
      <c r="F8" s="49">
        <v>1</v>
      </c>
      <c r="G8" s="24">
        <v>100000</v>
      </c>
      <c r="H8" s="24">
        <v>100000</v>
      </c>
    </row>
    <row r="9" ht="18.75" customHeight="1" spans="1:8">
      <c r="A9" s="48" t="s">
        <v>70</v>
      </c>
      <c r="B9" s="48" t="s">
        <v>473</v>
      </c>
      <c r="C9" s="34" t="s">
        <v>476</v>
      </c>
      <c r="D9" s="34" t="s">
        <v>477</v>
      </c>
      <c r="E9" s="34" t="s">
        <v>343</v>
      </c>
      <c r="F9" s="49">
        <v>15</v>
      </c>
      <c r="G9" s="24">
        <v>5000</v>
      </c>
      <c r="H9" s="24">
        <v>75000</v>
      </c>
    </row>
    <row r="10" ht="18.75" customHeight="1" spans="1:8">
      <c r="A10" s="48" t="s">
        <v>70</v>
      </c>
      <c r="B10" s="48" t="s">
        <v>473</v>
      </c>
      <c r="C10" s="34" t="s">
        <v>478</v>
      </c>
      <c r="D10" s="34" t="s">
        <v>479</v>
      </c>
      <c r="E10" s="34" t="s">
        <v>343</v>
      </c>
      <c r="F10" s="49">
        <v>3</v>
      </c>
      <c r="G10" s="24">
        <v>50000</v>
      </c>
      <c r="H10" s="24">
        <v>150000</v>
      </c>
    </row>
    <row r="11" ht="18.75" customHeight="1" spans="1:8">
      <c r="A11" s="48" t="s">
        <v>70</v>
      </c>
      <c r="B11" s="48" t="s">
        <v>473</v>
      </c>
      <c r="C11" s="34" t="s">
        <v>480</v>
      </c>
      <c r="D11" s="34" t="s">
        <v>481</v>
      </c>
      <c r="E11" s="34" t="s">
        <v>343</v>
      </c>
      <c r="F11" s="49">
        <v>10</v>
      </c>
      <c r="G11" s="24">
        <v>5000</v>
      </c>
      <c r="H11" s="24">
        <v>50000</v>
      </c>
    </row>
    <row r="12" ht="18.75" customHeight="1" spans="1:8">
      <c r="A12" s="48" t="s">
        <v>70</v>
      </c>
      <c r="B12" s="48" t="s">
        <v>473</v>
      </c>
      <c r="C12" s="34" t="s">
        <v>482</v>
      </c>
      <c r="D12" s="34" t="s">
        <v>483</v>
      </c>
      <c r="E12" s="34" t="s">
        <v>343</v>
      </c>
      <c r="F12" s="49">
        <v>15</v>
      </c>
      <c r="G12" s="24">
        <v>5000</v>
      </c>
      <c r="H12" s="24">
        <v>75000</v>
      </c>
    </row>
    <row r="13" ht="18.75" customHeight="1" spans="1:8">
      <c r="A13" s="48" t="s">
        <v>70</v>
      </c>
      <c r="B13" s="48" t="s">
        <v>473</v>
      </c>
      <c r="C13" s="34" t="s">
        <v>484</v>
      </c>
      <c r="D13" s="34" t="s">
        <v>485</v>
      </c>
      <c r="E13" s="34" t="s">
        <v>343</v>
      </c>
      <c r="F13" s="49">
        <v>2</v>
      </c>
      <c r="G13" s="24">
        <v>36000</v>
      </c>
      <c r="H13" s="24">
        <v>72000</v>
      </c>
    </row>
    <row r="14" ht="18.75" customHeight="1" spans="1:8">
      <c r="A14" s="48" t="s">
        <v>70</v>
      </c>
      <c r="B14" s="48" t="s">
        <v>473</v>
      </c>
      <c r="C14" s="34" t="s">
        <v>484</v>
      </c>
      <c r="D14" s="34" t="s">
        <v>485</v>
      </c>
      <c r="E14" s="34" t="s">
        <v>343</v>
      </c>
      <c r="F14" s="49">
        <v>4</v>
      </c>
      <c r="G14" s="24">
        <v>44000</v>
      </c>
      <c r="H14" s="24">
        <v>176000</v>
      </c>
    </row>
    <row r="15" ht="18.75" customHeight="1" spans="1:8">
      <c r="A15" s="48" t="s">
        <v>70</v>
      </c>
      <c r="B15" s="48" t="s">
        <v>473</v>
      </c>
      <c r="C15" s="34" t="s">
        <v>484</v>
      </c>
      <c r="D15" s="34" t="s">
        <v>485</v>
      </c>
      <c r="E15" s="34" t="s">
        <v>343</v>
      </c>
      <c r="F15" s="49">
        <v>4</v>
      </c>
      <c r="G15" s="24">
        <v>5000</v>
      </c>
      <c r="H15" s="24">
        <v>20000</v>
      </c>
    </row>
    <row r="16" ht="18.75" customHeight="1" spans="1:8">
      <c r="A16" s="48" t="s">
        <v>70</v>
      </c>
      <c r="B16" s="48" t="s">
        <v>473</v>
      </c>
      <c r="C16" s="34" t="s">
        <v>484</v>
      </c>
      <c r="D16" s="34" t="s">
        <v>485</v>
      </c>
      <c r="E16" s="34" t="s">
        <v>343</v>
      </c>
      <c r="F16" s="49">
        <v>1</v>
      </c>
      <c r="G16" s="24">
        <v>250000</v>
      </c>
      <c r="H16" s="24">
        <v>250000</v>
      </c>
    </row>
    <row r="17" ht="18.75" customHeight="1" spans="1:8">
      <c r="A17" s="48" t="s">
        <v>70</v>
      </c>
      <c r="B17" s="48" t="s">
        <v>473</v>
      </c>
      <c r="C17" s="34" t="s">
        <v>484</v>
      </c>
      <c r="D17" s="34" t="s">
        <v>485</v>
      </c>
      <c r="E17" s="34" t="s">
        <v>343</v>
      </c>
      <c r="F17" s="49">
        <v>1</v>
      </c>
      <c r="G17" s="24">
        <v>150000</v>
      </c>
      <c r="H17" s="24">
        <v>150000</v>
      </c>
    </row>
    <row r="18" ht="18.75" customHeight="1" spans="1:8">
      <c r="A18" s="48" t="s">
        <v>70</v>
      </c>
      <c r="B18" s="48" t="s">
        <v>473</v>
      </c>
      <c r="C18" s="34" t="s">
        <v>484</v>
      </c>
      <c r="D18" s="34" t="s">
        <v>485</v>
      </c>
      <c r="E18" s="34" t="s">
        <v>343</v>
      </c>
      <c r="F18" s="49">
        <v>1</v>
      </c>
      <c r="G18" s="24">
        <v>520000</v>
      </c>
      <c r="H18" s="24">
        <v>520000</v>
      </c>
    </row>
    <row r="19" ht="18.75" customHeight="1" spans="1:8">
      <c r="A19" s="48" t="s">
        <v>70</v>
      </c>
      <c r="B19" s="48" t="s">
        <v>473</v>
      </c>
      <c r="C19" s="34" t="s">
        <v>484</v>
      </c>
      <c r="D19" s="34" t="s">
        <v>485</v>
      </c>
      <c r="E19" s="34" t="s">
        <v>343</v>
      </c>
      <c r="F19" s="49">
        <v>1</v>
      </c>
      <c r="G19" s="24">
        <v>320000</v>
      </c>
      <c r="H19" s="24">
        <v>320000</v>
      </c>
    </row>
    <row r="20" ht="18.75" customHeight="1" spans="1:8">
      <c r="A20" s="48" t="s">
        <v>70</v>
      </c>
      <c r="B20" s="48" t="s">
        <v>473</v>
      </c>
      <c r="C20" s="34" t="s">
        <v>484</v>
      </c>
      <c r="D20" s="34" t="s">
        <v>485</v>
      </c>
      <c r="E20" s="34" t="s">
        <v>343</v>
      </c>
      <c r="F20" s="49">
        <v>1</v>
      </c>
      <c r="G20" s="24">
        <v>148000</v>
      </c>
      <c r="H20" s="24">
        <v>148000</v>
      </c>
    </row>
    <row r="21" ht="18.75" customHeight="1" spans="1:8">
      <c r="A21" s="48" t="s">
        <v>70</v>
      </c>
      <c r="B21" s="48" t="s">
        <v>473</v>
      </c>
      <c r="C21" s="34" t="s">
        <v>484</v>
      </c>
      <c r="D21" s="34" t="s">
        <v>485</v>
      </c>
      <c r="E21" s="34" t="s">
        <v>343</v>
      </c>
      <c r="F21" s="49">
        <v>1</v>
      </c>
      <c r="G21" s="24">
        <v>350000</v>
      </c>
      <c r="H21" s="24">
        <v>350000</v>
      </c>
    </row>
    <row r="22" ht="18.75" customHeight="1" spans="1:8">
      <c r="A22" s="48" t="s">
        <v>70</v>
      </c>
      <c r="B22" s="48" t="s">
        <v>473</v>
      </c>
      <c r="C22" s="34" t="s">
        <v>484</v>
      </c>
      <c r="D22" s="34" t="s">
        <v>485</v>
      </c>
      <c r="E22" s="34" t="s">
        <v>343</v>
      </c>
      <c r="F22" s="49">
        <v>1</v>
      </c>
      <c r="G22" s="24">
        <v>165000</v>
      </c>
      <c r="H22" s="24">
        <v>165000</v>
      </c>
    </row>
    <row r="23" ht="18.75" customHeight="1" spans="1:8">
      <c r="A23" s="48" t="s">
        <v>70</v>
      </c>
      <c r="B23" s="48" t="s">
        <v>473</v>
      </c>
      <c r="C23" s="34" t="s">
        <v>484</v>
      </c>
      <c r="D23" s="34" t="s">
        <v>485</v>
      </c>
      <c r="E23" s="34" t="s">
        <v>343</v>
      </c>
      <c r="F23" s="49">
        <v>1</v>
      </c>
      <c r="G23" s="24">
        <v>950000</v>
      </c>
      <c r="H23" s="24">
        <v>950000</v>
      </c>
    </row>
    <row r="24" ht="18.75" customHeight="1" spans="1:8">
      <c r="A24" s="48" t="s">
        <v>70</v>
      </c>
      <c r="B24" s="48" t="s">
        <v>473</v>
      </c>
      <c r="C24" s="34" t="s">
        <v>484</v>
      </c>
      <c r="D24" s="34" t="s">
        <v>485</v>
      </c>
      <c r="E24" s="34" t="s">
        <v>343</v>
      </c>
      <c r="F24" s="49">
        <v>1</v>
      </c>
      <c r="G24" s="24">
        <v>35000</v>
      </c>
      <c r="H24" s="24">
        <v>35000</v>
      </c>
    </row>
    <row r="25" ht="18.75" customHeight="1" spans="1:8">
      <c r="A25" s="48" t="s">
        <v>70</v>
      </c>
      <c r="B25" s="48" t="s">
        <v>473</v>
      </c>
      <c r="C25" s="34" t="s">
        <v>484</v>
      </c>
      <c r="D25" s="34" t="s">
        <v>485</v>
      </c>
      <c r="E25" s="34" t="s">
        <v>343</v>
      </c>
      <c r="F25" s="49">
        <v>2</v>
      </c>
      <c r="G25" s="24">
        <v>3600</v>
      </c>
      <c r="H25" s="24">
        <v>7200</v>
      </c>
    </row>
    <row r="26" ht="18.75" customHeight="1" spans="1:8">
      <c r="A26" s="48" t="s">
        <v>70</v>
      </c>
      <c r="B26" s="48" t="s">
        <v>473</v>
      </c>
      <c r="C26" s="34" t="s">
        <v>484</v>
      </c>
      <c r="D26" s="34" t="s">
        <v>485</v>
      </c>
      <c r="E26" s="34" t="s">
        <v>343</v>
      </c>
      <c r="F26" s="49">
        <v>1</v>
      </c>
      <c r="G26" s="24">
        <v>300000</v>
      </c>
      <c r="H26" s="24">
        <v>300000</v>
      </c>
    </row>
    <row r="27" ht="18.75" customHeight="1" spans="1:8">
      <c r="A27" s="48" t="s">
        <v>70</v>
      </c>
      <c r="B27" s="48" t="s">
        <v>473</v>
      </c>
      <c r="C27" s="34" t="s">
        <v>484</v>
      </c>
      <c r="D27" s="34" t="s">
        <v>485</v>
      </c>
      <c r="E27" s="34" t="s">
        <v>343</v>
      </c>
      <c r="F27" s="49">
        <v>1</v>
      </c>
      <c r="G27" s="24">
        <v>68000</v>
      </c>
      <c r="H27" s="24">
        <v>68000</v>
      </c>
    </row>
    <row r="28" ht="18.75" customHeight="1" spans="1:8">
      <c r="A28" s="48" t="s">
        <v>70</v>
      </c>
      <c r="B28" s="48" t="s">
        <v>473</v>
      </c>
      <c r="C28" s="34" t="s">
        <v>484</v>
      </c>
      <c r="D28" s="34" t="s">
        <v>485</v>
      </c>
      <c r="E28" s="34" t="s">
        <v>343</v>
      </c>
      <c r="F28" s="49">
        <v>1</v>
      </c>
      <c r="G28" s="24">
        <v>15600</v>
      </c>
      <c r="H28" s="24">
        <v>15600</v>
      </c>
    </row>
    <row r="29" ht="18.75" customHeight="1" spans="1:8">
      <c r="A29" s="48" t="s">
        <v>70</v>
      </c>
      <c r="B29" s="48" t="s">
        <v>473</v>
      </c>
      <c r="C29" s="34" t="s">
        <v>484</v>
      </c>
      <c r="D29" s="34" t="s">
        <v>485</v>
      </c>
      <c r="E29" s="34" t="s">
        <v>343</v>
      </c>
      <c r="F29" s="49">
        <v>4</v>
      </c>
      <c r="G29" s="24">
        <v>80000</v>
      </c>
      <c r="H29" s="24">
        <v>320000</v>
      </c>
    </row>
    <row r="30" ht="18.75" customHeight="1" spans="1:8">
      <c r="A30" s="48" t="s">
        <v>70</v>
      </c>
      <c r="B30" s="48" t="s">
        <v>473</v>
      </c>
      <c r="C30" s="34" t="s">
        <v>484</v>
      </c>
      <c r="D30" s="34" t="s">
        <v>485</v>
      </c>
      <c r="E30" s="34" t="s">
        <v>343</v>
      </c>
      <c r="F30" s="49">
        <v>10</v>
      </c>
      <c r="G30" s="24">
        <v>156000</v>
      </c>
      <c r="H30" s="24">
        <v>1560000</v>
      </c>
    </row>
    <row r="31" ht="18.75" customHeight="1" spans="1:8">
      <c r="A31" s="48" t="s">
        <v>70</v>
      </c>
      <c r="B31" s="48" t="s">
        <v>473</v>
      </c>
      <c r="C31" s="34" t="s">
        <v>484</v>
      </c>
      <c r="D31" s="34" t="s">
        <v>485</v>
      </c>
      <c r="E31" s="34" t="s">
        <v>343</v>
      </c>
      <c r="F31" s="49">
        <v>1</v>
      </c>
      <c r="G31" s="24">
        <v>68000</v>
      </c>
      <c r="H31" s="24">
        <v>68000</v>
      </c>
    </row>
    <row r="32" ht="18.75" customHeight="1" spans="1:8">
      <c r="A32" s="48" t="s">
        <v>70</v>
      </c>
      <c r="B32" s="48" t="s">
        <v>473</v>
      </c>
      <c r="C32" s="34" t="s">
        <v>484</v>
      </c>
      <c r="D32" s="34" t="s">
        <v>485</v>
      </c>
      <c r="E32" s="34" t="s">
        <v>343</v>
      </c>
      <c r="F32" s="49">
        <v>3</v>
      </c>
      <c r="G32" s="24">
        <v>6000</v>
      </c>
      <c r="H32" s="24">
        <v>18000</v>
      </c>
    </row>
    <row r="33" ht="18.75" customHeight="1" spans="1:8">
      <c r="A33" s="48" t="s">
        <v>70</v>
      </c>
      <c r="B33" s="48" t="s">
        <v>473</v>
      </c>
      <c r="C33" s="34" t="s">
        <v>484</v>
      </c>
      <c r="D33" s="34" t="s">
        <v>485</v>
      </c>
      <c r="E33" s="34" t="s">
        <v>343</v>
      </c>
      <c r="F33" s="49">
        <v>1</v>
      </c>
      <c r="G33" s="24">
        <v>2100000</v>
      </c>
      <c r="H33" s="24">
        <v>2100000</v>
      </c>
    </row>
    <row r="34" ht="18.75" customHeight="1" spans="1:8">
      <c r="A34" s="48" t="s">
        <v>70</v>
      </c>
      <c r="B34" s="48" t="s">
        <v>473</v>
      </c>
      <c r="C34" s="34" t="s">
        <v>484</v>
      </c>
      <c r="D34" s="34" t="s">
        <v>485</v>
      </c>
      <c r="E34" s="34" t="s">
        <v>343</v>
      </c>
      <c r="F34" s="49">
        <v>1</v>
      </c>
      <c r="G34" s="24">
        <v>170000</v>
      </c>
      <c r="H34" s="24">
        <v>170000</v>
      </c>
    </row>
    <row r="35" ht="18.75" customHeight="1" spans="1:8">
      <c r="A35" s="48" t="s">
        <v>70</v>
      </c>
      <c r="B35" s="48" t="s">
        <v>473</v>
      </c>
      <c r="C35" s="34" t="s">
        <v>484</v>
      </c>
      <c r="D35" s="34" t="s">
        <v>485</v>
      </c>
      <c r="E35" s="34" t="s">
        <v>343</v>
      </c>
      <c r="F35" s="49">
        <v>1</v>
      </c>
      <c r="G35" s="24">
        <v>44000</v>
      </c>
      <c r="H35" s="24">
        <v>44000</v>
      </c>
    </row>
    <row r="36" ht="18.75" customHeight="1" spans="1:8">
      <c r="A36" s="48" t="s">
        <v>70</v>
      </c>
      <c r="B36" s="48" t="s">
        <v>473</v>
      </c>
      <c r="C36" s="34" t="s">
        <v>484</v>
      </c>
      <c r="D36" s="34" t="s">
        <v>485</v>
      </c>
      <c r="E36" s="34" t="s">
        <v>343</v>
      </c>
      <c r="F36" s="49">
        <v>1</v>
      </c>
      <c r="G36" s="24">
        <v>48000</v>
      </c>
      <c r="H36" s="24">
        <v>48000</v>
      </c>
    </row>
    <row r="37" ht="18.75" customHeight="1" spans="1:8">
      <c r="A37" s="48" t="s">
        <v>70</v>
      </c>
      <c r="B37" s="48" t="s">
        <v>473</v>
      </c>
      <c r="C37" s="34" t="s">
        <v>484</v>
      </c>
      <c r="D37" s="34" t="s">
        <v>485</v>
      </c>
      <c r="E37" s="34" t="s">
        <v>343</v>
      </c>
      <c r="F37" s="49">
        <v>2</v>
      </c>
      <c r="G37" s="24">
        <v>12600</v>
      </c>
      <c r="H37" s="24">
        <v>25200</v>
      </c>
    </row>
    <row r="38" ht="18.75" customHeight="1" spans="1:8">
      <c r="A38" s="48" t="s">
        <v>70</v>
      </c>
      <c r="B38" s="48" t="s">
        <v>473</v>
      </c>
      <c r="C38" s="34" t="s">
        <v>484</v>
      </c>
      <c r="D38" s="34" t="s">
        <v>485</v>
      </c>
      <c r="E38" s="34" t="s">
        <v>343</v>
      </c>
      <c r="F38" s="49">
        <v>3</v>
      </c>
      <c r="G38" s="24">
        <v>700000</v>
      </c>
      <c r="H38" s="24">
        <v>2100000</v>
      </c>
    </row>
    <row r="39" ht="18.75" customHeight="1" spans="1:8">
      <c r="A39" s="48" t="s">
        <v>70</v>
      </c>
      <c r="B39" s="48" t="s">
        <v>486</v>
      </c>
      <c r="C39" s="34" t="s">
        <v>487</v>
      </c>
      <c r="D39" s="34" t="s">
        <v>488</v>
      </c>
      <c r="E39" s="34" t="s">
        <v>343</v>
      </c>
      <c r="F39" s="49">
        <v>1</v>
      </c>
      <c r="G39" s="24">
        <v>400000</v>
      </c>
      <c r="H39" s="24">
        <v>400000</v>
      </c>
    </row>
    <row r="40" ht="18.75" customHeight="1" spans="1:8">
      <c r="A40" s="48" t="s">
        <v>70</v>
      </c>
      <c r="B40" s="48" t="s">
        <v>486</v>
      </c>
      <c r="C40" s="34" t="s">
        <v>487</v>
      </c>
      <c r="D40" s="34" t="s">
        <v>488</v>
      </c>
      <c r="E40" s="34" t="s">
        <v>343</v>
      </c>
      <c r="F40" s="49">
        <v>5</v>
      </c>
      <c r="G40" s="24">
        <v>70000</v>
      </c>
      <c r="H40" s="24">
        <v>350000</v>
      </c>
    </row>
    <row r="41" ht="18.75" customHeight="1" spans="1:8">
      <c r="A41" s="48" t="s">
        <v>70</v>
      </c>
      <c r="B41" s="48" t="s">
        <v>486</v>
      </c>
      <c r="C41" s="34" t="s">
        <v>487</v>
      </c>
      <c r="D41" s="34" t="s">
        <v>488</v>
      </c>
      <c r="E41" s="34" t="s">
        <v>343</v>
      </c>
      <c r="F41" s="49">
        <v>10</v>
      </c>
      <c r="G41" s="24">
        <v>35000</v>
      </c>
      <c r="H41" s="24">
        <v>350000</v>
      </c>
    </row>
    <row r="42" ht="18.75" customHeight="1" spans="1:8">
      <c r="A42" s="48" t="s">
        <v>70</v>
      </c>
      <c r="B42" s="48" t="s">
        <v>486</v>
      </c>
      <c r="C42" s="34" t="s">
        <v>487</v>
      </c>
      <c r="D42" s="34" t="s">
        <v>488</v>
      </c>
      <c r="E42" s="34" t="s">
        <v>343</v>
      </c>
      <c r="F42" s="49">
        <v>60</v>
      </c>
      <c r="G42" s="24">
        <v>5000</v>
      </c>
      <c r="H42" s="24">
        <v>300000</v>
      </c>
    </row>
    <row r="43" ht="18.75" customHeight="1" spans="1:8">
      <c r="A43" s="48" t="s">
        <v>70</v>
      </c>
      <c r="B43" s="48" t="s">
        <v>486</v>
      </c>
      <c r="C43" s="34" t="s">
        <v>487</v>
      </c>
      <c r="D43" s="34" t="s">
        <v>488</v>
      </c>
      <c r="E43" s="34" t="s">
        <v>343</v>
      </c>
      <c r="F43" s="49">
        <v>100</v>
      </c>
      <c r="G43" s="24">
        <v>6000</v>
      </c>
      <c r="H43" s="24">
        <v>600000</v>
      </c>
    </row>
    <row r="44" ht="18.75" customHeight="1" spans="1:8">
      <c r="A44" s="48" t="s">
        <v>70</v>
      </c>
      <c r="B44" s="48" t="s">
        <v>486</v>
      </c>
      <c r="C44" s="34" t="s">
        <v>487</v>
      </c>
      <c r="D44" s="34" t="s">
        <v>488</v>
      </c>
      <c r="E44" s="34" t="s">
        <v>343</v>
      </c>
      <c r="F44" s="49">
        <v>1</v>
      </c>
      <c r="G44" s="24">
        <v>100000</v>
      </c>
      <c r="H44" s="24">
        <v>100000</v>
      </c>
    </row>
    <row r="45" ht="18.75" customHeight="1" spans="1:8">
      <c r="A45" s="48" t="s">
        <v>70</v>
      </c>
      <c r="B45" s="48" t="s">
        <v>486</v>
      </c>
      <c r="C45" s="34" t="s">
        <v>487</v>
      </c>
      <c r="D45" s="34" t="s">
        <v>488</v>
      </c>
      <c r="E45" s="34" t="s">
        <v>343</v>
      </c>
      <c r="F45" s="49">
        <v>1</v>
      </c>
      <c r="G45" s="24">
        <v>100000</v>
      </c>
      <c r="H45" s="24">
        <v>100000</v>
      </c>
    </row>
    <row r="46" ht="18.75" customHeight="1" spans="1:8">
      <c r="A46" s="48" t="s">
        <v>70</v>
      </c>
      <c r="B46" s="48" t="s">
        <v>486</v>
      </c>
      <c r="C46" s="34" t="s">
        <v>487</v>
      </c>
      <c r="D46" s="34" t="s">
        <v>488</v>
      </c>
      <c r="E46" s="34" t="s">
        <v>343</v>
      </c>
      <c r="F46" s="49">
        <v>5</v>
      </c>
      <c r="G46" s="24">
        <v>70000</v>
      </c>
      <c r="H46" s="24">
        <v>350000</v>
      </c>
    </row>
    <row r="47" ht="18.75" customHeight="1" spans="1:8">
      <c r="A47" s="26" t="s">
        <v>55</v>
      </c>
      <c r="B47" s="50"/>
      <c r="C47" s="50"/>
      <c r="D47" s="50"/>
      <c r="E47" s="51"/>
      <c r="F47" s="49">
        <v>278</v>
      </c>
      <c r="G47" s="24">
        <v>7695800</v>
      </c>
      <c r="H47" s="24">
        <v>13000000</v>
      </c>
    </row>
  </sheetData>
  <mergeCells count="9">
    <mergeCell ref="A3:H3"/>
    <mergeCell ref="A4:C4"/>
    <mergeCell ref="F5:H5"/>
    <mergeCell ref="A47:E47"/>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B15" sqref="B1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9"/>
      <c r="E2" s="29"/>
      <c r="F2" s="29"/>
      <c r="G2" s="29"/>
      <c r="H2" s="30"/>
      <c r="I2" s="30"/>
      <c r="J2" s="30"/>
      <c r="K2" s="39" t="s">
        <v>489</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"单位名称："&amp;"耿马傣族佤族自治县孟定镇中心卫生院"</f>
        <v>单位名称：耿马傣族佤族自治县孟定镇中心卫生院</v>
      </c>
      <c r="B4" s="9"/>
      <c r="C4" s="9"/>
      <c r="D4" s="9"/>
      <c r="E4" s="9"/>
      <c r="F4" s="9"/>
      <c r="G4" s="9"/>
      <c r="H4" s="10"/>
      <c r="I4" s="10"/>
      <c r="J4" s="10"/>
      <c r="K4" s="5" t="s">
        <v>175</v>
      </c>
    </row>
    <row r="5" ht="18.75" customHeight="1" spans="1:11">
      <c r="A5" s="11" t="s">
        <v>263</v>
      </c>
      <c r="B5" s="11" t="s">
        <v>185</v>
      </c>
      <c r="C5" s="11" t="s">
        <v>264</v>
      </c>
      <c r="D5" s="12" t="s">
        <v>186</v>
      </c>
      <c r="E5" s="12" t="s">
        <v>187</v>
      </c>
      <c r="F5" s="12" t="s">
        <v>265</v>
      </c>
      <c r="G5" s="12" t="s">
        <v>266</v>
      </c>
      <c r="H5" s="31" t="s">
        <v>55</v>
      </c>
      <c r="I5" s="13" t="s">
        <v>490</v>
      </c>
      <c r="J5" s="14"/>
      <c r="K5" s="15"/>
    </row>
    <row r="6" ht="18.75" customHeight="1" spans="1:11">
      <c r="A6" s="16"/>
      <c r="B6" s="16"/>
      <c r="C6" s="16"/>
      <c r="D6" s="17"/>
      <c r="E6" s="17"/>
      <c r="F6" s="17"/>
      <c r="G6" s="17"/>
      <c r="H6" s="32"/>
      <c r="I6" s="12" t="s">
        <v>58</v>
      </c>
      <c r="J6" s="12" t="s">
        <v>59</v>
      </c>
      <c r="K6" s="12" t="s">
        <v>60</v>
      </c>
    </row>
    <row r="7" ht="18.75" customHeight="1" spans="1:11">
      <c r="A7" s="18"/>
      <c r="B7" s="18"/>
      <c r="C7" s="18"/>
      <c r="D7" s="19"/>
      <c r="E7" s="19"/>
      <c r="F7" s="19"/>
      <c r="G7" s="19"/>
      <c r="H7" s="33"/>
      <c r="I7" s="19" t="s">
        <v>57</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112</v>
      </c>
      <c r="B11" s="36"/>
      <c r="C11" s="36"/>
      <c r="D11" s="36"/>
      <c r="E11" s="36"/>
      <c r="F11" s="36"/>
      <c r="G11" s="37"/>
      <c r="H11" s="24"/>
      <c r="I11" s="24"/>
      <c r="J11" s="24"/>
      <c r="K11" s="24"/>
    </row>
    <row r="12" customHeight="1" spans="1:1">
      <c r="A12" s="38" t="s">
        <v>491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pane ySplit="1" topLeftCell="A2" activePane="bottomLeft" state="frozen"/>
      <selection/>
      <selection pane="bottomLeft" activeCell="I22" sqref="I22"/>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492</v>
      </c>
    </row>
    <row r="3" ht="36.75" customHeight="1" spans="1:7">
      <c r="A3" s="6" t="str">
        <f>"2025"&amp;"年部门项目中期规划预算表"</f>
        <v>2025年部门项目中期规划预算表</v>
      </c>
      <c r="B3" s="7"/>
      <c r="C3" s="7"/>
      <c r="D3" s="7"/>
      <c r="E3" s="7"/>
      <c r="F3" s="7"/>
      <c r="G3" s="7"/>
    </row>
    <row r="4" ht="18.75" customHeight="1" spans="1:7">
      <c r="A4" s="8" t="str">
        <f>"单位名称："&amp;"耿马傣族佤族自治县孟定镇中心卫生院"</f>
        <v>单位名称：耿马傣族佤族自治县孟定镇中心卫生院</v>
      </c>
      <c r="B4" s="9"/>
      <c r="C4" s="9"/>
      <c r="D4" s="9"/>
      <c r="E4" s="10"/>
      <c r="F4" s="10"/>
      <c r="G4" s="5" t="s">
        <v>175</v>
      </c>
    </row>
    <row r="5" ht="18.75" customHeight="1" spans="1:7">
      <c r="A5" s="11" t="s">
        <v>264</v>
      </c>
      <c r="B5" s="11" t="s">
        <v>263</v>
      </c>
      <c r="C5" s="11" t="s">
        <v>185</v>
      </c>
      <c r="D5" s="12" t="s">
        <v>493</v>
      </c>
      <c r="E5" s="13" t="s">
        <v>58</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57</v>
      </c>
      <c r="F7" s="18"/>
      <c r="G7" s="19"/>
    </row>
    <row r="8" ht="18.75" customHeight="1" spans="1:7">
      <c r="A8" s="20">
        <v>1</v>
      </c>
      <c r="B8" s="20">
        <v>2</v>
      </c>
      <c r="C8" s="20">
        <v>3</v>
      </c>
      <c r="D8" s="20">
        <v>4</v>
      </c>
      <c r="E8" s="20">
        <v>5</v>
      </c>
      <c r="F8" s="20">
        <v>6</v>
      </c>
      <c r="G8" s="21">
        <v>7</v>
      </c>
    </row>
    <row r="9" ht="18.75" customHeight="1" spans="1:7">
      <c r="A9" s="22" t="s">
        <v>70</v>
      </c>
      <c r="B9" s="23"/>
      <c r="C9" s="23"/>
      <c r="D9" s="22"/>
      <c r="E9" s="24">
        <v>65505.84</v>
      </c>
      <c r="F9" s="24"/>
      <c r="G9" s="24"/>
    </row>
    <row r="10" ht="18.75" customHeight="1" spans="1:7">
      <c r="A10" s="22"/>
      <c r="B10" s="22" t="s">
        <v>494</v>
      </c>
      <c r="C10" s="22" t="s">
        <v>276</v>
      </c>
      <c r="D10" s="22" t="s">
        <v>495</v>
      </c>
      <c r="E10" s="24">
        <v>2000</v>
      </c>
      <c r="F10" s="24"/>
      <c r="G10" s="24"/>
    </row>
    <row r="11" ht="18.75" customHeight="1" spans="1:7">
      <c r="A11" s="25"/>
      <c r="B11" s="22" t="s">
        <v>494</v>
      </c>
      <c r="C11" s="22" t="s">
        <v>290</v>
      </c>
      <c r="D11" s="22" t="s">
        <v>495</v>
      </c>
      <c r="E11" s="24">
        <v>13105.84</v>
      </c>
      <c r="F11" s="24"/>
      <c r="G11" s="24"/>
    </row>
    <row r="12" ht="18.75" customHeight="1" spans="1:7">
      <c r="A12" s="25"/>
      <c r="B12" s="22" t="s">
        <v>494</v>
      </c>
      <c r="C12" s="22" t="s">
        <v>269</v>
      </c>
      <c r="D12" s="22" t="s">
        <v>495</v>
      </c>
      <c r="E12" s="24">
        <v>10400</v>
      </c>
      <c r="F12" s="24"/>
      <c r="G12" s="24"/>
    </row>
    <row r="13" ht="18.75" customHeight="1" spans="1:7">
      <c r="A13" s="25"/>
      <c r="B13" s="22" t="s">
        <v>494</v>
      </c>
      <c r="C13" s="22" t="s">
        <v>284</v>
      </c>
      <c r="D13" s="22" t="s">
        <v>495</v>
      </c>
      <c r="E13" s="24">
        <v>20000</v>
      </c>
      <c r="F13" s="24"/>
      <c r="G13" s="24"/>
    </row>
    <row r="14" ht="18.75" customHeight="1" spans="1:7">
      <c r="A14" s="25"/>
      <c r="B14" s="22" t="s">
        <v>494</v>
      </c>
      <c r="C14" s="22" t="s">
        <v>288</v>
      </c>
      <c r="D14" s="22" t="s">
        <v>495</v>
      </c>
      <c r="E14" s="24">
        <v>20000</v>
      </c>
      <c r="F14" s="24"/>
      <c r="G14" s="24"/>
    </row>
    <row r="15" ht="18.75" customHeight="1" spans="1:7">
      <c r="A15" s="26" t="s">
        <v>55</v>
      </c>
      <c r="B15" s="27" t="s">
        <v>496</v>
      </c>
      <c r="C15" s="27"/>
      <c r="D15" s="28"/>
      <c r="E15" s="24">
        <v>65505.84</v>
      </c>
      <c r="F15" s="24"/>
      <c r="G15" s="24"/>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B36" sqref="B3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1"/>
      <c r="O2" s="69"/>
      <c r="P2" s="69"/>
      <c r="Q2" s="69"/>
      <c r="R2" s="69"/>
      <c r="S2" s="39" t="s">
        <v>52</v>
      </c>
    </row>
    <row r="3" ht="57.75" customHeight="1" spans="1:19">
      <c r="A3" s="127" t="str">
        <f>"2025"&amp;"年部门收入预算表"</f>
        <v>2025年部门收入预算表</v>
      </c>
      <c r="B3" s="176"/>
      <c r="C3" s="176"/>
      <c r="D3" s="176"/>
      <c r="E3" s="176"/>
      <c r="F3" s="176"/>
      <c r="G3" s="176"/>
      <c r="H3" s="176"/>
      <c r="I3" s="176"/>
      <c r="J3" s="176"/>
      <c r="K3" s="176"/>
      <c r="L3" s="176"/>
      <c r="M3" s="176"/>
      <c r="N3" s="176"/>
      <c r="O3" s="192"/>
      <c r="P3" s="192"/>
      <c r="Q3" s="192"/>
      <c r="R3" s="192"/>
      <c r="S3" s="192"/>
    </row>
    <row r="4" ht="18.75" customHeight="1" spans="1:19">
      <c r="A4" s="42" t="str">
        <f>"单位名称："&amp;"耿马傣族佤族自治县孟定镇中心卫生院"</f>
        <v>单位名称：耿马傣族佤族自治县孟定镇中心卫生院</v>
      </c>
      <c r="B4" s="95"/>
      <c r="C4" s="95"/>
      <c r="D4" s="95"/>
      <c r="E4" s="95"/>
      <c r="F4" s="95"/>
      <c r="G4" s="95"/>
      <c r="H4" s="95"/>
      <c r="I4" s="95"/>
      <c r="J4" s="73"/>
      <c r="K4" s="95"/>
      <c r="L4" s="95"/>
      <c r="M4" s="95"/>
      <c r="N4" s="95"/>
      <c r="O4" s="73"/>
      <c r="P4" s="73"/>
      <c r="Q4" s="73"/>
      <c r="R4" s="73"/>
      <c r="S4" s="39" t="s">
        <v>1</v>
      </c>
    </row>
    <row r="5" ht="18.75" customHeight="1" spans="1:19">
      <c r="A5" s="177" t="s">
        <v>53</v>
      </c>
      <c r="B5" s="178" t="s">
        <v>54</v>
      </c>
      <c r="C5" s="178" t="s">
        <v>55</v>
      </c>
      <c r="D5" s="179" t="s">
        <v>56</v>
      </c>
      <c r="E5" s="180"/>
      <c r="F5" s="180"/>
      <c r="G5" s="180"/>
      <c r="H5" s="180"/>
      <c r="I5" s="180"/>
      <c r="J5" s="193"/>
      <c r="K5" s="180"/>
      <c r="L5" s="180"/>
      <c r="M5" s="180"/>
      <c r="N5" s="194"/>
      <c r="O5" s="179" t="s">
        <v>45</v>
      </c>
      <c r="P5" s="179"/>
      <c r="Q5" s="179"/>
      <c r="R5" s="179"/>
      <c r="S5" s="197"/>
    </row>
    <row r="6" ht="18.75" customHeight="1" spans="1:19">
      <c r="A6" s="181"/>
      <c r="B6" s="182"/>
      <c r="C6" s="182"/>
      <c r="D6" s="183" t="s">
        <v>57</v>
      </c>
      <c r="E6" s="183" t="s">
        <v>58</v>
      </c>
      <c r="F6" s="183" t="s">
        <v>59</v>
      </c>
      <c r="G6" s="183" t="s">
        <v>60</v>
      </c>
      <c r="H6" s="183" t="s">
        <v>61</v>
      </c>
      <c r="I6" s="195" t="s">
        <v>62</v>
      </c>
      <c r="J6" s="195"/>
      <c r="K6" s="195"/>
      <c r="L6" s="195"/>
      <c r="M6" s="195"/>
      <c r="N6" s="186"/>
      <c r="O6" s="183" t="s">
        <v>57</v>
      </c>
      <c r="P6" s="183" t="s">
        <v>58</v>
      </c>
      <c r="Q6" s="183" t="s">
        <v>59</v>
      </c>
      <c r="R6" s="183" t="s">
        <v>60</v>
      </c>
      <c r="S6" s="183" t="s">
        <v>63</v>
      </c>
    </row>
    <row r="7" ht="18.75" customHeight="1" spans="1:19">
      <c r="A7" s="184"/>
      <c r="B7" s="185"/>
      <c r="C7" s="185"/>
      <c r="D7" s="186"/>
      <c r="E7" s="186"/>
      <c r="F7" s="186"/>
      <c r="G7" s="186"/>
      <c r="H7" s="186"/>
      <c r="I7" s="185" t="s">
        <v>57</v>
      </c>
      <c r="J7" s="185" t="s">
        <v>64</v>
      </c>
      <c r="K7" s="185" t="s">
        <v>65</v>
      </c>
      <c r="L7" s="185" t="s">
        <v>66</v>
      </c>
      <c r="M7" s="185" t="s">
        <v>67</v>
      </c>
      <c r="N7" s="185" t="s">
        <v>68</v>
      </c>
      <c r="O7" s="196"/>
      <c r="P7" s="196"/>
      <c r="Q7" s="196"/>
      <c r="R7" s="196"/>
      <c r="S7" s="186"/>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87" t="s">
        <v>69</v>
      </c>
      <c r="B9" s="188" t="s">
        <v>70</v>
      </c>
      <c r="C9" s="24">
        <v>123390797.65</v>
      </c>
      <c r="D9" s="24">
        <v>123390797.65</v>
      </c>
      <c r="E9" s="24">
        <v>18429428.1</v>
      </c>
      <c r="F9" s="24"/>
      <c r="G9" s="24"/>
      <c r="H9" s="24"/>
      <c r="I9" s="24">
        <v>104961369.55</v>
      </c>
      <c r="J9" s="24">
        <v>102000000</v>
      </c>
      <c r="K9" s="24"/>
      <c r="L9" s="24"/>
      <c r="M9" s="24"/>
      <c r="N9" s="24">
        <v>2961369.55</v>
      </c>
      <c r="O9" s="24"/>
      <c r="P9" s="24"/>
      <c r="Q9" s="24"/>
      <c r="R9" s="24"/>
      <c r="S9" s="24"/>
    </row>
    <row r="10" ht="18.75" customHeight="1" spans="1:19">
      <c r="A10" s="189" t="s">
        <v>55</v>
      </c>
      <c r="B10" s="190"/>
      <c r="C10" s="24">
        <v>123390797.65</v>
      </c>
      <c r="D10" s="24">
        <v>123390797.65</v>
      </c>
      <c r="E10" s="24">
        <v>18429428.1</v>
      </c>
      <c r="F10" s="24"/>
      <c r="G10" s="24"/>
      <c r="H10" s="24"/>
      <c r="I10" s="24">
        <v>104961369.55</v>
      </c>
      <c r="J10" s="24">
        <v>102000000</v>
      </c>
      <c r="K10" s="24"/>
      <c r="L10" s="24"/>
      <c r="M10" s="24"/>
      <c r="N10" s="24">
        <v>2961369.55</v>
      </c>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showZeros="0" workbookViewId="0">
      <pane ySplit="1" topLeftCell="A5" activePane="bottomLeft" state="frozen"/>
      <selection/>
      <selection pane="bottomLeft" activeCell="F15" sqref="F1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67"/>
      <c r="E2" s="2"/>
      <c r="F2" s="2"/>
      <c r="G2" s="2"/>
      <c r="H2" s="167"/>
      <c r="I2" s="2"/>
      <c r="J2" s="167"/>
      <c r="K2" s="2"/>
      <c r="L2" s="2"/>
      <c r="M2" s="2"/>
      <c r="N2" s="2"/>
      <c r="O2" s="40" t="s">
        <v>71</v>
      </c>
    </row>
    <row r="3" ht="42" customHeight="1" spans="1:15">
      <c r="A3" s="6" t="str">
        <f>"2025"&amp;"年部门支出预算表"</f>
        <v>2025年部门支出预算表</v>
      </c>
      <c r="B3" s="168"/>
      <c r="C3" s="168"/>
      <c r="D3" s="168"/>
      <c r="E3" s="168"/>
      <c r="F3" s="168"/>
      <c r="G3" s="168"/>
      <c r="H3" s="168"/>
      <c r="I3" s="168"/>
      <c r="J3" s="168"/>
      <c r="K3" s="168"/>
      <c r="L3" s="168"/>
      <c r="M3" s="168"/>
      <c r="N3" s="168"/>
      <c r="O3" s="168"/>
    </row>
    <row r="4" ht="18.75" customHeight="1" spans="1:15">
      <c r="A4" s="169" t="str">
        <f>"单位名称："&amp;"耿马傣族佤族自治县孟定镇中心卫生院"</f>
        <v>单位名称：耿马傣族佤族自治县孟定镇中心卫生院</v>
      </c>
      <c r="B4" s="170"/>
      <c r="C4" s="64"/>
      <c r="D4" s="30"/>
      <c r="E4" s="64"/>
      <c r="F4" s="64"/>
      <c r="G4" s="64"/>
      <c r="H4" s="30"/>
      <c r="I4" s="64"/>
      <c r="J4" s="30"/>
      <c r="K4" s="64"/>
      <c r="L4" s="64"/>
      <c r="M4" s="175"/>
      <c r="N4" s="175"/>
      <c r="O4" s="40" t="s">
        <v>1</v>
      </c>
    </row>
    <row r="5" ht="18.75" customHeight="1" spans="1:15">
      <c r="A5" s="11" t="s">
        <v>72</v>
      </c>
      <c r="B5" s="11" t="s">
        <v>73</v>
      </c>
      <c r="C5" s="11" t="s">
        <v>55</v>
      </c>
      <c r="D5" s="13" t="s">
        <v>58</v>
      </c>
      <c r="E5" s="76" t="s">
        <v>74</v>
      </c>
      <c r="F5" s="136" t="s">
        <v>75</v>
      </c>
      <c r="G5" s="11" t="s">
        <v>59</v>
      </c>
      <c r="H5" s="11" t="s">
        <v>60</v>
      </c>
      <c r="I5" s="11" t="s">
        <v>76</v>
      </c>
      <c r="J5" s="13" t="s">
        <v>77</v>
      </c>
      <c r="K5" s="14"/>
      <c r="L5" s="14"/>
      <c r="M5" s="14"/>
      <c r="N5" s="14"/>
      <c r="O5" s="15"/>
    </row>
    <row r="6" ht="30" customHeight="1" spans="1:15">
      <c r="A6" s="19"/>
      <c r="B6" s="19"/>
      <c r="C6" s="19"/>
      <c r="D6" s="68" t="s">
        <v>57</v>
      </c>
      <c r="E6" s="94" t="s">
        <v>74</v>
      </c>
      <c r="F6" s="94" t="s">
        <v>75</v>
      </c>
      <c r="G6" s="19"/>
      <c r="H6" s="19"/>
      <c r="I6" s="19"/>
      <c r="J6" s="68" t="s">
        <v>57</v>
      </c>
      <c r="K6" s="47" t="s">
        <v>78</v>
      </c>
      <c r="L6" s="47" t="s">
        <v>79</v>
      </c>
      <c r="M6" s="47" t="s">
        <v>80</v>
      </c>
      <c r="N6" s="47" t="s">
        <v>81</v>
      </c>
      <c r="O6" s="47" t="s">
        <v>82</v>
      </c>
    </row>
    <row r="7" ht="18.75" customHeight="1" spans="1:15">
      <c r="A7" s="117">
        <v>1</v>
      </c>
      <c r="B7" s="117">
        <v>2</v>
      </c>
      <c r="C7" s="68">
        <v>3</v>
      </c>
      <c r="D7" s="68">
        <v>4</v>
      </c>
      <c r="E7" s="68">
        <v>5</v>
      </c>
      <c r="F7" s="68">
        <v>6</v>
      </c>
      <c r="G7" s="68">
        <v>7</v>
      </c>
      <c r="H7" s="68">
        <v>8</v>
      </c>
      <c r="I7" s="68">
        <v>9</v>
      </c>
      <c r="J7" s="68">
        <v>10</v>
      </c>
      <c r="K7" s="68">
        <v>11</v>
      </c>
      <c r="L7" s="68">
        <v>12</v>
      </c>
      <c r="M7" s="68">
        <v>13</v>
      </c>
      <c r="N7" s="68">
        <v>14</v>
      </c>
      <c r="O7" s="68">
        <v>15</v>
      </c>
    </row>
    <row r="8" ht="18.75" customHeight="1" spans="1:15">
      <c r="A8" s="131" t="s">
        <v>83</v>
      </c>
      <c r="B8" s="156" t="s">
        <v>84</v>
      </c>
      <c r="C8" s="24">
        <v>2643129.72</v>
      </c>
      <c r="D8" s="24">
        <v>2643129.72</v>
      </c>
      <c r="E8" s="24">
        <v>2643129.72</v>
      </c>
      <c r="F8" s="24"/>
      <c r="G8" s="24"/>
      <c r="H8" s="24"/>
      <c r="I8" s="24"/>
      <c r="J8" s="24"/>
      <c r="K8" s="24"/>
      <c r="L8" s="24"/>
      <c r="M8" s="24"/>
      <c r="N8" s="24"/>
      <c r="O8" s="24"/>
    </row>
    <row r="9" ht="18.75" customHeight="1" spans="1:15">
      <c r="A9" s="171" t="s">
        <v>85</v>
      </c>
      <c r="B9" s="172" t="str">
        <f>"  "&amp;"行政事业单位养老支出"</f>
        <v>  行政事业单位养老支出</v>
      </c>
      <c r="C9" s="24">
        <v>2570458.44</v>
      </c>
      <c r="D9" s="24">
        <v>2570458.44</v>
      </c>
      <c r="E9" s="24">
        <v>2570458.44</v>
      </c>
      <c r="F9" s="24"/>
      <c r="G9" s="24"/>
      <c r="H9" s="24"/>
      <c r="I9" s="24"/>
      <c r="J9" s="24"/>
      <c r="K9" s="24"/>
      <c r="L9" s="24"/>
      <c r="M9" s="24"/>
      <c r="N9" s="24"/>
      <c r="O9" s="24"/>
    </row>
    <row r="10" ht="18.75" customHeight="1" spans="1:15">
      <c r="A10" s="171" t="s">
        <v>86</v>
      </c>
      <c r="B10" s="172" t="str">
        <f>"    "&amp;"事业单位离退休"</f>
        <v>    事业单位离退休</v>
      </c>
      <c r="C10" s="24">
        <v>907936.2</v>
      </c>
      <c r="D10" s="24">
        <v>907936.2</v>
      </c>
      <c r="E10" s="24">
        <v>907936.2</v>
      </c>
      <c r="F10" s="24"/>
      <c r="G10" s="24"/>
      <c r="H10" s="24"/>
      <c r="I10" s="24"/>
      <c r="J10" s="24"/>
      <c r="K10" s="24"/>
      <c r="L10" s="24"/>
      <c r="M10" s="24"/>
      <c r="N10" s="24"/>
      <c r="O10" s="24"/>
    </row>
    <row r="11" ht="18.75" customHeight="1" spans="1:15">
      <c r="A11" s="171" t="s">
        <v>87</v>
      </c>
      <c r="B11" s="172" t="str">
        <f>"    "&amp;"机关事业单位基本养老保险缴费支出"</f>
        <v>    机关事业单位基本养老保险缴费支出</v>
      </c>
      <c r="C11" s="24">
        <v>1662522.24</v>
      </c>
      <c r="D11" s="24">
        <v>1662522.24</v>
      </c>
      <c r="E11" s="24">
        <v>1662522.24</v>
      </c>
      <c r="F11" s="24"/>
      <c r="G11" s="24"/>
      <c r="H11" s="24"/>
      <c r="I11" s="24"/>
      <c r="J11" s="24"/>
      <c r="K11" s="24"/>
      <c r="L11" s="24"/>
      <c r="M11" s="24"/>
      <c r="N11" s="24"/>
      <c r="O11" s="24"/>
    </row>
    <row r="12" ht="18.75" customHeight="1" spans="1:15">
      <c r="A12" s="171" t="s">
        <v>88</v>
      </c>
      <c r="B12" s="172" t="str">
        <f>"  "&amp;"抚恤"</f>
        <v>  抚恤</v>
      </c>
      <c r="C12" s="24">
        <v>72671.28</v>
      </c>
      <c r="D12" s="24">
        <v>72671.28</v>
      </c>
      <c r="E12" s="24">
        <v>72671.28</v>
      </c>
      <c r="F12" s="24"/>
      <c r="G12" s="24"/>
      <c r="H12" s="24"/>
      <c r="I12" s="24"/>
      <c r="J12" s="24"/>
      <c r="K12" s="24"/>
      <c r="L12" s="24"/>
      <c r="M12" s="24"/>
      <c r="N12" s="24"/>
      <c r="O12" s="24"/>
    </row>
    <row r="13" ht="18.75" customHeight="1" spans="1:15">
      <c r="A13" s="171" t="s">
        <v>89</v>
      </c>
      <c r="B13" s="172" t="str">
        <f>"    "&amp;"死亡抚恤"</f>
        <v>    死亡抚恤</v>
      </c>
      <c r="C13" s="24">
        <v>72671.28</v>
      </c>
      <c r="D13" s="24">
        <v>72671.28</v>
      </c>
      <c r="E13" s="24">
        <v>72671.28</v>
      </c>
      <c r="F13" s="24"/>
      <c r="G13" s="24"/>
      <c r="H13" s="24"/>
      <c r="I13" s="24"/>
      <c r="J13" s="24"/>
      <c r="K13" s="24"/>
      <c r="L13" s="24"/>
      <c r="M13" s="24"/>
      <c r="N13" s="24"/>
      <c r="O13" s="24"/>
    </row>
    <row r="14" ht="18.75" customHeight="1" spans="1:15">
      <c r="A14" s="131" t="s">
        <v>90</v>
      </c>
      <c r="B14" s="156" t="s">
        <v>91</v>
      </c>
      <c r="C14" s="24">
        <v>118213689.64</v>
      </c>
      <c r="D14" s="24">
        <v>14539406.7</v>
      </c>
      <c r="E14" s="24">
        <v>14473900.86</v>
      </c>
      <c r="F14" s="24">
        <v>65505.84</v>
      </c>
      <c r="G14" s="24"/>
      <c r="H14" s="24"/>
      <c r="I14" s="24"/>
      <c r="J14" s="24">
        <v>103674282.94</v>
      </c>
      <c r="K14" s="24">
        <v>102000000</v>
      </c>
      <c r="L14" s="24"/>
      <c r="M14" s="24"/>
      <c r="N14" s="24"/>
      <c r="O14" s="24">
        <v>1674282.94</v>
      </c>
    </row>
    <row r="15" ht="18.75" customHeight="1" spans="1:15">
      <c r="A15" s="171" t="s">
        <v>92</v>
      </c>
      <c r="B15" s="172" t="str">
        <f>"  "&amp;"公立医院"</f>
        <v>  公立医院</v>
      </c>
      <c r="C15" s="24">
        <v>20000</v>
      </c>
      <c r="D15" s="24">
        <v>20000</v>
      </c>
      <c r="E15" s="24"/>
      <c r="F15" s="24">
        <v>20000</v>
      </c>
      <c r="G15" s="24"/>
      <c r="H15" s="24"/>
      <c r="I15" s="24"/>
      <c r="J15" s="24"/>
      <c r="K15" s="24"/>
      <c r="L15" s="24"/>
      <c r="M15" s="24"/>
      <c r="N15" s="24"/>
      <c r="O15" s="24"/>
    </row>
    <row r="16" ht="18.75" customHeight="1" spans="1:15">
      <c r="A16" s="171" t="s">
        <v>93</v>
      </c>
      <c r="B16" s="172" t="str">
        <f>"    "&amp;"综合医院"</f>
        <v>    综合医院</v>
      </c>
      <c r="C16" s="24">
        <v>20000</v>
      </c>
      <c r="D16" s="24">
        <v>20000</v>
      </c>
      <c r="E16" s="24"/>
      <c r="F16" s="24">
        <v>20000</v>
      </c>
      <c r="G16" s="24"/>
      <c r="H16" s="24"/>
      <c r="I16" s="24"/>
      <c r="J16" s="24"/>
      <c r="K16" s="24"/>
      <c r="L16" s="24"/>
      <c r="M16" s="24"/>
      <c r="N16" s="24"/>
      <c r="O16" s="24"/>
    </row>
    <row r="17" ht="18.75" customHeight="1" spans="1:15">
      <c r="A17" s="171" t="s">
        <v>94</v>
      </c>
      <c r="B17" s="172" t="str">
        <f>"  "&amp;"基层医疗卫生机构"</f>
        <v>  基层医疗卫生机构</v>
      </c>
      <c r="C17" s="24">
        <v>115733666.23</v>
      </c>
      <c r="D17" s="24">
        <v>13725996.93</v>
      </c>
      <c r="E17" s="24">
        <v>13680491.09</v>
      </c>
      <c r="F17" s="24">
        <v>45505.84</v>
      </c>
      <c r="G17" s="24"/>
      <c r="H17" s="24"/>
      <c r="I17" s="24"/>
      <c r="J17" s="24">
        <v>102007669.3</v>
      </c>
      <c r="K17" s="24">
        <v>102000000</v>
      </c>
      <c r="L17" s="24"/>
      <c r="M17" s="24"/>
      <c r="N17" s="24"/>
      <c r="O17" s="24">
        <v>7669.3</v>
      </c>
    </row>
    <row r="18" ht="18.75" customHeight="1" spans="1:15">
      <c r="A18" s="171" t="s">
        <v>95</v>
      </c>
      <c r="B18" s="172" t="str">
        <f>"    "&amp;"乡镇卫生院"</f>
        <v>    乡镇卫生院</v>
      </c>
      <c r="C18" s="24">
        <v>115680491.09</v>
      </c>
      <c r="D18" s="24">
        <v>13680491.09</v>
      </c>
      <c r="E18" s="24">
        <v>13680491.09</v>
      </c>
      <c r="F18" s="24"/>
      <c r="G18" s="24"/>
      <c r="H18" s="24"/>
      <c r="I18" s="24"/>
      <c r="J18" s="24">
        <v>102000000</v>
      </c>
      <c r="K18" s="24">
        <v>102000000</v>
      </c>
      <c r="L18" s="24"/>
      <c r="M18" s="24"/>
      <c r="N18" s="24"/>
      <c r="O18" s="24"/>
    </row>
    <row r="19" ht="18.75" customHeight="1" spans="1:15">
      <c r="A19" s="171" t="s">
        <v>96</v>
      </c>
      <c r="B19" s="172" t="str">
        <f>"    "&amp;"其他基层医疗卫生机构支出"</f>
        <v>    其他基层医疗卫生机构支出</v>
      </c>
      <c r="C19" s="24">
        <v>53175.14</v>
      </c>
      <c r="D19" s="24">
        <v>45505.84</v>
      </c>
      <c r="E19" s="24"/>
      <c r="F19" s="24">
        <v>45505.84</v>
      </c>
      <c r="G19" s="24"/>
      <c r="H19" s="24"/>
      <c r="I19" s="24"/>
      <c r="J19" s="24">
        <v>7669.3</v>
      </c>
      <c r="K19" s="24"/>
      <c r="L19" s="24"/>
      <c r="M19" s="24"/>
      <c r="N19" s="24"/>
      <c r="O19" s="24">
        <v>7669.3</v>
      </c>
    </row>
    <row r="20" ht="18.75" customHeight="1" spans="1:15">
      <c r="A20" s="171" t="s">
        <v>97</v>
      </c>
      <c r="B20" s="172" t="str">
        <f>"  "&amp;"公共卫生"</f>
        <v>  公共卫生</v>
      </c>
      <c r="C20" s="24">
        <v>1640396.64</v>
      </c>
      <c r="D20" s="24"/>
      <c r="E20" s="24"/>
      <c r="F20" s="24"/>
      <c r="G20" s="24"/>
      <c r="H20" s="24"/>
      <c r="I20" s="24"/>
      <c r="J20" s="24">
        <v>1640396.64</v>
      </c>
      <c r="K20" s="24"/>
      <c r="L20" s="24"/>
      <c r="M20" s="24"/>
      <c r="N20" s="24"/>
      <c r="O20" s="24">
        <v>1640396.64</v>
      </c>
    </row>
    <row r="21" ht="18.75" customHeight="1" spans="1:15">
      <c r="A21" s="171" t="s">
        <v>98</v>
      </c>
      <c r="B21" s="172" t="str">
        <f>"    "&amp;"基本公共卫生服务"</f>
        <v>    基本公共卫生服务</v>
      </c>
      <c r="C21" s="24">
        <v>968482.92</v>
      </c>
      <c r="D21" s="24"/>
      <c r="E21" s="24"/>
      <c r="F21" s="24"/>
      <c r="G21" s="24"/>
      <c r="H21" s="24"/>
      <c r="I21" s="24"/>
      <c r="J21" s="24">
        <v>968482.92</v>
      </c>
      <c r="K21" s="24"/>
      <c r="L21" s="24"/>
      <c r="M21" s="24"/>
      <c r="N21" s="24"/>
      <c r="O21" s="24">
        <v>968482.92</v>
      </c>
    </row>
    <row r="22" ht="18.75" customHeight="1" spans="1:15">
      <c r="A22" s="171" t="s">
        <v>99</v>
      </c>
      <c r="B22" s="172" t="str">
        <f>"    "&amp;"重大公共卫生服务"</f>
        <v>    重大公共卫生服务</v>
      </c>
      <c r="C22" s="24">
        <v>671913.72</v>
      </c>
      <c r="D22" s="24"/>
      <c r="E22" s="24"/>
      <c r="F22" s="24"/>
      <c r="G22" s="24"/>
      <c r="H22" s="24"/>
      <c r="I22" s="24"/>
      <c r="J22" s="24">
        <v>671913.72</v>
      </c>
      <c r="K22" s="24"/>
      <c r="L22" s="24"/>
      <c r="M22" s="24"/>
      <c r="N22" s="24"/>
      <c r="O22" s="24">
        <v>671913.72</v>
      </c>
    </row>
    <row r="23" ht="18.75" customHeight="1" spans="1:15">
      <c r="A23" s="171" t="s">
        <v>100</v>
      </c>
      <c r="B23" s="172" t="str">
        <f>"  "&amp;"计划生育事务"</f>
        <v>  计划生育事务</v>
      </c>
      <c r="C23" s="24">
        <v>26217</v>
      </c>
      <c r="D23" s="24"/>
      <c r="E23" s="24"/>
      <c r="F23" s="24"/>
      <c r="G23" s="24"/>
      <c r="H23" s="24"/>
      <c r="I23" s="24"/>
      <c r="J23" s="24">
        <v>26217</v>
      </c>
      <c r="K23" s="24"/>
      <c r="L23" s="24"/>
      <c r="M23" s="24"/>
      <c r="N23" s="24"/>
      <c r="O23" s="24">
        <v>26217</v>
      </c>
    </row>
    <row r="24" ht="18.75" customHeight="1" spans="1:15">
      <c r="A24" s="171" t="s">
        <v>101</v>
      </c>
      <c r="B24" s="172" t="str">
        <f>"    "&amp;"其他计划生育事务支出"</f>
        <v>    其他计划生育事务支出</v>
      </c>
      <c r="C24" s="24">
        <v>26217</v>
      </c>
      <c r="D24" s="24"/>
      <c r="E24" s="24"/>
      <c r="F24" s="24"/>
      <c r="G24" s="24"/>
      <c r="H24" s="24"/>
      <c r="I24" s="24"/>
      <c r="J24" s="24">
        <v>26217</v>
      </c>
      <c r="K24" s="24"/>
      <c r="L24" s="24"/>
      <c r="M24" s="24"/>
      <c r="N24" s="24"/>
      <c r="O24" s="24">
        <v>26217</v>
      </c>
    </row>
    <row r="25" ht="18.75" customHeight="1" spans="1:15">
      <c r="A25" s="171" t="s">
        <v>102</v>
      </c>
      <c r="B25" s="172" t="str">
        <f>"  "&amp;"行政事业单位医疗"</f>
        <v>  行政事业单位医疗</v>
      </c>
      <c r="C25" s="24">
        <v>793409.77</v>
      </c>
      <c r="D25" s="24">
        <v>793409.77</v>
      </c>
      <c r="E25" s="24">
        <v>793409.77</v>
      </c>
      <c r="F25" s="24"/>
      <c r="G25" s="24"/>
      <c r="H25" s="24"/>
      <c r="I25" s="24"/>
      <c r="J25" s="24"/>
      <c r="K25" s="24"/>
      <c r="L25" s="24"/>
      <c r="M25" s="24"/>
      <c r="N25" s="24"/>
      <c r="O25" s="24"/>
    </row>
    <row r="26" ht="18.75" customHeight="1" spans="1:15">
      <c r="A26" s="171" t="s">
        <v>103</v>
      </c>
      <c r="B26" s="172" t="str">
        <f>"    "&amp;"事业单位医疗"</f>
        <v>    事业单位医疗</v>
      </c>
      <c r="C26" s="24">
        <v>737744.24</v>
      </c>
      <c r="D26" s="24">
        <v>737744.24</v>
      </c>
      <c r="E26" s="24">
        <v>737744.24</v>
      </c>
      <c r="F26" s="24"/>
      <c r="G26" s="24"/>
      <c r="H26" s="24"/>
      <c r="I26" s="24"/>
      <c r="J26" s="24"/>
      <c r="K26" s="24"/>
      <c r="L26" s="24"/>
      <c r="M26" s="24"/>
      <c r="N26" s="24"/>
      <c r="O26" s="24"/>
    </row>
    <row r="27" ht="18.75" customHeight="1" spans="1:15">
      <c r="A27" s="171" t="s">
        <v>104</v>
      </c>
      <c r="B27" s="172" t="str">
        <f>"    "&amp;"其他行政事业单位医疗支出"</f>
        <v>    其他行政事业单位医疗支出</v>
      </c>
      <c r="C27" s="24">
        <v>55665.53</v>
      </c>
      <c r="D27" s="24">
        <v>55665.53</v>
      </c>
      <c r="E27" s="24">
        <v>55665.53</v>
      </c>
      <c r="F27" s="24"/>
      <c r="G27" s="24"/>
      <c r="H27" s="24"/>
      <c r="I27" s="24"/>
      <c r="J27" s="24"/>
      <c r="K27" s="24"/>
      <c r="L27" s="24"/>
      <c r="M27" s="24"/>
      <c r="N27" s="24"/>
      <c r="O27" s="24"/>
    </row>
    <row r="28" ht="18.75" customHeight="1" spans="1:15">
      <c r="A28" s="131" t="s">
        <v>105</v>
      </c>
      <c r="B28" s="156" t="s">
        <v>106</v>
      </c>
      <c r="C28" s="24">
        <v>1246891.68</v>
      </c>
      <c r="D28" s="24">
        <v>1246891.68</v>
      </c>
      <c r="E28" s="24">
        <v>1246891.68</v>
      </c>
      <c r="F28" s="24"/>
      <c r="G28" s="24"/>
      <c r="H28" s="24"/>
      <c r="I28" s="24"/>
      <c r="J28" s="24"/>
      <c r="K28" s="24"/>
      <c r="L28" s="24"/>
      <c r="M28" s="24"/>
      <c r="N28" s="24"/>
      <c r="O28" s="24"/>
    </row>
    <row r="29" ht="18.75" customHeight="1" spans="1:15">
      <c r="A29" s="171" t="s">
        <v>107</v>
      </c>
      <c r="B29" s="172" t="str">
        <f>"  "&amp;"住房改革支出"</f>
        <v>  住房改革支出</v>
      </c>
      <c r="C29" s="24">
        <v>1246891.68</v>
      </c>
      <c r="D29" s="24">
        <v>1246891.68</v>
      </c>
      <c r="E29" s="24">
        <v>1246891.68</v>
      </c>
      <c r="F29" s="24"/>
      <c r="G29" s="24"/>
      <c r="H29" s="24"/>
      <c r="I29" s="24"/>
      <c r="J29" s="24"/>
      <c r="K29" s="24"/>
      <c r="L29" s="24"/>
      <c r="M29" s="24"/>
      <c r="N29" s="24"/>
      <c r="O29" s="24"/>
    </row>
    <row r="30" ht="18.75" customHeight="1" spans="1:15">
      <c r="A30" s="171" t="s">
        <v>108</v>
      </c>
      <c r="B30" s="172" t="str">
        <f>"    "&amp;"住房公积金"</f>
        <v>    住房公积金</v>
      </c>
      <c r="C30" s="24">
        <v>1246891.68</v>
      </c>
      <c r="D30" s="24">
        <v>1246891.68</v>
      </c>
      <c r="E30" s="24">
        <v>1246891.68</v>
      </c>
      <c r="F30" s="24"/>
      <c r="G30" s="24"/>
      <c r="H30" s="24"/>
      <c r="I30" s="24"/>
      <c r="J30" s="24"/>
      <c r="K30" s="24"/>
      <c r="L30" s="24"/>
      <c r="M30" s="24"/>
      <c r="N30" s="24"/>
      <c r="O30" s="24"/>
    </row>
    <row r="31" ht="18.75" customHeight="1" spans="1:15">
      <c r="A31" s="131" t="s">
        <v>109</v>
      </c>
      <c r="B31" s="156" t="s">
        <v>82</v>
      </c>
      <c r="C31" s="24">
        <v>1287086.61</v>
      </c>
      <c r="D31" s="24"/>
      <c r="E31" s="24"/>
      <c r="F31" s="24"/>
      <c r="G31" s="24"/>
      <c r="H31" s="24"/>
      <c r="I31" s="24"/>
      <c r="J31" s="24">
        <v>1287086.61</v>
      </c>
      <c r="K31" s="24"/>
      <c r="L31" s="24"/>
      <c r="M31" s="24"/>
      <c r="N31" s="24"/>
      <c r="O31" s="24">
        <v>1287086.61</v>
      </c>
    </row>
    <row r="32" ht="18.75" customHeight="1" spans="1:15">
      <c r="A32" s="171" t="s">
        <v>110</v>
      </c>
      <c r="B32" s="172" t="str">
        <f>"  "&amp;"其他支出"</f>
        <v>  其他支出</v>
      </c>
      <c r="C32" s="24">
        <v>1287086.61</v>
      </c>
      <c r="D32" s="24"/>
      <c r="E32" s="24"/>
      <c r="F32" s="24"/>
      <c r="G32" s="24"/>
      <c r="H32" s="24"/>
      <c r="I32" s="24"/>
      <c r="J32" s="24">
        <v>1287086.61</v>
      </c>
      <c r="K32" s="24"/>
      <c r="L32" s="24"/>
      <c r="M32" s="24"/>
      <c r="N32" s="24"/>
      <c r="O32" s="24">
        <v>1287086.61</v>
      </c>
    </row>
    <row r="33" ht="18.75" customHeight="1" spans="1:15">
      <c r="A33" s="171" t="s">
        <v>111</v>
      </c>
      <c r="B33" s="172" t="str">
        <f>"    "&amp;"其他支出"</f>
        <v>    其他支出</v>
      </c>
      <c r="C33" s="24">
        <v>1287086.61</v>
      </c>
      <c r="D33" s="24"/>
      <c r="E33" s="24"/>
      <c r="F33" s="24"/>
      <c r="G33" s="24"/>
      <c r="H33" s="24"/>
      <c r="I33" s="24"/>
      <c r="J33" s="24">
        <v>1287086.61</v>
      </c>
      <c r="K33" s="24"/>
      <c r="L33" s="24"/>
      <c r="M33" s="24"/>
      <c r="N33" s="24"/>
      <c r="O33" s="24">
        <v>1287086.61</v>
      </c>
    </row>
    <row r="34" ht="18.75" customHeight="1" spans="1:15">
      <c r="A34" s="173" t="s">
        <v>112</v>
      </c>
      <c r="B34" s="174" t="s">
        <v>112</v>
      </c>
      <c r="C34" s="24">
        <v>123390797.65</v>
      </c>
      <c r="D34" s="24">
        <v>18429428.1</v>
      </c>
      <c r="E34" s="24">
        <v>18363922.26</v>
      </c>
      <c r="F34" s="24">
        <v>65505.84</v>
      </c>
      <c r="G34" s="24"/>
      <c r="H34" s="24"/>
      <c r="I34" s="24"/>
      <c r="J34" s="24">
        <v>104961369.55</v>
      </c>
      <c r="K34" s="24">
        <v>102000000</v>
      </c>
      <c r="L34" s="24"/>
      <c r="M34" s="24"/>
      <c r="N34" s="24"/>
      <c r="O34" s="24">
        <v>2961369.55</v>
      </c>
    </row>
  </sheetData>
  <mergeCells count="11">
    <mergeCell ref="A3:O3"/>
    <mergeCell ref="A4:L4"/>
    <mergeCell ref="D5:F5"/>
    <mergeCell ref="J5:O5"/>
    <mergeCell ref="A34:B34"/>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pane ySplit="1" topLeftCell="A2" activePane="bottomLeft" state="frozen"/>
      <selection/>
      <selection pane="bottomLeft" activeCell="E23" sqref="E23"/>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113</v>
      </c>
    </row>
    <row r="3" ht="36" customHeight="1" spans="1:4">
      <c r="A3" s="6" t="str">
        <f>"2025"&amp;"年部门财政拨款收支预算总表"</f>
        <v>2025年部门财政拨款收支预算总表</v>
      </c>
      <c r="B3" s="154"/>
      <c r="C3" s="154"/>
      <c r="D3" s="154"/>
    </row>
    <row r="4" ht="18.75" customHeight="1" spans="1:4">
      <c r="A4" s="8" t="str">
        <f>"单位名称："&amp;"耿马傣族佤族自治县孟定镇中心卫生院"</f>
        <v>单位名称：耿马傣族佤族自治县孟定镇中心卫生院</v>
      </c>
      <c r="B4" s="155"/>
      <c r="C4" s="155"/>
      <c r="D4" s="40" t="s">
        <v>1</v>
      </c>
    </row>
    <row r="5" ht="18.75" customHeight="1" spans="1:4">
      <c r="A5" s="13" t="s">
        <v>2</v>
      </c>
      <c r="B5" s="15"/>
      <c r="C5" s="13" t="s">
        <v>3</v>
      </c>
      <c r="D5" s="15"/>
    </row>
    <row r="6" ht="18.75" customHeight="1" spans="1:4">
      <c r="A6" s="31" t="s">
        <v>4</v>
      </c>
      <c r="B6" s="107" t="str">
        <f t="shared" ref="B6:D6" si="0">"2025"&amp;"年预算数"</f>
        <v>2025年预算数</v>
      </c>
      <c r="C6" s="31" t="s">
        <v>114</v>
      </c>
      <c r="D6" s="107" t="str">
        <f t="shared" si="0"/>
        <v>2025年预算数</v>
      </c>
    </row>
    <row r="7" ht="18.75" customHeight="1" spans="1:4">
      <c r="A7" s="33"/>
      <c r="B7" s="19"/>
      <c r="C7" s="33"/>
      <c r="D7" s="19"/>
    </row>
    <row r="8" ht="18.75" customHeight="1" spans="1:4">
      <c r="A8" s="156" t="s">
        <v>115</v>
      </c>
      <c r="B8" s="24">
        <v>18429428.1</v>
      </c>
      <c r="C8" s="23" t="s">
        <v>116</v>
      </c>
      <c r="D8" s="24">
        <v>18429428.1</v>
      </c>
    </row>
    <row r="9" ht="18.75" customHeight="1" spans="1:4">
      <c r="A9" s="157" t="s">
        <v>117</v>
      </c>
      <c r="B9" s="24">
        <v>18429428.1</v>
      </c>
      <c r="C9" s="23" t="s">
        <v>118</v>
      </c>
      <c r="D9" s="24"/>
    </row>
    <row r="10" ht="18.75" customHeight="1" spans="1:4">
      <c r="A10" s="157" t="s">
        <v>119</v>
      </c>
      <c r="B10" s="24"/>
      <c r="C10" s="23" t="s">
        <v>120</v>
      </c>
      <c r="D10" s="24"/>
    </row>
    <row r="11" ht="18.75" customHeight="1" spans="1:4">
      <c r="A11" s="157" t="s">
        <v>121</v>
      </c>
      <c r="B11" s="24"/>
      <c r="C11" s="23" t="s">
        <v>122</v>
      </c>
      <c r="D11" s="24"/>
    </row>
    <row r="12" ht="18.75" customHeight="1" spans="1:4">
      <c r="A12" s="158" t="s">
        <v>123</v>
      </c>
      <c r="B12" s="24"/>
      <c r="C12" s="159" t="s">
        <v>124</v>
      </c>
      <c r="D12" s="24"/>
    </row>
    <row r="13" ht="18.75" customHeight="1" spans="1:4">
      <c r="A13" s="160" t="s">
        <v>117</v>
      </c>
      <c r="B13" s="24"/>
      <c r="C13" s="161" t="s">
        <v>125</v>
      </c>
      <c r="D13" s="24"/>
    </row>
    <row r="14" ht="18.75" customHeight="1" spans="1:4">
      <c r="A14" s="160" t="s">
        <v>119</v>
      </c>
      <c r="B14" s="24"/>
      <c r="C14" s="161" t="s">
        <v>126</v>
      </c>
      <c r="D14" s="24"/>
    </row>
    <row r="15" ht="18.75" customHeight="1" spans="1:4">
      <c r="A15" s="160" t="s">
        <v>121</v>
      </c>
      <c r="B15" s="24"/>
      <c r="C15" s="161" t="s">
        <v>127</v>
      </c>
      <c r="D15" s="24"/>
    </row>
    <row r="16" ht="18.75" customHeight="1" spans="1:4">
      <c r="A16" s="160" t="s">
        <v>26</v>
      </c>
      <c r="B16" s="24"/>
      <c r="C16" s="161" t="s">
        <v>128</v>
      </c>
      <c r="D16" s="24">
        <v>2643129.72</v>
      </c>
    </row>
    <row r="17" ht="18.75" customHeight="1" spans="1:4">
      <c r="A17" s="160" t="s">
        <v>26</v>
      </c>
      <c r="B17" s="24" t="s">
        <v>26</v>
      </c>
      <c r="C17" s="161" t="s">
        <v>129</v>
      </c>
      <c r="D17" s="24">
        <v>14539406.7</v>
      </c>
    </row>
    <row r="18" ht="18.75" customHeight="1" spans="1:4">
      <c r="A18" s="162" t="s">
        <v>26</v>
      </c>
      <c r="B18" s="24" t="s">
        <v>26</v>
      </c>
      <c r="C18" s="161" t="s">
        <v>130</v>
      </c>
      <c r="D18" s="24"/>
    </row>
    <row r="19" ht="18.75" customHeight="1" spans="1:4">
      <c r="A19" s="162" t="s">
        <v>26</v>
      </c>
      <c r="B19" s="24" t="s">
        <v>26</v>
      </c>
      <c r="C19" s="161" t="s">
        <v>131</v>
      </c>
      <c r="D19" s="24"/>
    </row>
    <row r="20" ht="18.75" customHeight="1" spans="1:4">
      <c r="A20" s="163" t="s">
        <v>26</v>
      </c>
      <c r="B20" s="24" t="s">
        <v>26</v>
      </c>
      <c r="C20" s="161" t="s">
        <v>132</v>
      </c>
      <c r="D20" s="24"/>
    </row>
    <row r="21" ht="18.75" customHeight="1" spans="1:4">
      <c r="A21" s="163" t="s">
        <v>26</v>
      </c>
      <c r="B21" s="24" t="s">
        <v>26</v>
      </c>
      <c r="C21" s="161" t="s">
        <v>133</v>
      </c>
      <c r="D21" s="24"/>
    </row>
    <row r="22" ht="18.75" customHeight="1" spans="1:4">
      <c r="A22" s="163" t="s">
        <v>26</v>
      </c>
      <c r="B22" s="24" t="s">
        <v>26</v>
      </c>
      <c r="C22" s="161" t="s">
        <v>134</v>
      </c>
      <c r="D22" s="24"/>
    </row>
    <row r="23" ht="18.75" customHeight="1" spans="1:4">
      <c r="A23" s="163" t="s">
        <v>26</v>
      </c>
      <c r="B23" s="24" t="s">
        <v>26</v>
      </c>
      <c r="C23" s="161" t="s">
        <v>135</v>
      </c>
      <c r="D23" s="24"/>
    </row>
    <row r="24" ht="18.75" customHeight="1" spans="1:4">
      <c r="A24" s="163" t="s">
        <v>26</v>
      </c>
      <c r="B24" s="24" t="s">
        <v>26</v>
      </c>
      <c r="C24" s="161" t="s">
        <v>136</v>
      </c>
      <c r="D24" s="24"/>
    </row>
    <row r="25" ht="18.75" customHeight="1" spans="1:4">
      <c r="A25" s="163" t="s">
        <v>26</v>
      </c>
      <c r="B25" s="24" t="s">
        <v>26</v>
      </c>
      <c r="C25" s="161" t="s">
        <v>137</v>
      </c>
      <c r="D25" s="24"/>
    </row>
    <row r="26" ht="18.75" customHeight="1" spans="1:4">
      <c r="A26" s="163" t="s">
        <v>26</v>
      </c>
      <c r="B26" s="24" t="s">
        <v>26</v>
      </c>
      <c r="C26" s="161" t="s">
        <v>138</v>
      </c>
      <c r="D26" s="24"/>
    </row>
    <row r="27" ht="18.75" customHeight="1" spans="1:4">
      <c r="A27" s="163" t="s">
        <v>26</v>
      </c>
      <c r="B27" s="24" t="s">
        <v>26</v>
      </c>
      <c r="C27" s="161" t="s">
        <v>139</v>
      </c>
      <c r="D27" s="24">
        <v>1246891.68</v>
      </c>
    </row>
    <row r="28" ht="18.75" customHeight="1" spans="1:4">
      <c r="A28" s="163" t="s">
        <v>26</v>
      </c>
      <c r="B28" s="24" t="s">
        <v>26</v>
      </c>
      <c r="C28" s="161" t="s">
        <v>140</v>
      </c>
      <c r="D28" s="24"/>
    </row>
    <row r="29" ht="18.75" customHeight="1" spans="1:4">
      <c r="A29" s="163" t="s">
        <v>26</v>
      </c>
      <c r="B29" s="24" t="s">
        <v>26</v>
      </c>
      <c r="C29" s="161" t="s">
        <v>141</v>
      </c>
      <c r="D29" s="24"/>
    </row>
    <row r="30" ht="18.75" customHeight="1" spans="1:4">
      <c r="A30" s="163" t="s">
        <v>26</v>
      </c>
      <c r="B30" s="24" t="s">
        <v>26</v>
      </c>
      <c r="C30" s="161" t="s">
        <v>142</v>
      </c>
      <c r="D30" s="24"/>
    </row>
    <row r="31" ht="18.75" customHeight="1" spans="1:4">
      <c r="A31" s="163" t="s">
        <v>26</v>
      </c>
      <c r="B31" s="24" t="s">
        <v>26</v>
      </c>
      <c r="C31" s="161" t="s">
        <v>143</v>
      </c>
      <c r="D31" s="24"/>
    </row>
    <row r="32" ht="18.75" customHeight="1" spans="1:4">
      <c r="A32" s="164" t="s">
        <v>26</v>
      </c>
      <c r="B32" s="24" t="s">
        <v>26</v>
      </c>
      <c r="C32" s="161" t="s">
        <v>144</v>
      </c>
      <c r="D32" s="24"/>
    </row>
    <row r="33" ht="18.75" customHeight="1" spans="1:4">
      <c r="A33" s="164" t="s">
        <v>26</v>
      </c>
      <c r="B33" s="24" t="s">
        <v>26</v>
      </c>
      <c r="C33" s="161" t="s">
        <v>145</v>
      </c>
      <c r="D33" s="24"/>
    </row>
    <row r="34" ht="18.75" customHeight="1" spans="1:4">
      <c r="A34" s="164" t="s">
        <v>26</v>
      </c>
      <c r="B34" s="24" t="s">
        <v>26</v>
      </c>
      <c r="C34" s="161" t="s">
        <v>146</v>
      </c>
      <c r="D34" s="24"/>
    </row>
    <row r="35" ht="18.75" customHeight="1" spans="1:4">
      <c r="A35" s="164" t="s">
        <v>26</v>
      </c>
      <c r="B35" s="24" t="s">
        <v>26</v>
      </c>
      <c r="C35" s="161" t="s">
        <v>147</v>
      </c>
      <c r="D35" s="24"/>
    </row>
    <row r="36" ht="18.75" customHeight="1" spans="1:4">
      <c r="A36" s="56" t="s">
        <v>148</v>
      </c>
      <c r="B36" s="165">
        <v>18429428.1</v>
      </c>
      <c r="C36" s="166" t="s">
        <v>51</v>
      </c>
      <c r="D36" s="165">
        <v>18429428.1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pane ySplit="1" topLeftCell="A2" activePane="bottomLeft" state="frozen"/>
      <selection/>
      <selection pane="bottomLeft" activeCell="B14" sqref="B1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4"/>
      <c r="F2" s="59"/>
      <c r="G2" s="40" t="s">
        <v>149</v>
      </c>
    </row>
    <row r="3" ht="39" customHeight="1" spans="1:7">
      <c r="A3" s="6" t="str">
        <f>"2025"&amp;"年一般公共预算支出预算表（按功能科目分类）"</f>
        <v>2025年一般公共预算支出预算表（按功能科目分类）</v>
      </c>
      <c r="B3" s="145"/>
      <c r="C3" s="145"/>
      <c r="D3" s="145"/>
      <c r="E3" s="145"/>
      <c r="F3" s="145"/>
      <c r="G3" s="145"/>
    </row>
    <row r="4" ht="18" customHeight="1" spans="1:7">
      <c r="A4" s="146" t="str">
        <f>"单位名称："&amp;"耿马傣族佤族自治县孟定镇中心卫生院"</f>
        <v>单位名称：耿马傣族佤族自治县孟定镇中心卫生院</v>
      </c>
      <c r="B4" s="29"/>
      <c r="C4" s="30"/>
      <c r="D4" s="30"/>
      <c r="E4" s="30"/>
      <c r="F4" s="102"/>
      <c r="G4" s="40" t="s">
        <v>1</v>
      </c>
    </row>
    <row r="5" ht="20.25" customHeight="1" spans="1:7">
      <c r="A5" s="147" t="s">
        <v>150</v>
      </c>
      <c r="B5" s="148"/>
      <c r="C5" s="107" t="s">
        <v>55</v>
      </c>
      <c r="D5" s="129" t="s">
        <v>74</v>
      </c>
      <c r="E5" s="14"/>
      <c r="F5" s="15"/>
      <c r="G5" s="122" t="s">
        <v>75</v>
      </c>
    </row>
    <row r="6" ht="20.25" customHeight="1" spans="1:7">
      <c r="A6" s="149" t="s">
        <v>72</v>
      </c>
      <c r="B6" s="149" t="s">
        <v>73</v>
      </c>
      <c r="C6" s="33"/>
      <c r="D6" s="68" t="s">
        <v>57</v>
      </c>
      <c r="E6" s="68" t="s">
        <v>151</v>
      </c>
      <c r="F6" s="68" t="s">
        <v>152</v>
      </c>
      <c r="G6" s="96"/>
    </row>
    <row r="7" ht="19.5" customHeight="1" spans="1:7">
      <c r="A7" s="149" t="s">
        <v>153</v>
      </c>
      <c r="B7" s="149" t="s">
        <v>154</v>
      </c>
      <c r="C7" s="149" t="s">
        <v>155</v>
      </c>
      <c r="D7" s="68">
        <v>4</v>
      </c>
      <c r="E7" s="150" t="s">
        <v>156</v>
      </c>
      <c r="F7" s="150" t="s">
        <v>157</v>
      </c>
      <c r="G7" s="149" t="s">
        <v>158</v>
      </c>
    </row>
    <row r="8" ht="18" customHeight="1" spans="1:7">
      <c r="A8" s="34" t="s">
        <v>83</v>
      </c>
      <c r="B8" s="34" t="s">
        <v>84</v>
      </c>
      <c r="C8" s="24">
        <v>2643129.72</v>
      </c>
      <c r="D8" s="24">
        <v>2643129.72</v>
      </c>
      <c r="E8" s="24">
        <v>2643129.72</v>
      </c>
      <c r="F8" s="24"/>
      <c r="G8" s="24"/>
    </row>
    <row r="9" ht="18" customHeight="1" spans="1:7">
      <c r="A9" s="118" t="s">
        <v>85</v>
      </c>
      <c r="B9" s="118" t="s">
        <v>159</v>
      </c>
      <c r="C9" s="24">
        <v>2570458.44</v>
      </c>
      <c r="D9" s="24">
        <v>2570458.44</v>
      </c>
      <c r="E9" s="24">
        <v>2570458.44</v>
      </c>
      <c r="F9" s="24"/>
      <c r="G9" s="24"/>
    </row>
    <row r="10" ht="18" customHeight="1" spans="1:7">
      <c r="A10" s="151" t="s">
        <v>86</v>
      </c>
      <c r="B10" s="151" t="s">
        <v>160</v>
      </c>
      <c r="C10" s="24">
        <v>907936.2</v>
      </c>
      <c r="D10" s="24">
        <v>907936.2</v>
      </c>
      <c r="E10" s="24">
        <v>907936.2</v>
      </c>
      <c r="F10" s="24"/>
      <c r="G10" s="24"/>
    </row>
    <row r="11" ht="18" customHeight="1" spans="1:7">
      <c r="A11" s="151" t="s">
        <v>87</v>
      </c>
      <c r="B11" s="151" t="s">
        <v>161</v>
      </c>
      <c r="C11" s="24">
        <v>1662522.24</v>
      </c>
      <c r="D11" s="24">
        <v>1662522.24</v>
      </c>
      <c r="E11" s="24">
        <v>1662522.24</v>
      </c>
      <c r="F11" s="24"/>
      <c r="G11" s="24"/>
    </row>
    <row r="12" ht="18" customHeight="1" spans="1:7">
      <c r="A12" s="118" t="s">
        <v>88</v>
      </c>
      <c r="B12" s="118" t="s">
        <v>162</v>
      </c>
      <c r="C12" s="24">
        <v>72671.28</v>
      </c>
      <c r="D12" s="24">
        <v>72671.28</v>
      </c>
      <c r="E12" s="24">
        <v>72671.28</v>
      </c>
      <c r="F12" s="24"/>
      <c r="G12" s="24"/>
    </row>
    <row r="13" ht="18" customHeight="1" spans="1:7">
      <c r="A13" s="151" t="s">
        <v>89</v>
      </c>
      <c r="B13" s="151" t="s">
        <v>163</v>
      </c>
      <c r="C13" s="24">
        <v>72671.28</v>
      </c>
      <c r="D13" s="24">
        <v>72671.28</v>
      </c>
      <c r="E13" s="24">
        <v>72671.28</v>
      </c>
      <c r="F13" s="24"/>
      <c r="G13" s="24"/>
    </row>
    <row r="14" ht="18" customHeight="1" spans="1:7">
      <c r="A14" s="34" t="s">
        <v>90</v>
      </c>
      <c r="B14" s="34" t="s">
        <v>91</v>
      </c>
      <c r="C14" s="24">
        <v>14539406.7</v>
      </c>
      <c r="D14" s="24">
        <v>14473900.86</v>
      </c>
      <c r="E14" s="24">
        <v>13978509.12</v>
      </c>
      <c r="F14" s="24">
        <v>495391.74</v>
      </c>
      <c r="G14" s="24">
        <v>65505.84</v>
      </c>
    </row>
    <row r="15" ht="18" customHeight="1" spans="1:7">
      <c r="A15" s="118" t="s">
        <v>92</v>
      </c>
      <c r="B15" s="118" t="s">
        <v>164</v>
      </c>
      <c r="C15" s="24">
        <v>20000</v>
      </c>
      <c r="D15" s="24"/>
      <c r="E15" s="24"/>
      <c r="F15" s="24"/>
      <c r="G15" s="24">
        <v>20000</v>
      </c>
    </row>
    <row r="16" ht="18" customHeight="1" spans="1:7">
      <c r="A16" s="151" t="s">
        <v>93</v>
      </c>
      <c r="B16" s="151" t="s">
        <v>165</v>
      </c>
      <c r="C16" s="24">
        <v>20000</v>
      </c>
      <c r="D16" s="24"/>
      <c r="E16" s="24"/>
      <c r="F16" s="24"/>
      <c r="G16" s="24">
        <v>20000</v>
      </c>
    </row>
    <row r="17" ht="18" customHeight="1" spans="1:7">
      <c r="A17" s="118" t="s">
        <v>94</v>
      </c>
      <c r="B17" s="118" t="s">
        <v>166</v>
      </c>
      <c r="C17" s="24">
        <v>13725996.93</v>
      </c>
      <c r="D17" s="24">
        <v>13680491.09</v>
      </c>
      <c r="E17" s="24">
        <v>13185099.35</v>
      </c>
      <c r="F17" s="24">
        <v>495391.74</v>
      </c>
      <c r="G17" s="24">
        <v>45505.84</v>
      </c>
    </row>
    <row r="18" ht="18" customHeight="1" spans="1:7">
      <c r="A18" s="151" t="s">
        <v>95</v>
      </c>
      <c r="B18" s="151" t="s">
        <v>167</v>
      </c>
      <c r="C18" s="24">
        <v>13680491.09</v>
      </c>
      <c r="D18" s="24">
        <v>13680491.09</v>
      </c>
      <c r="E18" s="24">
        <v>13185099.35</v>
      </c>
      <c r="F18" s="24">
        <v>495391.74</v>
      </c>
      <c r="G18" s="24"/>
    </row>
    <row r="19" ht="18" customHeight="1" spans="1:7">
      <c r="A19" s="151" t="s">
        <v>96</v>
      </c>
      <c r="B19" s="151" t="s">
        <v>168</v>
      </c>
      <c r="C19" s="24">
        <v>45505.84</v>
      </c>
      <c r="D19" s="24"/>
      <c r="E19" s="24"/>
      <c r="F19" s="24"/>
      <c r="G19" s="24">
        <v>45505.84</v>
      </c>
    </row>
    <row r="20" ht="18" customHeight="1" spans="1:7">
      <c r="A20" s="118" t="s">
        <v>102</v>
      </c>
      <c r="B20" s="118" t="s">
        <v>169</v>
      </c>
      <c r="C20" s="24">
        <v>793409.77</v>
      </c>
      <c r="D20" s="24">
        <v>793409.77</v>
      </c>
      <c r="E20" s="24">
        <v>793409.77</v>
      </c>
      <c r="F20" s="24"/>
      <c r="G20" s="24"/>
    </row>
    <row r="21" ht="18" customHeight="1" spans="1:7">
      <c r="A21" s="151" t="s">
        <v>103</v>
      </c>
      <c r="B21" s="151" t="s">
        <v>170</v>
      </c>
      <c r="C21" s="24">
        <v>737744.24</v>
      </c>
      <c r="D21" s="24">
        <v>737744.24</v>
      </c>
      <c r="E21" s="24">
        <v>737744.24</v>
      </c>
      <c r="F21" s="24"/>
      <c r="G21" s="24"/>
    </row>
    <row r="22" ht="18" customHeight="1" spans="1:7">
      <c r="A22" s="151" t="s">
        <v>104</v>
      </c>
      <c r="B22" s="151" t="s">
        <v>171</v>
      </c>
      <c r="C22" s="24">
        <v>55665.53</v>
      </c>
      <c r="D22" s="24">
        <v>55665.53</v>
      </c>
      <c r="E22" s="24">
        <v>55665.53</v>
      </c>
      <c r="F22" s="24"/>
      <c r="G22" s="24"/>
    </row>
    <row r="23" ht="18" customHeight="1" spans="1:7">
      <c r="A23" s="34" t="s">
        <v>105</v>
      </c>
      <c r="B23" s="34" t="s">
        <v>106</v>
      </c>
      <c r="C23" s="24">
        <v>1246891.68</v>
      </c>
      <c r="D23" s="24">
        <v>1246891.68</v>
      </c>
      <c r="E23" s="24">
        <v>1246891.68</v>
      </c>
      <c r="F23" s="24"/>
      <c r="G23" s="24"/>
    </row>
    <row r="24" ht="18" customHeight="1" spans="1:7">
      <c r="A24" s="118" t="s">
        <v>107</v>
      </c>
      <c r="B24" s="118" t="s">
        <v>172</v>
      </c>
      <c r="C24" s="24">
        <v>1246891.68</v>
      </c>
      <c r="D24" s="24">
        <v>1246891.68</v>
      </c>
      <c r="E24" s="24">
        <v>1246891.68</v>
      </c>
      <c r="F24" s="24"/>
      <c r="G24" s="24"/>
    </row>
    <row r="25" ht="18" customHeight="1" spans="1:7">
      <c r="A25" s="151" t="s">
        <v>108</v>
      </c>
      <c r="B25" s="151" t="s">
        <v>173</v>
      </c>
      <c r="C25" s="24">
        <v>1246891.68</v>
      </c>
      <c r="D25" s="24">
        <v>1246891.68</v>
      </c>
      <c r="E25" s="24">
        <v>1246891.68</v>
      </c>
      <c r="F25" s="24"/>
      <c r="G25" s="24"/>
    </row>
    <row r="26" ht="18" customHeight="1" spans="1:7">
      <c r="A26" s="152" t="s">
        <v>112</v>
      </c>
      <c r="B26" s="153" t="s">
        <v>112</v>
      </c>
      <c r="C26" s="24">
        <v>18429428.1</v>
      </c>
      <c r="D26" s="24">
        <v>18363922.26</v>
      </c>
      <c r="E26" s="24">
        <v>17868530.52</v>
      </c>
      <c r="F26" s="24">
        <v>495391.74</v>
      </c>
      <c r="G26" s="24">
        <v>65505.84</v>
      </c>
    </row>
  </sheetData>
  <mergeCells count="7">
    <mergeCell ref="A3:G3"/>
    <mergeCell ref="A4:E4"/>
    <mergeCell ref="A5:B5"/>
    <mergeCell ref="D5:F5"/>
    <mergeCell ref="A26:B26"/>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showZeros="0" workbookViewId="0">
      <pane ySplit="1" topLeftCell="A2" activePane="bottomLeft" state="frozen"/>
      <selection/>
      <selection pane="bottomLeft" activeCell="C8" sqref="C8"/>
    </sheetView>
  </sheetViews>
  <sheetFormatPr defaultColWidth="9.14285714285714" defaultRowHeight="14.25" customHeight="1" outlineLevelRow="7" outlineLevelCol="5"/>
  <cols>
    <col min="1" max="1" width="23.5714285714286" customWidth="1"/>
    <col min="2" max="6" width="22.847619047619" customWidth="1"/>
  </cols>
  <sheetData>
    <row r="1" customHeight="1" spans="1:6">
      <c r="A1" s="137"/>
      <c r="B1" s="137"/>
      <c r="C1" s="137"/>
      <c r="D1" s="137"/>
      <c r="E1" s="137"/>
      <c r="F1" s="137"/>
    </row>
    <row r="2" ht="15" customHeight="1" spans="1:6">
      <c r="A2" s="138"/>
      <c r="B2" s="139"/>
      <c r="C2" s="64"/>
      <c r="F2" s="89" t="s">
        <v>174</v>
      </c>
    </row>
    <row r="3" ht="39" customHeight="1" spans="1:6">
      <c r="A3" s="127" t="str">
        <f>"2025"&amp;"年一般公共预算“三公”经费支出预算表"</f>
        <v>2025年一般公共预算“三公”经费支出预算表</v>
      </c>
      <c r="B3" s="52"/>
      <c r="C3" s="52"/>
      <c r="D3" s="52"/>
      <c r="E3" s="52"/>
      <c r="F3" s="52"/>
    </row>
    <row r="4" ht="18.75" customHeight="1" spans="1:6">
      <c r="A4" s="42" t="str">
        <f>"单位名称："&amp;"耿马傣族佤族自治县孟定镇中心卫生院"</f>
        <v>单位名称：耿马傣族佤族自治县孟定镇中心卫生院</v>
      </c>
      <c r="B4" s="139"/>
      <c r="C4" s="64"/>
      <c r="D4" s="30"/>
      <c r="F4" s="89" t="s">
        <v>175</v>
      </c>
    </row>
    <row r="5" ht="18.75" customHeight="1" spans="1:6">
      <c r="A5" s="11" t="s">
        <v>176</v>
      </c>
      <c r="B5" s="31" t="s">
        <v>177</v>
      </c>
      <c r="C5" s="13" t="s">
        <v>178</v>
      </c>
      <c r="D5" s="14"/>
      <c r="E5" s="15"/>
      <c r="F5" s="31" t="s">
        <v>179</v>
      </c>
    </row>
    <row r="6" ht="18.75" customHeight="1" spans="1:6">
      <c r="A6" s="18"/>
      <c r="B6" s="33"/>
      <c r="C6" s="68" t="s">
        <v>57</v>
      </c>
      <c r="D6" s="68" t="s">
        <v>180</v>
      </c>
      <c r="E6" s="68" t="s">
        <v>181</v>
      </c>
      <c r="F6" s="33"/>
    </row>
    <row r="7" ht="18.75" customHeight="1" spans="1:6">
      <c r="A7" s="140">
        <v>1</v>
      </c>
      <c r="B7" s="141">
        <v>2</v>
      </c>
      <c r="C7" s="142">
        <v>3</v>
      </c>
      <c r="D7" s="142">
        <v>4</v>
      </c>
      <c r="E7" s="142">
        <v>5</v>
      </c>
      <c r="F7" s="141">
        <v>6</v>
      </c>
    </row>
    <row r="8" ht="18.75" customHeight="1" spans="1:6">
      <c r="A8" s="143">
        <v>376313.13</v>
      </c>
      <c r="B8" s="143"/>
      <c r="C8" s="143">
        <v>340155.13</v>
      </c>
      <c r="D8" s="143"/>
      <c r="E8" s="143">
        <v>340155.13</v>
      </c>
      <c r="F8" s="143">
        <v>36158</v>
      </c>
    </row>
  </sheetData>
  <mergeCells count="6">
    <mergeCell ref="A3:F3"/>
    <mergeCell ref="A4:C4"/>
    <mergeCell ref="C5:E5"/>
    <mergeCell ref="A5:A6"/>
    <mergeCell ref="B5:B6"/>
    <mergeCell ref="F5:F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showZeros="0" workbookViewId="0">
      <pane ySplit="1" topLeftCell="A13" activePane="bottomLeft" state="frozen"/>
      <selection/>
      <selection pane="bottomLeft" activeCell="E42" sqref="E4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5"/>
      <c r="D2" s="126"/>
      <c r="E2" s="126"/>
      <c r="F2" s="126"/>
      <c r="G2" s="126"/>
      <c r="H2" s="69"/>
      <c r="I2" s="69"/>
      <c r="J2" s="69"/>
      <c r="K2" s="69"/>
      <c r="L2" s="69"/>
      <c r="M2" s="69"/>
      <c r="N2" s="30"/>
      <c r="O2" s="30"/>
      <c r="P2" s="30"/>
      <c r="Q2" s="69"/>
      <c r="U2" s="125"/>
      <c r="W2" s="39" t="s">
        <v>182</v>
      </c>
    </row>
    <row r="3" ht="39.75" customHeight="1" spans="1:23">
      <c r="A3" s="127"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"单位名称："&amp;"耿马傣族佤族自治县孟定镇中心卫生院"</f>
        <v>单位名称：耿马傣族佤族自治县孟定镇中心卫生院</v>
      </c>
      <c r="B4" s="128"/>
      <c r="C4" s="128"/>
      <c r="D4" s="128"/>
      <c r="E4" s="128"/>
      <c r="F4" s="128"/>
      <c r="G4" s="128"/>
      <c r="H4" s="73"/>
      <c r="I4" s="73"/>
      <c r="J4" s="73"/>
      <c r="K4" s="73"/>
      <c r="L4" s="73"/>
      <c r="M4" s="73"/>
      <c r="N4" s="95"/>
      <c r="O4" s="95"/>
      <c r="P4" s="95"/>
      <c r="Q4" s="73"/>
      <c r="U4" s="125"/>
      <c r="W4" s="39" t="s">
        <v>175</v>
      </c>
    </row>
    <row r="5" ht="18" customHeight="1" spans="1:23">
      <c r="A5" s="11" t="s">
        <v>183</v>
      </c>
      <c r="B5" s="11" t="s">
        <v>184</v>
      </c>
      <c r="C5" s="11" t="s">
        <v>185</v>
      </c>
      <c r="D5" s="11" t="s">
        <v>186</v>
      </c>
      <c r="E5" s="11" t="s">
        <v>187</v>
      </c>
      <c r="F5" s="11" t="s">
        <v>188</v>
      </c>
      <c r="G5" s="11" t="s">
        <v>189</v>
      </c>
      <c r="H5" s="129" t="s">
        <v>190</v>
      </c>
      <c r="I5" s="66" t="s">
        <v>190</v>
      </c>
      <c r="J5" s="66"/>
      <c r="K5" s="66"/>
      <c r="L5" s="66"/>
      <c r="M5" s="66"/>
      <c r="N5" s="14"/>
      <c r="O5" s="14"/>
      <c r="P5" s="14"/>
      <c r="Q5" s="76" t="s">
        <v>61</v>
      </c>
      <c r="R5" s="66" t="s">
        <v>77</v>
      </c>
      <c r="S5" s="66"/>
      <c r="T5" s="66"/>
      <c r="U5" s="66"/>
      <c r="V5" s="66"/>
      <c r="W5" s="134"/>
    </row>
    <row r="6" ht="18" customHeight="1" spans="1:23">
      <c r="A6" s="16"/>
      <c r="B6" s="124"/>
      <c r="C6" s="16"/>
      <c r="D6" s="16"/>
      <c r="E6" s="16"/>
      <c r="F6" s="16"/>
      <c r="G6" s="16"/>
      <c r="H6" s="107" t="s">
        <v>191</v>
      </c>
      <c r="I6" s="129" t="s">
        <v>58</v>
      </c>
      <c r="J6" s="66"/>
      <c r="K6" s="66"/>
      <c r="L6" s="66"/>
      <c r="M6" s="134"/>
      <c r="N6" s="13" t="s">
        <v>192</v>
      </c>
      <c r="O6" s="14"/>
      <c r="P6" s="15"/>
      <c r="Q6" s="11" t="s">
        <v>61</v>
      </c>
      <c r="R6" s="129" t="s">
        <v>77</v>
      </c>
      <c r="S6" s="76" t="s">
        <v>64</v>
      </c>
      <c r="T6" s="66" t="s">
        <v>77</v>
      </c>
      <c r="U6" s="76" t="s">
        <v>66</v>
      </c>
      <c r="V6" s="76" t="s">
        <v>67</v>
      </c>
      <c r="W6" s="136" t="s">
        <v>68</v>
      </c>
    </row>
    <row r="7" ht="18.75" customHeight="1" spans="1:23">
      <c r="A7" s="32"/>
      <c r="B7" s="32"/>
      <c r="C7" s="32"/>
      <c r="D7" s="32"/>
      <c r="E7" s="32"/>
      <c r="F7" s="32"/>
      <c r="G7" s="32"/>
      <c r="H7" s="32"/>
      <c r="I7" s="135" t="s">
        <v>193</v>
      </c>
      <c r="J7" s="11" t="s">
        <v>194</v>
      </c>
      <c r="K7" s="11" t="s">
        <v>195</v>
      </c>
      <c r="L7" s="11" t="s">
        <v>196</v>
      </c>
      <c r="M7" s="11" t="s">
        <v>197</v>
      </c>
      <c r="N7" s="11" t="s">
        <v>58</v>
      </c>
      <c r="O7" s="11" t="s">
        <v>59</v>
      </c>
      <c r="P7" s="11" t="s">
        <v>60</v>
      </c>
      <c r="Q7" s="32"/>
      <c r="R7" s="11" t="s">
        <v>57</v>
      </c>
      <c r="S7" s="11" t="s">
        <v>64</v>
      </c>
      <c r="T7" s="11" t="s">
        <v>198</v>
      </c>
      <c r="U7" s="11" t="s">
        <v>66</v>
      </c>
      <c r="V7" s="11" t="s">
        <v>67</v>
      </c>
      <c r="W7" s="11" t="s">
        <v>68</v>
      </c>
    </row>
    <row r="8" ht="37.5" customHeight="1" spans="1:23">
      <c r="A8" s="110"/>
      <c r="B8" s="110"/>
      <c r="C8" s="110"/>
      <c r="D8" s="110"/>
      <c r="E8" s="110"/>
      <c r="F8" s="110"/>
      <c r="G8" s="110"/>
      <c r="H8" s="110"/>
      <c r="I8" s="94"/>
      <c r="J8" s="18" t="s">
        <v>199</v>
      </c>
      <c r="K8" s="18" t="s">
        <v>195</v>
      </c>
      <c r="L8" s="18" t="s">
        <v>196</v>
      </c>
      <c r="M8" s="18" t="s">
        <v>197</v>
      </c>
      <c r="N8" s="18" t="s">
        <v>195</v>
      </c>
      <c r="O8" s="18" t="s">
        <v>196</v>
      </c>
      <c r="P8" s="18" t="s">
        <v>197</v>
      </c>
      <c r="Q8" s="18" t="s">
        <v>61</v>
      </c>
      <c r="R8" s="18" t="s">
        <v>57</v>
      </c>
      <c r="S8" s="18" t="s">
        <v>64</v>
      </c>
      <c r="T8" s="18" t="s">
        <v>198</v>
      </c>
      <c r="U8" s="18" t="s">
        <v>66</v>
      </c>
      <c r="V8" s="18" t="s">
        <v>67</v>
      </c>
      <c r="W8" s="18" t="s">
        <v>68</v>
      </c>
    </row>
    <row r="9" ht="19.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21" customHeight="1" spans="1:23">
      <c r="A10" s="131" t="s">
        <v>70</v>
      </c>
      <c r="B10" s="131"/>
      <c r="C10" s="131"/>
      <c r="D10" s="131"/>
      <c r="E10" s="131"/>
      <c r="F10" s="131"/>
      <c r="G10" s="131"/>
      <c r="H10" s="24">
        <v>18363922.26</v>
      </c>
      <c r="I10" s="24">
        <v>18363922.26</v>
      </c>
      <c r="J10" s="24"/>
      <c r="K10" s="24"/>
      <c r="L10" s="24">
        <v>18363922.26</v>
      </c>
      <c r="M10" s="24"/>
      <c r="N10" s="24"/>
      <c r="O10" s="24"/>
      <c r="P10" s="24"/>
      <c r="Q10" s="24"/>
      <c r="R10" s="24"/>
      <c r="S10" s="24"/>
      <c r="T10" s="24"/>
      <c r="U10" s="24"/>
      <c r="V10" s="24"/>
      <c r="W10" s="24"/>
    </row>
    <row r="11" ht="21" customHeight="1" spans="1:23">
      <c r="A11" s="131" t="s">
        <v>70</v>
      </c>
      <c r="B11" s="22" t="s">
        <v>200</v>
      </c>
      <c r="C11" s="22" t="s">
        <v>201</v>
      </c>
      <c r="D11" s="22" t="s">
        <v>95</v>
      </c>
      <c r="E11" s="22" t="s">
        <v>167</v>
      </c>
      <c r="F11" s="22" t="s">
        <v>202</v>
      </c>
      <c r="G11" s="22" t="s">
        <v>203</v>
      </c>
      <c r="H11" s="24">
        <v>4881396</v>
      </c>
      <c r="I11" s="24">
        <v>4881396</v>
      </c>
      <c r="J11" s="24"/>
      <c r="K11" s="24"/>
      <c r="L11" s="24">
        <v>4881396</v>
      </c>
      <c r="M11" s="24"/>
      <c r="N11" s="24"/>
      <c r="O11" s="24"/>
      <c r="P11" s="24"/>
      <c r="Q11" s="24"/>
      <c r="R11" s="24"/>
      <c r="S11" s="24"/>
      <c r="T11" s="24"/>
      <c r="U11" s="24"/>
      <c r="V11" s="24"/>
      <c r="W11" s="24"/>
    </row>
    <row r="12" ht="21" customHeight="1" spans="1:23">
      <c r="A12" s="131" t="s">
        <v>70</v>
      </c>
      <c r="B12" s="22" t="s">
        <v>200</v>
      </c>
      <c r="C12" s="22" t="s">
        <v>201</v>
      </c>
      <c r="D12" s="22" t="s">
        <v>95</v>
      </c>
      <c r="E12" s="22" t="s">
        <v>167</v>
      </c>
      <c r="F12" s="22" t="s">
        <v>204</v>
      </c>
      <c r="G12" s="22" t="s">
        <v>205</v>
      </c>
      <c r="H12" s="24">
        <v>922500</v>
      </c>
      <c r="I12" s="24">
        <v>922500</v>
      </c>
      <c r="J12" s="24"/>
      <c r="K12" s="24"/>
      <c r="L12" s="24">
        <v>922500</v>
      </c>
      <c r="M12" s="24"/>
      <c r="N12" s="24"/>
      <c r="O12" s="24"/>
      <c r="P12" s="24"/>
      <c r="Q12" s="24"/>
      <c r="R12" s="24"/>
      <c r="S12" s="24"/>
      <c r="T12" s="24"/>
      <c r="U12" s="24"/>
      <c r="V12" s="24"/>
      <c r="W12" s="24"/>
    </row>
    <row r="13" ht="21" customHeight="1" spans="1:23">
      <c r="A13" s="131" t="s">
        <v>70</v>
      </c>
      <c r="B13" s="22" t="s">
        <v>206</v>
      </c>
      <c r="C13" s="22" t="s">
        <v>207</v>
      </c>
      <c r="D13" s="22" t="s">
        <v>95</v>
      </c>
      <c r="E13" s="22" t="s">
        <v>167</v>
      </c>
      <c r="F13" s="22" t="s">
        <v>204</v>
      </c>
      <c r="G13" s="22" t="s">
        <v>205</v>
      </c>
      <c r="H13" s="24">
        <v>666000</v>
      </c>
      <c r="I13" s="24">
        <v>666000</v>
      </c>
      <c r="J13" s="24"/>
      <c r="K13" s="24"/>
      <c r="L13" s="24">
        <v>666000</v>
      </c>
      <c r="M13" s="24"/>
      <c r="N13" s="24"/>
      <c r="O13" s="24"/>
      <c r="P13" s="24"/>
      <c r="Q13" s="24"/>
      <c r="R13" s="24"/>
      <c r="S13" s="24"/>
      <c r="T13" s="24"/>
      <c r="U13" s="24"/>
      <c r="V13" s="24"/>
      <c r="W13" s="24"/>
    </row>
    <row r="14" ht="21" customHeight="1" spans="1:23">
      <c r="A14" s="131" t="s">
        <v>70</v>
      </c>
      <c r="B14" s="22" t="s">
        <v>208</v>
      </c>
      <c r="C14" s="22" t="s">
        <v>209</v>
      </c>
      <c r="D14" s="22" t="s">
        <v>95</v>
      </c>
      <c r="E14" s="22" t="s">
        <v>167</v>
      </c>
      <c r="F14" s="22" t="s">
        <v>210</v>
      </c>
      <c r="G14" s="22" t="s">
        <v>211</v>
      </c>
      <c r="H14" s="24">
        <v>3112668</v>
      </c>
      <c r="I14" s="24">
        <v>3112668</v>
      </c>
      <c r="J14" s="24"/>
      <c r="K14" s="24"/>
      <c r="L14" s="24">
        <v>3112668</v>
      </c>
      <c r="M14" s="24"/>
      <c r="N14" s="24"/>
      <c r="O14" s="24"/>
      <c r="P14" s="24"/>
      <c r="Q14" s="24"/>
      <c r="R14" s="24"/>
      <c r="S14" s="24"/>
      <c r="T14" s="24"/>
      <c r="U14" s="24"/>
      <c r="V14" s="24"/>
      <c r="W14" s="24"/>
    </row>
    <row r="15" ht="21" customHeight="1" spans="1:23">
      <c r="A15" s="131" t="s">
        <v>70</v>
      </c>
      <c r="B15" s="22" t="s">
        <v>212</v>
      </c>
      <c r="C15" s="22" t="s">
        <v>213</v>
      </c>
      <c r="D15" s="22" t="s">
        <v>95</v>
      </c>
      <c r="E15" s="22" t="s">
        <v>167</v>
      </c>
      <c r="F15" s="22" t="s">
        <v>210</v>
      </c>
      <c r="G15" s="22" t="s">
        <v>211</v>
      </c>
      <c r="H15" s="24">
        <v>1998000</v>
      </c>
      <c r="I15" s="24">
        <v>1998000</v>
      </c>
      <c r="J15" s="24"/>
      <c r="K15" s="24"/>
      <c r="L15" s="24">
        <v>1998000</v>
      </c>
      <c r="M15" s="24"/>
      <c r="N15" s="24"/>
      <c r="O15" s="24"/>
      <c r="P15" s="24"/>
      <c r="Q15" s="24"/>
      <c r="R15" s="24"/>
      <c r="S15" s="24"/>
      <c r="T15" s="24"/>
      <c r="U15" s="24"/>
      <c r="V15" s="24"/>
      <c r="W15" s="24"/>
    </row>
    <row r="16" ht="21" customHeight="1" spans="1:23">
      <c r="A16" s="131" t="s">
        <v>70</v>
      </c>
      <c r="B16" s="22" t="s">
        <v>214</v>
      </c>
      <c r="C16" s="22" t="s">
        <v>215</v>
      </c>
      <c r="D16" s="22" t="s">
        <v>95</v>
      </c>
      <c r="E16" s="22" t="s">
        <v>167</v>
      </c>
      <c r="F16" s="22" t="s">
        <v>210</v>
      </c>
      <c r="G16" s="22" t="s">
        <v>211</v>
      </c>
      <c r="H16" s="24">
        <v>1474200</v>
      </c>
      <c r="I16" s="24">
        <v>1474200</v>
      </c>
      <c r="J16" s="24"/>
      <c r="K16" s="24"/>
      <c r="L16" s="24">
        <v>1474200</v>
      </c>
      <c r="M16" s="24"/>
      <c r="N16" s="24"/>
      <c r="O16" s="24"/>
      <c r="P16" s="24"/>
      <c r="Q16" s="24"/>
      <c r="R16" s="24"/>
      <c r="S16" s="24"/>
      <c r="T16" s="24"/>
      <c r="U16" s="24"/>
      <c r="V16" s="24"/>
      <c r="W16" s="24"/>
    </row>
    <row r="17" ht="21" customHeight="1" spans="1:23">
      <c r="A17" s="131" t="s">
        <v>70</v>
      </c>
      <c r="B17" s="22" t="s">
        <v>216</v>
      </c>
      <c r="C17" s="22" t="s">
        <v>217</v>
      </c>
      <c r="D17" s="22" t="s">
        <v>87</v>
      </c>
      <c r="E17" s="22" t="s">
        <v>161</v>
      </c>
      <c r="F17" s="22" t="s">
        <v>218</v>
      </c>
      <c r="G17" s="22" t="s">
        <v>219</v>
      </c>
      <c r="H17" s="24">
        <v>1662522.24</v>
      </c>
      <c r="I17" s="24">
        <v>1662522.24</v>
      </c>
      <c r="J17" s="24"/>
      <c r="K17" s="24"/>
      <c r="L17" s="24">
        <v>1662522.24</v>
      </c>
      <c r="M17" s="24"/>
      <c r="N17" s="24"/>
      <c r="O17" s="24"/>
      <c r="P17" s="24"/>
      <c r="Q17" s="24"/>
      <c r="R17" s="24"/>
      <c r="S17" s="24"/>
      <c r="T17" s="24"/>
      <c r="U17" s="24"/>
      <c r="V17" s="24"/>
      <c r="W17" s="24"/>
    </row>
    <row r="18" ht="21" customHeight="1" spans="1:23">
      <c r="A18" s="131" t="s">
        <v>70</v>
      </c>
      <c r="B18" s="22" t="s">
        <v>216</v>
      </c>
      <c r="C18" s="22" t="s">
        <v>217</v>
      </c>
      <c r="D18" s="22" t="s">
        <v>220</v>
      </c>
      <c r="E18" s="22" t="s">
        <v>221</v>
      </c>
      <c r="F18" s="22" t="s">
        <v>222</v>
      </c>
      <c r="G18" s="22" t="s">
        <v>223</v>
      </c>
      <c r="H18" s="24"/>
      <c r="I18" s="24"/>
      <c r="J18" s="24"/>
      <c r="K18" s="24"/>
      <c r="L18" s="24"/>
      <c r="M18" s="24"/>
      <c r="N18" s="24"/>
      <c r="O18" s="24"/>
      <c r="P18" s="24"/>
      <c r="Q18" s="24"/>
      <c r="R18" s="24"/>
      <c r="S18" s="24"/>
      <c r="T18" s="24"/>
      <c r="U18" s="24"/>
      <c r="V18" s="24"/>
      <c r="W18" s="24"/>
    </row>
    <row r="19" ht="21" customHeight="1" spans="1:23">
      <c r="A19" s="131" t="s">
        <v>70</v>
      </c>
      <c r="B19" s="22" t="s">
        <v>216</v>
      </c>
      <c r="C19" s="22" t="s">
        <v>217</v>
      </c>
      <c r="D19" s="22" t="s">
        <v>224</v>
      </c>
      <c r="E19" s="22" t="s">
        <v>225</v>
      </c>
      <c r="F19" s="22" t="s">
        <v>226</v>
      </c>
      <c r="G19" s="22" t="s">
        <v>227</v>
      </c>
      <c r="H19" s="24"/>
      <c r="I19" s="24"/>
      <c r="J19" s="24"/>
      <c r="K19" s="24"/>
      <c r="L19" s="24"/>
      <c r="M19" s="24"/>
      <c r="N19" s="24"/>
      <c r="O19" s="24"/>
      <c r="P19" s="24"/>
      <c r="Q19" s="24"/>
      <c r="R19" s="24"/>
      <c r="S19" s="24"/>
      <c r="T19" s="24"/>
      <c r="U19" s="24"/>
      <c r="V19" s="24"/>
      <c r="W19" s="24"/>
    </row>
    <row r="20" ht="21" customHeight="1" spans="1:23">
      <c r="A20" s="131" t="s">
        <v>70</v>
      </c>
      <c r="B20" s="22" t="s">
        <v>216</v>
      </c>
      <c r="C20" s="22" t="s">
        <v>217</v>
      </c>
      <c r="D20" s="22" t="s">
        <v>103</v>
      </c>
      <c r="E20" s="22" t="s">
        <v>170</v>
      </c>
      <c r="F20" s="22" t="s">
        <v>226</v>
      </c>
      <c r="G20" s="22" t="s">
        <v>227</v>
      </c>
      <c r="H20" s="24">
        <v>737744.24</v>
      </c>
      <c r="I20" s="24">
        <v>737744.24</v>
      </c>
      <c r="J20" s="24"/>
      <c r="K20" s="24"/>
      <c r="L20" s="24">
        <v>737744.24</v>
      </c>
      <c r="M20" s="24"/>
      <c r="N20" s="24"/>
      <c r="O20" s="24"/>
      <c r="P20" s="24"/>
      <c r="Q20" s="24"/>
      <c r="R20" s="24"/>
      <c r="S20" s="24"/>
      <c r="T20" s="24"/>
      <c r="U20" s="24"/>
      <c r="V20" s="24"/>
      <c r="W20" s="24"/>
    </row>
    <row r="21" ht="21" customHeight="1" spans="1:23">
      <c r="A21" s="131" t="s">
        <v>70</v>
      </c>
      <c r="B21" s="22" t="s">
        <v>216</v>
      </c>
      <c r="C21" s="22" t="s">
        <v>217</v>
      </c>
      <c r="D21" s="22" t="s">
        <v>228</v>
      </c>
      <c r="E21" s="22" t="s">
        <v>229</v>
      </c>
      <c r="F21" s="22" t="s">
        <v>230</v>
      </c>
      <c r="G21" s="22" t="s">
        <v>231</v>
      </c>
      <c r="H21" s="24"/>
      <c r="I21" s="24"/>
      <c r="J21" s="24"/>
      <c r="K21" s="24"/>
      <c r="L21" s="24"/>
      <c r="M21" s="24"/>
      <c r="N21" s="24"/>
      <c r="O21" s="24"/>
      <c r="P21" s="24"/>
      <c r="Q21" s="24"/>
      <c r="R21" s="24"/>
      <c r="S21" s="24"/>
      <c r="T21" s="24"/>
      <c r="U21" s="24"/>
      <c r="V21" s="24"/>
      <c r="W21" s="24"/>
    </row>
    <row r="22" ht="21" customHeight="1" spans="1:23">
      <c r="A22" s="131" t="s">
        <v>70</v>
      </c>
      <c r="B22" s="22" t="s">
        <v>216</v>
      </c>
      <c r="C22" s="22" t="s">
        <v>217</v>
      </c>
      <c r="D22" s="22" t="s">
        <v>95</v>
      </c>
      <c r="E22" s="22" t="s">
        <v>167</v>
      </c>
      <c r="F22" s="22" t="s">
        <v>232</v>
      </c>
      <c r="G22" s="22" t="s">
        <v>233</v>
      </c>
      <c r="H22" s="24">
        <v>72735.35</v>
      </c>
      <c r="I22" s="24">
        <v>72735.35</v>
      </c>
      <c r="J22" s="24"/>
      <c r="K22" s="24"/>
      <c r="L22" s="24">
        <v>72735.35</v>
      </c>
      <c r="M22" s="24"/>
      <c r="N22" s="24"/>
      <c r="O22" s="24"/>
      <c r="P22" s="24"/>
      <c r="Q22" s="24"/>
      <c r="R22" s="24"/>
      <c r="S22" s="24"/>
      <c r="T22" s="24"/>
      <c r="U22" s="24"/>
      <c r="V22" s="24"/>
      <c r="W22" s="24"/>
    </row>
    <row r="23" ht="21" customHeight="1" spans="1:23">
      <c r="A23" s="131" t="s">
        <v>70</v>
      </c>
      <c r="B23" s="22" t="s">
        <v>216</v>
      </c>
      <c r="C23" s="22" t="s">
        <v>217</v>
      </c>
      <c r="D23" s="22" t="s">
        <v>104</v>
      </c>
      <c r="E23" s="22" t="s">
        <v>171</v>
      </c>
      <c r="F23" s="22" t="s">
        <v>232</v>
      </c>
      <c r="G23" s="22" t="s">
        <v>233</v>
      </c>
      <c r="H23" s="24">
        <v>34884</v>
      </c>
      <c r="I23" s="24">
        <v>34884</v>
      </c>
      <c r="J23" s="24"/>
      <c r="K23" s="24"/>
      <c r="L23" s="24">
        <v>34884</v>
      </c>
      <c r="M23" s="24"/>
      <c r="N23" s="24"/>
      <c r="O23" s="24"/>
      <c r="P23" s="24"/>
      <c r="Q23" s="24"/>
      <c r="R23" s="24"/>
      <c r="S23" s="24"/>
      <c r="T23" s="24"/>
      <c r="U23" s="24"/>
      <c r="V23" s="24"/>
      <c r="W23" s="24"/>
    </row>
    <row r="24" ht="21" customHeight="1" spans="1:23">
      <c r="A24" s="131" t="s">
        <v>70</v>
      </c>
      <c r="B24" s="22" t="s">
        <v>216</v>
      </c>
      <c r="C24" s="22" t="s">
        <v>217</v>
      </c>
      <c r="D24" s="22" t="s">
        <v>104</v>
      </c>
      <c r="E24" s="22" t="s">
        <v>171</v>
      </c>
      <c r="F24" s="22" t="s">
        <v>232</v>
      </c>
      <c r="G24" s="22" t="s">
        <v>233</v>
      </c>
      <c r="H24" s="24">
        <v>20781.53</v>
      </c>
      <c r="I24" s="24">
        <v>20781.53</v>
      </c>
      <c r="J24" s="24"/>
      <c r="K24" s="24"/>
      <c r="L24" s="24">
        <v>20781.53</v>
      </c>
      <c r="M24" s="24"/>
      <c r="N24" s="24"/>
      <c r="O24" s="24"/>
      <c r="P24" s="24"/>
      <c r="Q24" s="24"/>
      <c r="R24" s="24"/>
      <c r="S24" s="24"/>
      <c r="T24" s="24"/>
      <c r="U24" s="24"/>
      <c r="V24" s="24"/>
      <c r="W24" s="24"/>
    </row>
    <row r="25" ht="21" customHeight="1" spans="1:23">
      <c r="A25" s="131" t="s">
        <v>70</v>
      </c>
      <c r="B25" s="22" t="s">
        <v>234</v>
      </c>
      <c r="C25" s="22" t="s">
        <v>173</v>
      </c>
      <c r="D25" s="22" t="s">
        <v>108</v>
      </c>
      <c r="E25" s="22" t="s">
        <v>173</v>
      </c>
      <c r="F25" s="22" t="s">
        <v>235</v>
      </c>
      <c r="G25" s="22" t="s">
        <v>173</v>
      </c>
      <c r="H25" s="24">
        <v>1246891.68</v>
      </c>
      <c r="I25" s="24">
        <v>1246891.68</v>
      </c>
      <c r="J25" s="24"/>
      <c r="K25" s="24"/>
      <c r="L25" s="24">
        <v>1246891.68</v>
      </c>
      <c r="M25" s="24"/>
      <c r="N25" s="24"/>
      <c r="O25" s="24"/>
      <c r="P25" s="24"/>
      <c r="Q25" s="24"/>
      <c r="R25" s="24"/>
      <c r="S25" s="24"/>
      <c r="T25" s="24"/>
      <c r="U25" s="24"/>
      <c r="V25" s="24"/>
      <c r="W25" s="24"/>
    </row>
    <row r="26" ht="21" customHeight="1" spans="1:23">
      <c r="A26" s="131" t="s">
        <v>70</v>
      </c>
      <c r="B26" s="22" t="s">
        <v>236</v>
      </c>
      <c r="C26" s="22" t="s">
        <v>237</v>
      </c>
      <c r="D26" s="22" t="s">
        <v>95</v>
      </c>
      <c r="E26" s="22" t="s">
        <v>167</v>
      </c>
      <c r="F26" s="22" t="s">
        <v>238</v>
      </c>
      <c r="G26" s="22" t="s">
        <v>239</v>
      </c>
      <c r="H26" s="24">
        <v>88800</v>
      </c>
      <c r="I26" s="24">
        <v>88800</v>
      </c>
      <c r="J26" s="24"/>
      <c r="K26" s="24"/>
      <c r="L26" s="24">
        <v>88800</v>
      </c>
      <c r="M26" s="24"/>
      <c r="N26" s="24"/>
      <c r="O26" s="24"/>
      <c r="P26" s="24"/>
      <c r="Q26" s="24"/>
      <c r="R26" s="24"/>
      <c r="S26" s="24"/>
      <c r="T26" s="24"/>
      <c r="U26" s="24"/>
      <c r="V26" s="24"/>
      <c r="W26" s="24"/>
    </row>
    <row r="27" ht="21" customHeight="1" spans="1:23">
      <c r="A27" s="131" t="s">
        <v>70</v>
      </c>
      <c r="B27" s="22" t="s">
        <v>240</v>
      </c>
      <c r="C27" s="22" t="s">
        <v>241</v>
      </c>
      <c r="D27" s="22" t="s">
        <v>95</v>
      </c>
      <c r="E27" s="22" t="s">
        <v>167</v>
      </c>
      <c r="F27" s="22" t="s">
        <v>242</v>
      </c>
      <c r="G27" s="22" t="s">
        <v>241</v>
      </c>
      <c r="H27" s="24">
        <v>207815.28</v>
      </c>
      <c r="I27" s="24">
        <v>207815.28</v>
      </c>
      <c r="J27" s="24"/>
      <c r="K27" s="24"/>
      <c r="L27" s="24">
        <v>207815.28</v>
      </c>
      <c r="M27" s="24"/>
      <c r="N27" s="24"/>
      <c r="O27" s="24"/>
      <c r="P27" s="24"/>
      <c r="Q27" s="24"/>
      <c r="R27" s="24"/>
      <c r="S27" s="24"/>
      <c r="T27" s="24"/>
      <c r="U27" s="24"/>
      <c r="V27" s="24"/>
      <c r="W27" s="24"/>
    </row>
    <row r="28" ht="21" customHeight="1" spans="1:23">
      <c r="A28" s="131" t="s">
        <v>70</v>
      </c>
      <c r="B28" s="22" t="s">
        <v>243</v>
      </c>
      <c r="C28" s="22" t="s">
        <v>244</v>
      </c>
      <c r="D28" s="22" t="s">
        <v>95</v>
      </c>
      <c r="E28" s="22" t="s">
        <v>167</v>
      </c>
      <c r="F28" s="22" t="s">
        <v>245</v>
      </c>
      <c r="G28" s="22" t="s">
        <v>244</v>
      </c>
      <c r="H28" s="24">
        <v>40000</v>
      </c>
      <c r="I28" s="24">
        <v>40000</v>
      </c>
      <c r="J28" s="24"/>
      <c r="K28" s="24"/>
      <c r="L28" s="24">
        <v>40000</v>
      </c>
      <c r="M28" s="24"/>
      <c r="N28" s="24"/>
      <c r="O28" s="24"/>
      <c r="P28" s="24"/>
      <c r="Q28" s="24"/>
      <c r="R28" s="24"/>
      <c r="S28" s="24"/>
      <c r="T28" s="24"/>
      <c r="U28" s="24"/>
      <c r="V28" s="24"/>
      <c r="W28" s="24"/>
    </row>
    <row r="29" ht="21" customHeight="1" spans="1:23">
      <c r="A29" s="131" t="s">
        <v>70</v>
      </c>
      <c r="B29" s="22" t="s">
        <v>246</v>
      </c>
      <c r="C29" s="22" t="s">
        <v>247</v>
      </c>
      <c r="D29" s="22" t="s">
        <v>95</v>
      </c>
      <c r="E29" s="22" t="s">
        <v>167</v>
      </c>
      <c r="F29" s="22" t="s">
        <v>248</v>
      </c>
      <c r="G29" s="22" t="s">
        <v>249</v>
      </c>
      <c r="H29" s="24">
        <v>158776.46</v>
      </c>
      <c r="I29" s="24">
        <v>158776.46</v>
      </c>
      <c r="J29" s="24"/>
      <c r="K29" s="24"/>
      <c r="L29" s="24">
        <v>158776.46</v>
      </c>
      <c r="M29" s="24"/>
      <c r="N29" s="24"/>
      <c r="O29" s="24"/>
      <c r="P29" s="24"/>
      <c r="Q29" s="24"/>
      <c r="R29" s="24"/>
      <c r="S29" s="24"/>
      <c r="T29" s="24"/>
      <c r="U29" s="24"/>
      <c r="V29" s="24"/>
      <c r="W29" s="24"/>
    </row>
    <row r="30" ht="21" customHeight="1" spans="1:23">
      <c r="A30" s="131" t="s">
        <v>70</v>
      </c>
      <c r="B30" s="22" t="s">
        <v>250</v>
      </c>
      <c r="C30" s="22" t="s">
        <v>251</v>
      </c>
      <c r="D30" s="22" t="s">
        <v>86</v>
      </c>
      <c r="E30" s="22" t="s">
        <v>160</v>
      </c>
      <c r="F30" s="22" t="s">
        <v>252</v>
      </c>
      <c r="G30" s="22" t="s">
        <v>253</v>
      </c>
      <c r="H30" s="24">
        <v>907936.2</v>
      </c>
      <c r="I30" s="24">
        <v>907936.2</v>
      </c>
      <c r="J30" s="24"/>
      <c r="K30" s="24"/>
      <c r="L30" s="24">
        <v>907936.2</v>
      </c>
      <c r="M30" s="24"/>
      <c r="N30" s="24"/>
      <c r="O30" s="24"/>
      <c r="P30" s="24"/>
      <c r="Q30" s="24"/>
      <c r="R30" s="24"/>
      <c r="S30" s="24"/>
      <c r="T30" s="24"/>
      <c r="U30" s="24"/>
      <c r="V30" s="24"/>
      <c r="W30" s="24"/>
    </row>
    <row r="31" ht="21" customHeight="1" spans="1:23">
      <c r="A31" s="131" t="s">
        <v>70</v>
      </c>
      <c r="B31" s="22" t="s">
        <v>254</v>
      </c>
      <c r="C31" s="22" t="s">
        <v>255</v>
      </c>
      <c r="D31" s="22" t="s">
        <v>95</v>
      </c>
      <c r="E31" s="22" t="s">
        <v>167</v>
      </c>
      <c r="F31" s="22" t="s">
        <v>256</v>
      </c>
      <c r="G31" s="22" t="s">
        <v>257</v>
      </c>
      <c r="H31" s="24">
        <v>57600</v>
      </c>
      <c r="I31" s="24">
        <v>57600</v>
      </c>
      <c r="J31" s="24"/>
      <c r="K31" s="24"/>
      <c r="L31" s="24">
        <v>57600</v>
      </c>
      <c r="M31" s="24"/>
      <c r="N31" s="24"/>
      <c r="O31" s="24"/>
      <c r="P31" s="24"/>
      <c r="Q31" s="24"/>
      <c r="R31" s="24"/>
      <c r="S31" s="24"/>
      <c r="T31" s="24"/>
      <c r="U31" s="24"/>
      <c r="V31" s="24"/>
      <c r="W31" s="24"/>
    </row>
    <row r="32" ht="21" customHeight="1" spans="1:23">
      <c r="A32" s="131" t="s">
        <v>70</v>
      </c>
      <c r="B32" s="22" t="s">
        <v>258</v>
      </c>
      <c r="C32" s="22" t="s">
        <v>259</v>
      </c>
      <c r="D32" s="22" t="s">
        <v>89</v>
      </c>
      <c r="E32" s="22" t="s">
        <v>163</v>
      </c>
      <c r="F32" s="22" t="s">
        <v>256</v>
      </c>
      <c r="G32" s="22" t="s">
        <v>257</v>
      </c>
      <c r="H32" s="24">
        <v>72671.28</v>
      </c>
      <c r="I32" s="24">
        <v>72671.28</v>
      </c>
      <c r="J32" s="24"/>
      <c r="K32" s="24"/>
      <c r="L32" s="24">
        <v>72671.28</v>
      </c>
      <c r="M32" s="24"/>
      <c r="N32" s="24"/>
      <c r="O32" s="24"/>
      <c r="P32" s="24"/>
      <c r="Q32" s="24"/>
      <c r="R32" s="24"/>
      <c r="S32" s="24"/>
      <c r="T32" s="24"/>
      <c r="U32" s="24"/>
      <c r="V32" s="24"/>
      <c r="W32" s="24"/>
    </row>
    <row r="33" ht="21" customHeight="1" spans="1:23">
      <c r="A33" s="131" t="s">
        <v>70</v>
      </c>
      <c r="B33" s="22" t="s">
        <v>216</v>
      </c>
      <c r="C33" s="22" t="s">
        <v>217</v>
      </c>
      <c r="D33" s="22" t="s">
        <v>224</v>
      </c>
      <c r="E33" s="22" t="s">
        <v>225</v>
      </c>
      <c r="F33" s="22" t="s">
        <v>260</v>
      </c>
      <c r="G33" s="22" t="s">
        <v>261</v>
      </c>
      <c r="H33" s="24"/>
      <c r="I33" s="24"/>
      <c r="J33" s="24"/>
      <c r="K33" s="24"/>
      <c r="L33" s="24"/>
      <c r="M33" s="24"/>
      <c r="N33" s="24"/>
      <c r="O33" s="24"/>
      <c r="P33" s="24"/>
      <c r="Q33" s="24"/>
      <c r="R33" s="24"/>
      <c r="S33" s="24"/>
      <c r="T33" s="24"/>
      <c r="U33" s="24"/>
      <c r="V33" s="24"/>
      <c r="W33" s="24"/>
    </row>
    <row r="34" ht="21" customHeight="1" spans="1:23">
      <c r="A34" s="35" t="s">
        <v>112</v>
      </c>
      <c r="B34" s="132"/>
      <c r="C34" s="132"/>
      <c r="D34" s="132"/>
      <c r="E34" s="132"/>
      <c r="F34" s="132"/>
      <c r="G34" s="133"/>
      <c r="H34" s="24">
        <v>18363922.26</v>
      </c>
      <c r="I34" s="24">
        <v>18363922.26</v>
      </c>
      <c r="J34" s="24"/>
      <c r="K34" s="24"/>
      <c r="L34" s="24">
        <v>18363922.26</v>
      </c>
      <c r="M34" s="24"/>
      <c r="N34" s="24"/>
      <c r="O34" s="24"/>
      <c r="P34" s="24"/>
      <c r="Q34" s="24"/>
      <c r="R34" s="24"/>
      <c r="S34" s="24"/>
      <c r="T34" s="24"/>
      <c r="U34" s="24"/>
      <c r="V34" s="24"/>
      <c r="W34" s="24"/>
    </row>
  </sheetData>
  <mergeCells count="30">
    <mergeCell ref="A3:W3"/>
    <mergeCell ref="A4:G4"/>
    <mergeCell ref="H5:W5"/>
    <mergeCell ref="I6:M6"/>
    <mergeCell ref="N6:P6"/>
    <mergeCell ref="R6:W6"/>
    <mergeCell ref="A34:G3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1"/>
  <sheetViews>
    <sheetView showZeros="0" workbookViewId="0">
      <pane ySplit="1" topLeftCell="A2" activePane="bottomLeft" state="frozen"/>
      <selection/>
      <selection pane="bottomLeft" activeCell="G17" sqref="G17"/>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262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"单位名称："&amp;"耿马傣族佤族自治县孟定镇中心卫生院"</f>
        <v>单位名称：耿马傣族佤族自治县孟定镇中心卫生院</v>
      </c>
      <c r="B4" s="9"/>
      <c r="C4" s="9"/>
      <c r="D4" s="9"/>
      <c r="E4" s="9"/>
      <c r="F4" s="9"/>
      <c r="G4" s="9"/>
      <c r="H4" s="9"/>
      <c r="I4" s="10"/>
      <c r="J4" s="10"/>
      <c r="K4" s="10"/>
      <c r="L4" s="10"/>
      <c r="M4" s="10"/>
      <c r="N4" s="10"/>
      <c r="O4" s="10"/>
      <c r="P4" s="10"/>
      <c r="Q4" s="10"/>
      <c r="R4" s="2"/>
      <c r="S4" s="2"/>
      <c r="T4" s="2"/>
      <c r="U4" s="4"/>
      <c r="V4" s="2"/>
      <c r="W4" s="40" t="s">
        <v>175</v>
      </c>
    </row>
    <row r="5" ht="18.75" customHeight="1" spans="1:23">
      <c r="A5" s="11" t="s">
        <v>263</v>
      </c>
      <c r="B5" s="12" t="s">
        <v>184</v>
      </c>
      <c r="C5" s="11" t="s">
        <v>185</v>
      </c>
      <c r="D5" s="11" t="s">
        <v>264</v>
      </c>
      <c r="E5" s="12" t="s">
        <v>186</v>
      </c>
      <c r="F5" s="12" t="s">
        <v>187</v>
      </c>
      <c r="G5" s="12" t="s">
        <v>265</v>
      </c>
      <c r="H5" s="12" t="s">
        <v>266</v>
      </c>
      <c r="I5" s="31" t="s">
        <v>55</v>
      </c>
      <c r="J5" s="13" t="s">
        <v>267</v>
      </c>
      <c r="K5" s="14"/>
      <c r="L5" s="14"/>
      <c r="M5" s="15"/>
      <c r="N5" s="13" t="s">
        <v>192</v>
      </c>
      <c r="O5" s="14"/>
      <c r="P5" s="15"/>
      <c r="Q5" s="12" t="s">
        <v>61</v>
      </c>
      <c r="R5" s="13" t="s">
        <v>77</v>
      </c>
      <c r="S5" s="14"/>
      <c r="T5" s="14"/>
      <c r="U5" s="14"/>
      <c r="V5" s="14"/>
      <c r="W5" s="15"/>
    </row>
    <row r="6" ht="18.75" customHeight="1" spans="1:23">
      <c r="A6" s="16"/>
      <c r="B6" s="32"/>
      <c r="C6" s="16"/>
      <c r="D6" s="16"/>
      <c r="E6" s="17"/>
      <c r="F6" s="17"/>
      <c r="G6" s="17"/>
      <c r="H6" s="17"/>
      <c r="I6" s="32"/>
      <c r="J6" s="121" t="s">
        <v>58</v>
      </c>
      <c r="K6" s="122"/>
      <c r="L6" s="12" t="s">
        <v>59</v>
      </c>
      <c r="M6" s="12" t="s">
        <v>60</v>
      </c>
      <c r="N6" s="12" t="s">
        <v>58</v>
      </c>
      <c r="O6" s="12" t="s">
        <v>59</v>
      </c>
      <c r="P6" s="12" t="s">
        <v>60</v>
      </c>
      <c r="Q6" s="17"/>
      <c r="R6" s="12" t="s">
        <v>57</v>
      </c>
      <c r="S6" s="11" t="s">
        <v>64</v>
      </c>
      <c r="T6" s="11" t="s">
        <v>198</v>
      </c>
      <c r="U6" s="11" t="s">
        <v>66</v>
      </c>
      <c r="V6" s="11" t="s">
        <v>67</v>
      </c>
      <c r="W6" s="11" t="s">
        <v>68</v>
      </c>
    </row>
    <row r="7" ht="18.75" customHeight="1" spans="1:23">
      <c r="A7" s="32"/>
      <c r="B7" s="32"/>
      <c r="C7" s="32"/>
      <c r="D7" s="32"/>
      <c r="E7" s="32"/>
      <c r="F7" s="32"/>
      <c r="G7" s="32"/>
      <c r="H7" s="32"/>
      <c r="I7" s="32"/>
      <c r="J7" s="123" t="s">
        <v>57</v>
      </c>
      <c r="K7" s="96"/>
      <c r="L7" s="32"/>
      <c r="M7" s="32"/>
      <c r="N7" s="32"/>
      <c r="O7" s="32"/>
      <c r="P7" s="32"/>
      <c r="Q7" s="32"/>
      <c r="R7" s="32"/>
      <c r="S7" s="124"/>
      <c r="T7" s="124"/>
      <c r="U7" s="124"/>
      <c r="V7" s="124"/>
      <c r="W7" s="124"/>
    </row>
    <row r="8" ht="18.75" customHeight="1" spans="1:23">
      <c r="A8" s="18"/>
      <c r="B8" s="33"/>
      <c r="C8" s="18"/>
      <c r="D8" s="18"/>
      <c r="E8" s="19"/>
      <c r="F8" s="19"/>
      <c r="G8" s="19"/>
      <c r="H8" s="19"/>
      <c r="I8" s="33"/>
      <c r="J8" s="47" t="s">
        <v>57</v>
      </c>
      <c r="K8" s="47" t="s">
        <v>268</v>
      </c>
      <c r="L8" s="19"/>
      <c r="M8" s="19"/>
      <c r="N8" s="19"/>
      <c r="O8" s="19"/>
      <c r="P8" s="19"/>
      <c r="Q8" s="19"/>
      <c r="R8" s="19"/>
      <c r="S8" s="19"/>
      <c r="T8" s="19"/>
      <c r="U8" s="33"/>
      <c r="V8" s="19"/>
      <c r="W8" s="19"/>
    </row>
    <row r="9" ht="18.75" customHeight="1" spans="1:23">
      <c r="A9" s="119">
        <v>1</v>
      </c>
      <c r="B9" s="119">
        <v>2</v>
      </c>
      <c r="C9" s="119">
        <v>3</v>
      </c>
      <c r="D9" s="119">
        <v>4</v>
      </c>
      <c r="E9" s="119">
        <v>5</v>
      </c>
      <c r="F9" s="119">
        <v>6</v>
      </c>
      <c r="G9" s="119">
        <v>7</v>
      </c>
      <c r="H9" s="119">
        <v>8</v>
      </c>
      <c r="I9" s="119">
        <v>9</v>
      </c>
      <c r="J9" s="119">
        <v>10</v>
      </c>
      <c r="K9" s="119">
        <v>11</v>
      </c>
      <c r="L9" s="119">
        <v>12</v>
      </c>
      <c r="M9" s="119">
        <v>13</v>
      </c>
      <c r="N9" s="119">
        <v>14</v>
      </c>
      <c r="O9" s="119">
        <v>15</v>
      </c>
      <c r="P9" s="119">
        <v>16</v>
      </c>
      <c r="Q9" s="119">
        <v>17</v>
      </c>
      <c r="R9" s="119">
        <v>18</v>
      </c>
      <c r="S9" s="119">
        <v>19</v>
      </c>
      <c r="T9" s="119">
        <v>20</v>
      </c>
      <c r="U9" s="119">
        <v>21</v>
      </c>
      <c r="V9" s="119">
        <v>22</v>
      </c>
      <c r="W9" s="119">
        <v>23</v>
      </c>
    </row>
    <row r="10" ht="18.75" customHeight="1" spans="1:23">
      <c r="A10" s="22"/>
      <c r="B10" s="22"/>
      <c r="C10" s="22" t="s">
        <v>269</v>
      </c>
      <c r="D10" s="22"/>
      <c r="E10" s="22"/>
      <c r="F10" s="22"/>
      <c r="G10" s="22"/>
      <c r="H10" s="22"/>
      <c r="I10" s="24">
        <v>10400</v>
      </c>
      <c r="J10" s="24">
        <v>10400</v>
      </c>
      <c r="K10" s="24">
        <v>10400</v>
      </c>
      <c r="L10" s="24"/>
      <c r="M10" s="24"/>
      <c r="N10" s="24"/>
      <c r="O10" s="24"/>
      <c r="P10" s="24"/>
      <c r="Q10" s="24"/>
      <c r="R10" s="24"/>
      <c r="S10" s="24"/>
      <c r="T10" s="24"/>
      <c r="U10" s="24"/>
      <c r="V10" s="24"/>
      <c r="W10" s="24"/>
    </row>
    <row r="11" ht="18.75" customHeight="1" spans="1:23">
      <c r="A11" s="120" t="s">
        <v>270</v>
      </c>
      <c r="B11" s="120" t="s">
        <v>271</v>
      </c>
      <c r="C11" s="22" t="s">
        <v>269</v>
      </c>
      <c r="D11" s="120" t="s">
        <v>70</v>
      </c>
      <c r="E11" s="120" t="s">
        <v>96</v>
      </c>
      <c r="F11" s="120" t="s">
        <v>168</v>
      </c>
      <c r="G11" s="120" t="s">
        <v>256</v>
      </c>
      <c r="H11" s="120" t="s">
        <v>257</v>
      </c>
      <c r="I11" s="24">
        <v>8400</v>
      </c>
      <c r="J11" s="24">
        <v>8400</v>
      </c>
      <c r="K11" s="24">
        <v>8400</v>
      </c>
      <c r="L11" s="24"/>
      <c r="M11" s="24"/>
      <c r="N11" s="24"/>
      <c r="O11" s="24"/>
      <c r="P11" s="24"/>
      <c r="Q11" s="24"/>
      <c r="R11" s="24"/>
      <c r="S11" s="24"/>
      <c r="T11" s="24"/>
      <c r="U11" s="24"/>
      <c r="V11" s="24"/>
      <c r="W11" s="24"/>
    </row>
    <row r="12" ht="18.75" customHeight="1" spans="1:23">
      <c r="A12" s="120" t="s">
        <v>270</v>
      </c>
      <c r="B12" s="120" t="s">
        <v>271</v>
      </c>
      <c r="C12" s="22" t="s">
        <v>269</v>
      </c>
      <c r="D12" s="120" t="s">
        <v>70</v>
      </c>
      <c r="E12" s="120" t="s">
        <v>96</v>
      </c>
      <c r="F12" s="120" t="s">
        <v>168</v>
      </c>
      <c r="G12" s="120" t="s">
        <v>256</v>
      </c>
      <c r="H12" s="120" t="s">
        <v>257</v>
      </c>
      <c r="I12" s="24">
        <v>2000</v>
      </c>
      <c r="J12" s="24">
        <v>2000</v>
      </c>
      <c r="K12" s="24">
        <v>2000</v>
      </c>
      <c r="L12" s="24"/>
      <c r="M12" s="24"/>
      <c r="N12" s="24"/>
      <c r="O12" s="24"/>
      <c r="P12" s="24"/>
      <c r="Q12" s="24"/>
      <c r="R12" s="24"/>
      <c r="S12" s="24"/>
      <c r="T12" s="24"/>
      <c r="U12" s="24"/>
      <c r="V12" s="24"/>
      <c r="W12" s="24"/>
    </row>
    <row r="13" ht="18.75" customHeight="1" spans="1:23">
      <c r="A13" s="25"/>
      <c r="B13" s="25"/>
      <c r="C13" s="22" t="s">
        <v>272</v>
      </c>
      <c r="D13" s="25"/>
      <c r="E13" s="25"/>
      <c r="F13" s="25"/>
      <c r="G13" s="25"/>
      <c r="H13" s="25"/>
      <c r="I13" s="24">
        <v>9000000</v>
      </c>
      <c r="J13" s="24"/>
      <c r="K13" s="24"/>
      <c r="L13" s="24"/>
      <c r="M13" s="24"/>
      <c r="N13" s="24"/>
      <c r="O13" s="24"/>
      <c r="P13" s="24"/>
      <c r="Q13" s="24"/>
      <c r="R13" s="24">
        <v>9000000</v>
      </c>
      <c r="S13" s="24">
        <v>9000000</v>
      </c>
      <c r="T13" s="24"/>
      <c r="U13" s="24"/>
      <c r="V13" s="24"/>
      <c r="W13" s="24"/>
    </row>
    <row r="14" ht="18.75" customHeight="1" spans="1:23">
      <c r="A14" s="120" t="s">
        <v>270</v>
      </c>
      <c r="B14" s="120" t="s">
        <v>273</v>
      </c>
      <c r="C14" s="22" t="s">
        <v>272</v>
      </c>
      <c r="D14" s="120" t="s">
        <v>70</v>
      </c>
      <c r="E14" s="120" t="s">
        <v>95</v>
      </c>
      <c r="F14" s="120" t="s">
        <v>167</v>
      </c>
      <c r="G14" s="120" t="s">
        <v>274</v>
      </c>
      <c r="H14" s="120" t="s">
        <v>275</v>
      </c>
      <c r="I14" s="24">
        <v>9000000</v>
      </c>
      <c r="J14" s="24"/>
      <c r="K14" s="24"/>
      <c r="L14" s="24"/>
      <c r="M14" s="24"/>
      <c r="N14" s="24"/>
      <c r="O14" s="24"/>
      <c r="P14" s="24"/>
      <c r="Q14" s="24"/>
      <c r="R14" s="24">
        <v>9000000</v>
      </c>
      <c r="S14" s="24">
        <v>9000000</v>
      </c>
      <c r="T14" s="24"/>
      <c r="U14" s="24"/>
      <c r="V14" s="24"/>
      <c r="W14" s="24"/>
    </row>
    <row r="15" ht="18.75" customHeight="1" spans="1:23">
      <c r="A15" s="25"/>
      <c r="B15" s="25"/>
      <c r="C15" s="22" t="s">
        <v>276</v>
      </c>
      <c r="D15" s="25"/>
      <c r="E15" s="25"/>
      <c r="F15" s="25"/>
      <c r="G15" s="25"/>
      <c r="H15" s="25"/>
      <c r="I15" s="24">
        <v>2000</v>
      </c>
      <c r="J15" s="24">
        <v>2000</v>
      </c>
      <c r="K15" s="24">
        <v>2000</v>
      </c>
      <c r="L15" s="24"/>
      <c r="M15" s="24"/>
      <c r="N15" s="24"/>
      <c r="O15" s="24"/>
      <c r="P15" s="24"/>
      <c r="Q15" s="24"/>
      <c r="R15" s="24"/>
      <c r="S15" s="24"/>
      <c r="T15" s="24"/>
      <c r="U15" s="24"/>
      <c r="V15" s="24"/>
      <c r="W15" s="24"/>
    </row>
    <row r="16" ht="18.75" customHeight="1" spans="1:23">
      <c r="A16" s="120" t="s">
        <v>270</v>
      </c>
      <c r="B16" s="120" t="s">
        <v>277</v>
      </c>
      <c r="C16" s="22" t="s">
        <v>276</v>
      </c>
      <c r="D16" s="120" t="s">
        <v>70</v>
      </c>
      <c r="E16" s="120" t="s">
        <v>96</v>
      </c>
      <c r="F16" s="120" t="s">
        <v>168</v>
      </c>
      <c r="G16" s="120" t="s">
        <v>278</v>
      </c>
      <c r="H16" s="120" t="s">
        <v>279</v>
      </c>
      <c r="I16" s="24">
        <v>2000</v>
      </c>
      <c r="J16" s="24">
        <v>2000</v>
      </c>
      <c r="K16" s="24">
        <v>2000</v>
      </c>
      <c r="L16" s="24"/>
      <c r="M16" s="24"/>
      <c r="N16" s="24"/>
      <c r="O16" s="24"/>
      <c r="P16" s="24"/>
      <c r="Q16" s="24"/>
      <c r="R16" s="24"/>
      <c r="S16" s="24"/>
      <c r="T16" s="24"/>
      <c r="U16" s="24"/>
      <c r="V16" s="24"/>
      <c r="W16" s="24"/>
    </row>
    <row r="17" ht="18.75" customHeight="1" spans="1:23">
      <c r="A17" s="25"/>
      <c r="B17" s="25"/>
      <c r="C17" s="22" t="s">
        <v>280</v>
      </c>
      <c r="D17" s="25"/>
      <c r="E17" s="25"/>
      <c r="F17" s="25"/>
      <c r="G17" s="25"/>
      <c r="H17" s="25"/>
      <c r="I17" s="24">
        <v>3000000</v>
      </c>
      <c r="J17" s="24"/>
      <c r="K17" s="24"/>
      <c r="L17" s="24"/>
      <c r="M17" s="24"/>
      <c r="N17" s="24"/>
      <c r="O17" s="24"/>
      <c r="P17" s="24"/>
      <c r="Q17" s="24"/>
      <c r="R17" s="24">
        <v>3000000</v>
      </c>
      <c r="S17" s="24">
        <v>3000000</v>
      </c>
      <c r="T17" s="24"/>
      <c r="U17" s="24"/>
      <c r="V17" s="24"/>
      <c r="W17" s="24"/>
    </row>
    <row r="18" ht="18.75" customHeight="1" spans="1:23">
      <c r="A18" s="120" t="s">
        <v>270</v>
      </c>
      <c r="B18" s="120" t="s">
        <v>281</v>
      </c>
      <c r="C18" s="22" t="s">
        <v>280</v>
      </c>
      <c r="D18" s="120" t="s">
        <v>70</v>
      </c>
      <c r="E18" s="120" t="s">
        <v>95</v>
      </c>
      <c r="F18" s="120" t="s">
        <v>167</v>
      </c>
      <c r="G18" s="120" t="s">
        <v>282</v>
      </c>
      <c r="H18" s="120" t="s">
        <v>283</v>
      </c>
      <c r="I18" s="24">
        <v>3000000</v>
      </c>
      <c r="J18" s="24"/>
      <c r="K18" s="24"/>
      <c r="L18" s="24"/>
      <c r="M18" s="24"/>
      <c r="N18" s="24"/>
      <c r="O18" s="24"/>
      <c r="P18" s="24"/>
      <c r="Q18" s="24"/>
      <c r="R18" s="24">
        <v>3000000</v>
      </c>
      <c r="S18" s="24">
        <v>3000000</v>
      </c>
      <c r="T18" s="24"/>
      <c r="U18" s="24"/>
      <c r="V18" s="24"/>
      <c r="W18" s="24"/>
    </row>
    <row r="19" ht="18.75" customHeight="1" spans="1:23">
      <c r="A19" s="25"/>
      <c r="B19" s="25"/>
      <c r="C19" s="22" t="s">
        <v>284</v>
      </c>
      <c r="D19" s="25"/>
      <c r="E19" s="25"/>
      <c r="F19" s="25"/>
      <c r="G19" s="25"/>
      <c r="H19" s="25"/>
      <c r="I19" s="24">
        <v>20000</v>
      </c>
      <c r="J19" s="24">
        <v>20000</v>
      </c>
      <c r="K19" s="24">
        <v>20000</v>
      </c>
      <c r="L19" s="24"/>
      <c r="M19" s="24"/>
      <c r="N19" s="24"/>
      <c r="O19" s="24"/>
      <c r="P19" s="24"/>
      <c r="Q19" s="24"/>
      <c r="R19" s="24"/>
      <c r="S19" s="24"/>
      <c r="T19" s="24"/>
      <c r="U19" s="24"/>
      <c r="V19" s="24"/>
      <c r="W19" s="24"/>
    </row>
    <row r="20" ht="18.75" customHeight="1" spans="1:23">
      <c r="A20" s="120" t="s">
        <v>270</v>
      </c>
      <c r="B20" s="120" t="s">
        <v>285</v>
      </c>
      <c r="C20" s="22" t="s">
        <v>284</v>
      </c>
      <c r="D20" s="120" t="s">
        <v>70</v>
      </c>
      <c r="E20" s="120" t="s">
        <v>96</v>
      </c>
      <c r="F20" s="120" t="s">
        <v>168</v>
      </c>
      <c r="G20" s="120" t="s">
        <v>286</v>
      </c>
      <c r="H20" s="120" t="s">
        <v>287</v>
      </c>
      <c r="I20" s="24">
        <v>20000</v>
      </c>
      <c r="J20" s="24">
        <v>20000</v>
      </c>
      <c r="K20" s="24">
        <v>20000</v>
      </c>
      <c r="L20" s="24"/>
      <c r="M20" s="24"/>
      <c r="N20" s="24"/>
      <c r="O20" s="24"/>
      <c r="P20" s="24"/>
      <c r="Q20" s="24"/>
      <c r="R20" s="24"/>
      <c r="S20" s="24"/>
      <c r="T20" s="24"/>
      <c r="U20" s="24"/>
      <c r="V20" s="24"/>
      <c r="W20" s="24"/>
    </row>
    <row r="21" ht="18.75" customHeight="1" spans="1:23">
      <c r="A21" s="25"/>
      <c r="B21" s="25"/>
      <c r="C21" s="22" t="s">
        <v>288</v>
      </c>
      <c r="D21" s="25"/>
      <c r="E21" s="25"/>
      <c r="F21" s="25"/>
      <c r="G21" s="25"/>
      <c r="H21" s="25"/>
      <c r="I21" s="24">
        <v>20000</v>
      </c>
      <c r="J21" s="24">
        <v>20000</v>
      </c>
      <c r="K21" s="24">
        <v>20000</v>
      </c>
      <c r="L21" s="24"/>
      <c r="M21" s="24"/>
      <c r="N21" s="24"/>
      <c r="O21" s="24"/>
      <c r="P21" s="24"/>
      <c r="Q21" s="24"/>
      <c r="R21" s="24"/>
      <c r="S21" s="24"/>
      <c r="T21" s="24"/>
      <c r="U21" s="24"/>
      <c r="V21" s="24"/>
      <c r="W21" s="24"/>
    </row>
    <row r="22" ht="18.75" customHeight="1" spans="1:23">
      <c r="A22" s="120" t="s">
        <v>270</v>
      </c>
      <c r="B22" s="120" t="s">
        <v>289</v>
      </c>
      <c r="C22" s="22" t="s">
        <v>288</v>
      </c>
      <c r="D22" s="120" t="s">
        <v>70</v>
      </c>
      <c r="E22" s="120" t="s">
        <v>93</v>
      </c>
      <c r="F22" s="120" t="s">
        <v>165</v>
      </c>
      <c r="G22" s="120" t="s">
        <v>278</v>
      </c>
      <c r="H22" s="120" t="s">
        <v>279</v>
      </c>
      <c r="I22" s="24">
        <v>20000</v>
      </c>
      <c r="J22" s="24">
        <v>20000</v>
      </c>
      <c r="K22" s="24">
        <v>20000</v>
      </c>
      <c r="L22" s="24"/>
      <c r="M22" s="24"/>
      <c r="N22" s="24"/>
      <c r="O22" s="24"/>
      <c r="P22" s="24"/>
      <c r="Q22" s="24"/>
      <c r="R22" s="24"/>
      <c r="S22" s="24"/>
      <c r="T22" s="24"/>
      <c r="U22" s="24"/>
      <c r="V22" s="24"/>
      <c r="W22" s="24"/>
    </row>
    <row r="23" ht="18.75" customHeight="1" spans="1:23">
      <c r="A23" s="25"/>
      <c r="B23" s="25"/>
      <c r="C23" s="22" t="s">
        <v>290</v>
      </c>
      <c r="D23" s="25"/>
      <c r="E23" s="25"/>
      <c r="F23" s="25"/>
      <c r="G23" s="25"/>
      <c r="H23" s="25"/>
      <c r="I23" s="24">
        <v>13105.84</v>
      </c>
      <c r="J23" s="24">
        <v>13105.84</v>
      </c>
      <c r="K23" s="24">
        <v>13105.84</v>
      </c>
      <c r="L23" s="24"/>
      <c r="M23" s="24"/>
      <c r="N23" s="24"/>
      <c r="O23" s="24"/>
      <c r="P23" s="24"/>
      <c r="Q23" s="24"/>
      <c r="R23" s="24"/>
      <c r="S23" s="24"/>
      <c r="T23" s="24"/>
      <c r="U23" s="24"/>
      <c r="V23" s="24"/>
      <c r="W23" s="24"/>
    </row>
    <row r="24" ht="18.75" customHeight="1" spans="1:23">
      <c r="A24" s="120" t="s">
        <v>270</v>
      </c>
      <c r="B24" s="120" t="s">
        <v>291</v>
      </c>
      <c r="C24" s="22" t="s">
        <v>290</v>
      </c>
      <c r="D24" s="120" t="s">
        <v>70</v>
      </c>
      <c r="E24" s="120" t="s">
        <v>96</v>
      </c>
      <c r="F24" s="120" t="s">
        <v>168</v>
      </c>
      <c r="G24" s="120" t="s">
        <v>292</v>
      </c>
      <c r="H24" s="120" t="s">
        <v>293</v>
      </c>
      <c r="I24" s="24">
        <v>13105.84</v>
      </c>
      <c r="J24" s="24">
        <v>13105.84</v>
      </c>
      <c r="K24" s="24">
        <v>13105.84</v>
      </c>
      <c r="L24" s="24"/>
      <c r="M24" s="24"/>
      <c r="N24" s="24"/>
      <c r="O24" s="24"/>
      <c r="P24" s="24"/>
      <c r="Q24" s="24"/>
      <c r="R24" s="24"/>
      <c r="S24" s="24"/>
      <c r="T24" s="24"/>
      <c r="U24" s="24"/>
      <c r="V24" s="24"/>
      <c r="W24" s="24"/>
    </row>
    <row r="25" ht="18.75" customHeight="1" spans="1:23">
      <c r="A25" s="25"/>
      <c r="B25" s="25"/>
      <c r="C25" s="22" t="s">
        <v>294</v>
      </c>
      <c r="D25" s="25"/>
      <c r="E25" s="25"/>
      <c r="F25" s="25"/>
      <c r="G25" s="25"/>
      <c r="H25" s="25"/>
      <c r="I25" s="24">
        <v>7669.3</v>
      </c>
      <c r="J25" s="24"/>
      <c r="K25" s="24"/>
      <c r="L25" s="24"/>
      <c r="M25" s="24"/>
      <c r="N25" s="24"/>
      <c r="O25" s="24"/>
      <c r="P25" s="24"/>
      <c r="Q25" s="24"/>
      <c r="R25" s="24">
        <v>7669.3</v>
      </c>
      <c r="S25" s="24"/>
      <c r="T25" s="24"/>
      <c r="U25" s="24"/>
      <c r="V25" s="24"/>
      <c r="W25" s="24">
        <v>7669.3</v>
      </c>
    </row>
    <row r="26" ht="18.75" customHeight="1" spans="1:23">
      <c r="A26" s="120" t="s">
        <v>270</v>
      </c>
      <c r="B26" s="120" t="s">
        <v>295</v>
      </c>
      <c r="C26" s="22" t="s">
        <v>294</v>
      </c>
      <c r="D26" s="120" t="s">
        <v>70</v>
      </c>
      <c r="E26" s="120" t="s">
        <v>96</v>
      </c>
      <c r="F26" s="120" t="s">
        <v>168</v>
      </c>
      <c r="G26" s="120" t="s">
        <v>278</v>
      </c>
      <c r="H26" s="120" t="s">
        <v>279</v>
      </c>
      <c r="I26" s="24">
        <v>7669.3</v>
      </c>
      <c r="J26" s="24"/>
      <c r="K26" s="24"/>
      <c r="L26" s="24"/>
      <c r="M26" s="24"/>
      <c r="N26" s="24"/>
      <c r="O26" s="24"/>
      <c r="P26" s="24"/>
      <c r="Q26" s="24"/>
      <c r="R26" s="24">
        <v>7669.3</v>
      </c>
      <c r="S26" s="24"/>
      <c r="T26" s="24"/>
      <c r="U26" s="24"/>
      <c r="V26" s="24"/>
      <c r="W26" s="24">
        <v>7669.3</v>
      </c>
    </row>
    <row r="27" ht="18.75" customHeight="1" spans="1:23">
      <c r="A27" s="25"/>
      <c r="B27" s="25"/>
      <c r="C27" s="22" t="s">
        <v>296</v>
      </c>
      <c r="D27" s="25"/>
      <c r="E27" s="25"/>
      <c r="F27" s="25"/>
      <c r="G27" s="25"/>
      <c r="H27" s="25"/>
      <c r="I27" s="24">
        <v>968482.92</v>
      </c>
      <c r="J27" s="24"/>
      <c r="K27" s="24"/>
      <c r="L27" s="24"/>
      <c r="M27" s="24"/>
      <c r="N27" s="24"/>
      <c r="O27" s="24"/>
      <c r="P27" s="24"/>
      <c r="Q27" s="24"/>
      <c r="R27" s="24">
        <v>968482.92</v>
      </c>
      <c r="S27" s="24"/>
      <c r="T27" s="24"/>
      <c r="U27" s="24"/>
      <c r="V27" s="24"/>
      <c r="W27" s="24">
        <v>968482.92</v>
      </c>
    </row>
    <row r="28" ht="18.75" customHeight="1" spans="1:23">
      <c r="A28" s="120" t="s">
        <v>270</v>
      </c>
      <c r="B28" s="120" t="s">
        <v>297</v>
      </c>
      <c r="C28" s="22" t="s">
        <v>296</v>
      </c>
      <c r="D28" s="120" t="s">
        <v>70</v>
      </c>
      <c r="E28" s="120" t="s">
        <v>98</v>
      </c>
      <c r="F28" s="120" t="s">
        <v>298</v>
      </c>
      <c r="G28" s="120" t="s">
        <v>278</v>
      </c>
      <c r="H28" s="120" t="s">
        <v>279</v>
      </c>
      <c r="I28" s="24">
        <v>968482.92</v>
      </c>
      <c r="J28" s="24"/>
      <c r="K28" s="24"/>
      <c r="L28" s="24"/>
      <c r="M28" s="24"/>
      <c r="N28" s="24"/>
      <c r="O28" s="24"/>
      <c r="P28" s="24"/>
      <c r="Q28" s="24"/>
      <c r="R28" s="24">
        <v>968482.92</v>
      </c>
      <c r="S28" s="24"/>
      <c r="T28" s="24"/>
      <c r="U28" s="24"/>
      <c r="V28" s="24"/>
      <c r="W28" s="24">
        <v>968482.92</v>
      </c>
    </row>
    <row r="29" ht="18.75" customHeight="1" spans="1:23">
      <c r="A29" s="25"/>
      <c r="B29" s="25"/>
      <c r="C29" s="22" t="s">
        <v>299</v>
      </c>
      <c r="D29" s="25"/>
      <c r="E29" s="25"/>
      <c r="F29" s="25"/>
      <c r="G29" s="25"/>
      <c r="H29" s="25"/>
      <c r="I29" s="24">
        <v>26217</v>
      </c>
      <c r="J29" s="24"/>
      <c r="K29" s="24"/>
      <c r="L29" s="24"/>
      <c r="M29" s="24"/>
      <c r="N29" s="24"/>
      <c r="O29" s="24"/>
      <c r="P29" s="24"/>
      <c r="Q29" s="24"/>
      <c r="R29" s="24">
        <v>26217</v>
      </c>
      <c r="S29" s="24"/>
      <c r="T29" s="24"/>
      <c r="U29" s="24"/>
      <c r="V29" s="24"/>
      <c r="W29" s="24">
        <v>26217</v>
      </c>
    </row>
    <row r="30" ht="18.75" customHeight="1" spans="1:23">
      <c r="A30" s="120" t="s">
        <v>270</v>
      </c>
      <c r="B30" s="120" t="s">
        <v>300</v>
      </c>
      <c r="C30" s="22" t="s">
        <v>299</v>
      </c>
      <c r="D30" s="120" t="s">
        <v>70</v>
      </c>
      <c r="E30" s="120" t="s">
        <v>101</v>
      </c>
      <c r="F30" s="120" t="s">
        <v>301</v>
      </c>
      <c r="G30" s="120" t="s">
        <v>278</v>
      </c>
      <c r="H30" s="120" t="s">
        <v>279</v>
      </c>
      <c r="I30" s="24">
        <v>26217</v>
      </c>
      <c r="J30" s="24"/>
      <c r="K30" s="24"/>
      <c r="L30" s="24"/>
      <c r="M30" s="24"/>
      <c r="N30" s="24"/>
      <c r="O30" s="24"/>
      <c r="P30" s="24"/>
      <c r="Q30" s="24"/>
      <c r="R30" s="24">
        <v>26217</v>
      </c>
      <c r="S30" s="24"/>
      <c r="T30" s="24"/>
      <c r="U30" s="24"/>
      <c r="V30" s="24"/>
      <c r="W30" s="24">
        <v>26217</v>
      </c>
    </row>
    <row r="31" ht="18.75" customHeight="1" spans="1:23">
      <c r="A31" s="25"/>
      <c r="B31" s="25"/>
      <c r="C31" s="22" t="s">
        <v>302</v>
      </c>
      <c r="D31" s="25"/>
      <c r="E31" s="25"/>
      <c r="F31" s="25"/>
      <c r="G31" s="25"/>
      <c r="H31" s="25"/>
      <c r="I31" s="24">
        <v>1287086.61</v>
      </c>
      <c r="J31" s="24"/>
      <c r="K31" s="24"/>
      <c r="L31" s="24"/>
      <c r="M31" s="24"/>
      <c r="N31" s="24"/>
      <c r="O31" s="24"/>
      <c r="P31" s="24"/>
      <c r="Q31" s="24"/>
      <c r="R31" s="24">
        <v>1287086.61</v>
      </c>
      <c r="S31" s="24"/>
      <c r="T31" s="24"/>
      <c r="U31" s="24"/>
      <c r="V31" s="24"/>
      <c r="W31" s="24">
        <v>1287086.61</v>
      </c>
    </row>
    <row r="32" ht="18.75" customHeight="1" spans="1:23">
      <c r="A32" s="120" t="s">
        <v>270</v>
      </c>
      <c r="B32" s="120" t="s">
        <v>303</v>
      </c>
      <c r="C32" s="22" t="s">
        <v>302</v>
      </c>
      <c r="D32" s="120" t="s">
        <v>70</v>
      </c>
      <c r="E32" s="120" t="s">
        <v>111</v>
      </c>
      <c r="F32" s="120" t="s">
        <v>82</v>
      </c>
      <c r="G32" s="120" t="s">
        <v>278</v>
      </c>
      <c r="H32" s="120" t="s">
        <v>279</v>
      </c>
      <c r="I32" s="24">
        <v>1287086.61</v>
      </c>
      <c r="J32" s="24"/>
      <c r="K32" s="24"/>
      <c r="L32" s="24"/>
      <c r="M32" s="24"/>
      <c r="N32" s="24"/>
      <c r="O32" s="24"/>
      <c r="P32" s="24"/>
      <c r="Q32" s="24"/>
      <c r="R32" s="24">
        <v>1287086.61</v>
      </c>
      <c r="S32" s="24"/>
      <c r="T32" s="24"/>
      <c r="U32" s="24"/>
      <c r="V32" s="24"/>
      <c r="W32" s="24">
        <v>1287086.61</v>
      </c>
    </row>
    <row r="33" ht="18.75" customHeight="1" spans="1:23">
      <c r="A33" s="25"/>
      <c r="B33" s="25"/>
      <c r="C33" s="22" t="s">
        <v>304</v>
      </c>
      <c r="D33" s="25"/>
      <c r="E33" s="25"/>
      <c r="F33" s="25"/>
      <c r="G33" s="25"/>
      <c r="H33" s="25"/>
      <c r="I33" s="24">
        <v>80000000</v>
      </c>
      <c r="J33" s="24"/>
      <c r="K33" s="24"/>
      <c r="L33" s="24"/>
      <c r="M33" s="24"/>
      <c r="N33" s="24"/>
      <c r="O33" s="24"/>
      <c r="P33" s="24"/>
      <c r="Q33" s="24"/>
      <c r="R33" s="24">
        <v>80000000</v>
      </c>
      <c r="S33" s="24">
        <v>80000000</v>
      </c>
      <c r="T33" s="24"/>
      <c r="U33" s="24"/>
      <c r="V33" s="24"/>
      <c r="W33" s="24"/>
    </row>
    <row r="34" ht="18.75" customHeight="1" spans="1:23">
      <c r="A34" s="120" t="s">
        <v>270</v>
      </c>
      <c r="B34" s="120" t="s">
        <v>305</v>
      </c>
      <c r="C34" s="22" t="s">
        <v>304</v>
      </c>
      <c r="D34" s="120" t="s">
        <v>70</v>
      </c>
      <c r="E34" s="120" t="s">
        <v>95</v>
      </c>
      <c r="F34" s="120" t="s">
        <v>167</v>
      </c>
      <c r="G34" s="120" t="s">
        <v>306</v>
      </c>
      <c r="H34" s="120" t="s">
        <v>179</v>
      </c>
      <c r="I34" s="24">
        <v>36158</v>
      </c>
      <c r="J34" s="24"/>
      <c r="K34" s="24"/>
      <c r="L34" s="24"/>
      <c r="M34" s="24"/>
      <c r="N34" s="24"/>
      <c r="O34" s="24"/>
      <c r="P34" s="24"/>
      <c r="Q34" s="24"/>
      <c r="R34" s="24">
        <v>36158</v>
      </c>
      <c r="S34" s="24">
        <v>36158</v>
      </c>
      <c r="T34" s="24"/>
      <c r="U34" s="24"/>
      <c r="V34" s="24"/>
      <c r="W34" s="24"/>
    </row>
    <row r="35" ht="18.75" customHeight="1" spans="1:23">
      <c r="A35" s="120" t="s">
        <v>270</v>
      </c>
      <c r="B35" s="120" t="s">
        <v>305</v>
      </c>
      <c r="C35" s="22" t="s">
        <v>304</v>
      </c>
      <c r="D35" s="120" t="s">
        <v>70</v>
      </c>
      <c r="E35" s="120" t="s">
        <v>95</v>
      </c>
      <c r="F35" s="120" t="s">
        <v>167</v>
      </c>
      <c r="G35" s="120" t="s">
        <v>307</v>
      </c>
      <c r="H35" s="120" t="s">
        <v>308</v>
      </c>
      <c r="I35" s="24">
        <v>79663686.87</v>
      </c>
      <c r="J35" s="24"/>
      <c r="K35" s="24"/>
      <c r="L35" s="24"/>
      <c r="M35" s="24"/>
      <c r="N35" s="24"/>
      <c r="O35" s="24"/>
      <c r="P35" s="24"/>
      <c r="Q35" s="24"/>
      <c r="R35" s="24">
        <v>79663686.87</v>
      </c>
      <c r="S35" s="24">
        <v>79663686.87</v>
      </c>
      <c r="T35" s="24"/>
      <c r="U35" s="24"/>
      <c r="V35" s="24"/>
      <c r="W35" s="24"/>
    </row>
    <row r="36" ht="18.75" customHeight="1" spans="1:23">
      <c r="A36" s="120" t="s">
        <v>270</v>
      </c>
      <c r="B36" s="120" t="s">
        <v>305</v>
      </c>
      <c r="C36" s="22" t="s">
        <v>304</v>
      </c>
      <c r="D36" s="120" t="s">
        <v>70</v>
      </c>
      <c r="E36" s="120" t="s">
        <v>95</v>
      </c>
      <c r="F36" s="120" t="s">
        <v>167</v>
      </c>
      <c r="G36" s="120" t="s">
        <v>245</v>
      </c>
      <c r="H36" s="120" t="s">
        <v>244</v>
      </c>
      <c r="I36" s="24">
        <v>300155.13</v>
      </c>
      <c r="J36" s="24"/>
      <c r="K36" s="24"/>
      <c r="L36" s="24"/>
      <c r="M36" s="24"/>
      <c r="N36" s="24"/>
      <c r="O36" s="24"/>
      <c r="P36" s="24"/>
      <c r="Q36" s="24"/>
      <c r="R36" s="24">
        <v>300155.13</v>
      </c>
      <c r="S36" s="24">
        <v>300155.13</v>
      </c>
      <c r="T36" s="24"/>
      <c r="U36" s="24"/>
      <c r="V36" s="24"/>
      <c r="W36" s="24"/>
    </row>
    <row r="37" ht="18.75" customHeight="1" spans="1:23">
      <c r="A37" s="25"/>
      <c r="B37" s="25"/>
      <c r="C37" s="22" t="s">
        <v>309</v>
      </c>
      <c r="D37" s="25"/>
      <c r="E37" s="25"/>
      <c r="F37" s="25"/>
      <c r="G37" s="25"/>
      <c r="H37" s="25"/>
      <c r="I37" s="24">
        <v>10000000</v>
      </c>
      <c r="J37" s="24"/>
      <c r="K37" s="24"/>
      <c r="L37" s="24"/>
      <c r="M37" s="24"/>
      <c r="N37" s="24"/>
      <c r="O37" s="24"/>
      <c r="P37" s="24"/>
      <c r="Q37" s="24"/>
      <c r="R37" s="24">
        <v>10000000</v>
      </c>
      <c r="S37" s="24">
        <v>10000000</v>
      </c>
      <c r="T37" s="24"/>
      <c r="U37" s="24"/>
      <c r="V37" s="24"/>
      <c r="W37" s="24"/>
    </row>
    <row r="38" ht="18.75" customHeight="1" spans="1:23">
      <c r="A38" s="120" t="s">
        <v>270</v>
      </c>
      <c r="B38" s="120" t="s">
        <v>310</v>
      </c>
      <c r="C38" s="22" t="s">
        <v>309</v>
      </c>
      <c r="D38" s="120" t="s">
        <v>70</v>
      </c>
      <c r="E38" s="120" t="s">
        <v>95</v>
      </c>
      <c r="F38" s="120" t="s">
        <v>167</v>
      </c>
      <c r="G38" s="120" t="s">
        <v>282</v>
      </c>
      <c r="H38" s="120" t="s">
        <v>283</v>
      </c>
      <c r="I38" s="24">
        <v>10000000</v>
      </c>
      <c r="J38" s="24"/>
      <c r="K38" s="24"/>
      <c r="L38" s="24"/>
      <c r="M38" s="24"/>
      <c r="N38" s="24"/>
      <c r="O38" s="24"/>
      <c r="P38" s="24"/>
      <c r="Q38" s="24"/>
      <c r="R38" s="24">
        <v>10000000</v>
      </c>
      <c r="S38" s="24">
        <v>10000000</v>
      </c>
      <c r="T38" s="24"/>
      <c r="U38" s="24"/>
      <c r="V38" s="24"/>
      <c r="W38" s="24"/>
    </row>
    <row r="39" ht="18.75" customHeight="1" spans="1:23">
      <c r="A39" s="25"/>
      <c r="B39" s="25"/>
      <c r="C39" s="22" t="s">
        <v>311</v>
      </c>
      <c r="D39" s="25"/>
      <c r="E39" s="25"/>
      <c r="F39" s="25"/>
      <c r="G39" s="25"/>
      <c r="H39" s="25"/>
      <c r="I39" s="24">
        <v>671913.72</v>
      </c>
      <c r="J39" s="24"/>
      <c r="K39" s="24"/>
      <c r="L39" s="24"/>
      <c r="M39" s="24"/>
      <c r="N39" s="24"/>
      <c r="O39" s="24"/>
      <c r="P39" s="24"/>
      <c r="Q39" s="24"/>
      <c r="R39" s="24">
        <v>671913.72</v>
      </c>
      <c r="S39" s="24"/>
      <c r="T39" s="24"/>
      <c r="U39" s="24"/>
      <c r="V39" s="24"/>
      <c r="W39" s="24">
        <v>671913.72</v>
      </c>
    </row>
    <row r="40" ht="18.75" customHeight="1" spans="1:23">
      <c r="A40" s="120" t="s">
        <v>270</v>
      </c>
      <c r="B40" s="120" t="s">
        <v>312</v>
      </c>
      <c r="C40" s="22" t="s">
        <v>311</v>
      </c>
      <c r="D40" s="120" t="s">
        <v>70</v>
      </c>
      <c r="E40" s="120" t="s">
        <v>99</v>
      </c>
      <c r="F40" s="120" t="s">
        <v>313</v>
      </c>
      <c r="G40" s="120" t="s">
        <v>278</v>
      </c>
      <c r="H40" s="120" t="s">
        <v>279</v>
      </c>
      <c r="I40" s="24">
        <v>671913.72</v>
      </c>
      <c r="J40" s="24"/>
      <c r="K40" s="24"/>
      <c r="L40" s="24"/>
      <c r="M40" s="24"/>
      <c r="N40" s="24"/>
      <c r="O40" s="24"/>
      <c r="P40" s="24"/>
      <c r="Q40" s="24"/>
      <c r="R40" s="24">
        <v>671913.72</v>
      </c>
      <c r="S40" s="24"/>
      <c r="T40" s="24"/>
      <c r="U40" s="24"/>
      <c r="V40" s="24"/>
      <c r="W40" s="24">
        <v>671913.72</v>
      </c>
    </row>
    <row r="41" ht="18.75" customHeight="1" spans="1:23">
      <c r="A41" s="35" t="s">
        <v>112</v>
      </c>
      <c r="B41" s="36"/>
      <c r="C41" s="36"/>
      <c r="D41" s="36"/>
      <c r="E41" s="36"/>
      <c r="F41" s="36"/>
      <c r="G41" s="36"/>
      <c r="H41" s="37"/>
      <c r="I41" s="24">
        <v>105026875.39</v>
      </c>
      <c r="J41" s="24">
        <v>65505.84</v>
      </c>
      <c r="K41" s="24">
        <v>65505.84</v>
      </c>
      <c r="L41" s="24"/>
      <c r="M41" s="24"/>
      <c r="N41" s="24"/>
      <c r="O41" s="24"/>
      <c r="P41" s="24"/>
      <c r="Q41" s="24"/>
      <c r="R41" s="24">
        <v>104961369.55</v>
      </c>
      <c r="S41" s="24">
        <v>102000000</v>
      </c>
      <c r="T41" s="24"/>
      <c r="U41" s="24"/>
      <c r="V41" s="24"/>
      <c r="W41" s="24">
        <v>2961369.55</v>
      </c>
    </row>
  </sheetData>
  <mergeCells count="28">
    <mergeCell ref="A3:W3"/>
    <mergeCell ref="A4:H4"/>
    <mergeCell ref="J5:M5"/>
    <mergeCell ref="N5:P5"/>
    <mergeCell ref="R5:W5"/>
    <mergeCell ref="A41:H4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0"/>
  <sheetViews>
    <sheetView showZeros="0" tabSelected="1" workbookViewId="0">
      <pane ySplit="1" topLeftCell="A23" activePane="bottomLeft" state="frozen"/>
      <selection/>
      <selection pane="bottomLeft" activeCell="B23" sqref="B23:B2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8" t="s">
        <v>314</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"单位名称："&amp;"耿马傣族佤族自治县孟定镇中心卫生院"</f>
        <v>单位名称：耿马傣族佤族自治县孟定镇中心卫生院</v>
      </c>
      <c r="B4" s="4"/>
      <c r="C4" s="4"/>
      <c r="D4" s="4"/>
      <c r="E4" s="4"/>
      <c r="F4" s="53"/>
      <c r="G4" s="4"/>
      <c r="H4" s="53"/>
    </row>
    <row r="5" ht="18.75" customHeight="1" spans="1:10">
      <c r="A5" s="47" t="s">
        <v>315</v>
      </c>
      <c r="B5" s="47" t="s">
        <v>316</v>
      </c>
      <c r="C5" s="47" t="s">
        <v>317</v>
      </c>
      <c r="D5" s="47" t="s">
        <v>318</v>
      </c>
      <c r="E5" s="47" t="s">
        <v>319</v>
      </c>
      <c r="F5" s="54" t="s">
        <v>320</v>
      </c>
      <c r="G5" s="47" t="s">
        <v>321</v>
      </c>
      <c r="H5" s="54" t="s">
        <v>322</v>
      </c>
      <c r="I5" s="54" t="s">
        <v>323</v>
      </c>
      <c r="J5" s="47" t="s">
        <v>324</v>
      </c>
    </row>
    <row r="6" ht="18.75" customHeight="1" spans="1:10">
      <c r="A6" s="117">
        <v>1</v>
      </c>
      <c r="B6" s="117">
        <v>2</v>
      </c>
      <c r="C6" s="117">
        <v>3</v>
      </c>
      <c r="D6" s="117">
        <v>4</v>
      </c>
      <c r="E6" s="117">
        <v>5</v>
      </c>
      <c r="F6" s="117">
        <v>6</v>
      </c>
      <c r="G6" s="117">
        <v>7</v>
      </c>
      <c r="H6" s="117">
        <v>8</v>
      </c>
      <c r="I6" s="117">
        <v>9</v>
      </c>
      <c r="J6" s="117">
        <v>10</v>
      </c>
    </row>
    <row r="7" ht="18.75" customHeight="1" spans="1:10">
      <c r="A7" s="34" t="s">
        <v>70</v>
      </c>
      <c r="B7" s="48"/>
      <c r="C7" s="48"/>
      <c r="D7" s="48"/>
      <c r="E7" s="55"/>
      <c r="F7" s="56"/>
      <c r="G7" s="55"/>
      <c r="H7" s="56"/>
      <c r="I7" s="56"/>
      <c r="J7" s="55"/>
    </row>
    <row r="8" ht="18.75" customHeight="1" spans="1:10">
      <c r="A8" s="205" t="s">
        <v>272</v>
      </c>
      <c r="B8" s="22" t="s">
        <v>325</v>
      </c>
      <c r="C8" s="22" t="s">
        <v>326</v>
      </c>
      <c r="D8" s="22" t="s">
        <v>327</v>
      </c>
      <c r="E8" s="34" t="s">
        <v>328</v>
      </c>
      <c r="F8" s="22" t="s">
        <v>329</v>
      </c>
      <c r="G8" s="34" t="s">
        <v>330</v>
      </c>
      <c r="H8" s="22" t="s">
        <v>331</v>
      </c>
      <c r="I8" s="22" t="s">
        <v>332</v>
      </c>
      <c r="J8" s="34" t="s">
        <v>333</v>
      </c>
    </row>
    <row r="9" ht="18.75" customHeight="1" spans="1:10">
      <c r="A9" s="205" t="s">
        <v>272</v>
      </c>
      <c r="B9" s="22" t="s">
        <v>325</v>
      </c>
      <c r="C9" s="22" t="s">
        <v>326</v>
      </c>
      <c r="D9" s="22" t="s">
        <v>334</v>
      </c>
      <c r="E9" s="34" t="s">
        <v>335</v>
      </c>
      <c r="F9" s="22" t="s">
        <v>329</v>
      </c>
      <c r="G9" s="34" t="s">
        <v>336</v>
      </c>
      <c r="H9" s="22" t="s">
        <v>337</v>
      </c>
      <c r="I9" s="22" t="s">
        <v>338</v>
      </c>
      <c r="J9" s="34" t="s">
        <v>333</v>
      </c>
    </row>
    <row r="10" ht="18.75" customHeight="1" spans="1:10">
      <c r="A10" s="205" t="s">
        <v>272</v>
      </c>
      <c r="B10" s="22" t="s">
        <v>325</v>
      </c>
      <c r="C10" s="22" t="s">
        <v>326</v>
      </c>
      <c r="D10" s="22" t="s">
        <v>339</v>
      </c>
      <c r="E10" s="34" t="s">
        <v>340</v>
      </c>
      <c r="F10" s="22" t="s">
        <v>341</v>
      </c>
      <c r="G10" s="34" t="s">
        <v>342</v>
      </c>
      <c r="H10" s="22" t="s">
        <v>343</v>
      </c>
      <c r="I10" s="22" t="s">
        <v>332</v>
      </c>
      <c r="J10" s="34" t="s">
        <v>333</v>
      </c>
    </row>
    <row r="11" ht="18.75" customHeight="1" spans="1:10">
      <c r="A11" s="205" t="s">
        <v>272</v>
      </c>
      <c r="B11" s="22" t="s">
        <v>325</v>
      </c>
      <c r="C11" s="22" t="s">
        <v>344</v>
      </c>
      <c r="D11" s="22" t="s">
        <v>345</v>
      </c>
      <c r="E11" s="34" t="s">
        <v>346</v>
      </c>
      <c r="F11" s="22" t="s">
        <v>329</v>
      </c>
      <c r="G11" s="34" t="s">
        <v>336</v>
      </c>
      <c r="H11" s="22" t="s">
        <v>337</v>
      </c>
      <c r="I11" s="22" t="s">
        <v>338</v>
      </c>
      <c r="J11" s="34" t="s">
        <v>333</v>
      </c>
    </row>
    <row r="12" ht="18.75" customHeight="1" spans="1:10">
      <c r="A12" s="205" t="s">
        <v>272</v>
      </c>
      <c r="B12" s="22" t="s">
        <v>325</v>
      </c>
      <c r="C12" s="22" t="s">
        <v>347</v>
      </c>
      <c r="D12" s="22" t="s">
        <v>348</v>
      </c>
      <c r="E12" s="34" t="s">
        <v>348</v>
      </c>
      <c r="F12" s="22" t="s">
        <v>341</v>
      </c>
      <c r="G12" s="34" t="s">
        <v>349</v>
      </c>
      <c r="H12" s="22" t="s">
        <v>337</v>
      </c>
      <c r="I12" s="22" t="s">
        <v>332</v>
      </c>
      <c r="J12" s="34" t="s">
        <v>333</v>
      </c>
    </row>
    <row r="13" ht="18.75" customHeight="1" spans="1:10">
      <c r="A13" s="205" t="s">
        <v>294</v>
      </c>
      <c r="B13" s="22" t="s">
        <v>350</v>
      </c>
      <c r="C13" s="22" t="s">
        <v>326</v>
      </c>
      <c r="D13" s="22" t="s">
        <v>327</v>
      </c>
      <c r="E13" s="34" t="s">
        <v>351</v>
      </c>
      <c r="F13" s="22" t="s">
        <v>341</v>
      </c>
      <c r="G13" s="34" t="s">
        <v>352</v>
      </c>
      <c r="H13" s="22" t="s">
        <v>337</v>
      </c>
      <c r="I13" s="22" t="s">
        <v>332</v>
      </c>
      <c r="J13" s="34" t="s">
        <v>353</v>
      </c>
    </row>
    <row r="14" ht="18.75" customHeight="1" spans="1:10">
      <c r="A14" s="205" t="s">
        <v>294</v>
      </c>
      <c r="B14" s="22" t="s">
        <v>350</v>
      </c>
      <c r="C14" s="22" t="s">
        <v>326</v>
      </c>
      <c r="D14" s="22" t="s">
        <v>327</v>
      </c>
      <c r="E14" s="34" t="s">
        <v>354</v>
      </c>
      <c r="F14" s="22" t="s">
        <v>341</v>
      </c>
      <c r="G14" s="34" t="s">
        <v>352</v>
      </c>
      <c r="H14" s="22" t="s">
        <v>337</v>
      </c>
      <c r="I14" s="22" t="s">
        <v>332</v>
      </c>
      <c r="J14" s="34" t="s">
        <v>353</v>
      </c>
    </row>
    <row r="15" ht="18.75" customHeight="1" spans="1:10">
      <c r="A15" s="205" t="s">
        <v>294</v>
      </c>
      <c r="B15" s="22" t="s">
        <v>350</v>
      </c>
      <c r="C15" s="22" t="s">
        <v>326</v>
      </c>
      <c r="D15" s="22" t="s">
        <v>334</v>
      </c>
      <c r="E15" s="34" t="s">
        <v>355</v>
      </c>
      <c r="F15" s="22" t="s">
        <v>341</v>
      </c>
      <c r="G15" s="34" t="s">
        <v>352</v>
      </c>
      <c r="H15" s="22" t="s">
        <v>337</v>
      </c>
      <c r="I15" s="22" t="s">
        <v>332</v>
      </c>
      <c r="J15" s="34" t="s">
        <v>353</v>
      </c>
    </row>
    <row r="16" ht="18.75" customHeight="1" spans="1:10">
      <c r="A16" s="205" t="s">
        <v>294</v>
      </c>
      <c r="B16" s="22" t="s">
        <v>350</v>
      </c>
      <c r="C16" s="22" t="s">
        <v>344</v>
      </c>
      <c r="D16" s="22" t="s">
        <v>356</v>
      </c>
      <c r="E16" s="34" t="s">
        <v>357</v>
      </c>
      <c r="F16" s="22" t="s">
        <v>329</v>
      </c>
      <c r="G16" s="34" t="s">
        <v>352</v>
      </c>
      <c r="H16" s="22" t="s">
        <v>337</v>
      </c>
      <c r="I16" s="22" t="s">
        <v>332</v>
      </c>
      <c r="J16" s="34" t="s">
        <v>353</v>
      </c>
    </row>
    <row r="17" ht="18.75" customHeight="1" spans="1:10">
      <c r="A17" s="205" t="s">
        <v>294</v>
      </c>
      <c r="B17" s="22" t="s">
        <v>350</v>
      </c>
      <c r="C17" s="22" t="s">
        <v>347</v>
      </c>
      <c r="D17" s="22" t="s">
        <v>348</v>
      </c>
      <c r="E17" s="34" t="s">
        <v>358</v>
      </c>
      <c r="F17" s="22" t="s">
        <v>341</v>
      </c>
      <c r="G17" s="34" t="s">
        <v>349</v>
      </c>
      <c r="H17" s="22" t="s">
        <v>337</v>
      </c>
      <c r="I17" s="22" t="s">
        <v>332</v>
      </c>
      <c r="J17" s="34" t="s">
        <v>353</v>
      </c>
    </row>
    <row r="18" ht="18.75" customHeight="1" spans="1:10">
      <c r="A18" s="205" t="s">
        <v>284</v>
      </c>
      <c r="B18" s="22" t="s">
        <v>359</v>
      </c>
      <c r="C18" s="22" t="s">
        <v>326</v>
      </c>
      <c r="D18" s="22" t="s">
        <v>327</v>
      </c>
      <c r="E18" s="34" t="s">
        <v>360</v>
      </c>
      <c r="F18" s="22" t="s">
        <v>329</v>
      </c>
      <c r="G18" s="34" t="s">
        <v>361</v>
      </c>
      <c r="H18" s="22" t="s">
        <v>331</v>
      </c>
      <c r="I18" s="22" t="s">
        <v>332</v>
      </c>
      <c r="J18" s="34" t="s">
        <v>362</v>
      </c>
    </row>
    <row r="19" ht="18.75" customHeight="1" spans="1:10">
      <c r="A19" s="205" t="s">
        <v>284</v>
      </c>
      <c r="B19" s="22" t="s">
        <v>359</v>
      </c>
      <c r="C19" s="22" t="s">
        <v>326</v>
      </c>
      <c r="D19" s="22" t="s">
        <v>363</v>
      </c>
      <c r="E19" s="34" t="s">
        <v>364</v>
      </c>
      <c r="F19" s="22" t="s">
        <v>341</v>
      </c>
      <c r="G19" s="34" t="s">
        <v>365</v>
      </c>
      <c r="H19" s="22" t="s">
        <v>337</v>
      </c>
      <c r="I19" s="22" t="s">
        <v>332</v>
      </c>
      <c r="J19" s="34" t="s">
        <v>362</v>
      </c>
    </row>
    <row r="20" ht="18.75" customHeight="1" spans="1:10">
      <c r="A20" s="205" t="s">
        <v>284</v>
      </c>
      <c r="B20" s="22" t="s">
        <v>359</v>
      </c>
      <c r="C20" s="22" t="s">
        <v>326</v>
      </c>
      <c r="D20" s="22" t="s">
        <v>339</v>
      </c>
      <c r="E20" s="34" t="s">
        <v>340</v>
      </c>
      <c r="F20" s="22" t="s">
        <v>329</v>
      </c>
      <c r="G20" s="34" t="s">
        <v>366</v>
      </c>
      <c r="H20" s="22" t="s">
        <v>343</v>
      </c>
      <c r="I20" s="22" t="s">
        <v>332</v>
      </c>
      <c r="J20" s="34" t="s">
        <v>362</v>
      </c>
    </row>
    <row r="21" ht="18.75" customHeight="1" spans="1:10">
      <c r="A21" s="205" t="s">
        <v>284</v>
      </c>
      <c r="B21" s="22" t="s">
        <v>359</v>
      </c>
      <c r="C21" s="22" t="s">
        <v>344</v>
      </c>
      <c r="D21" s="22" t="s">
        <v>345</v>
      </c>
      <c r="E21" s="34" t="s">
        <v>367</v>
      </c>
      <c r="F21" s="22" t="s">
        <v>329</v>
      </c>
      <c r="G21" s="34" t="s">
        <v>368</v>
      </c>
      <c r="H21" s="22" t="s">
        <v>337</v>
      </c>
      <c r="I21" s="22" t="s">
        <v>338</v>
      </c>
      <c r="J21" s="34" t="s">
        <v>362</v>
      </c>
    </row>
    <row r="22" ht="18.75" customHeight="1" spans="1:10">
      <c r="A22" s="205" t="s">
        <v>284</v>
      </c>
      <c r="B22" s="22" t="s">
        <v>359</v>
      </c>
      <c r="C22" s="22" t="s">
        <v>347</v>
      </c>
      <c r="D22" s="22" t="s">
        <v>348</v>
      </c>
      <c r="E22" s="34" t="s">
        <v>369</v>
      </c>
      <c r="F22" s="22" t="s">
        <v>341</v>
      </c>
      <c r="G22" s="34" t="s">
        <v>349</v>
      </c>
      <c r="H22" s="22" t="s">
        <v>337</v>
      </c>
      <c r="I22" s="22" t="s">
        <v>332</v>
      </c>
      <c r="J22" s="34" t="s">
        <v>362</v>
      </c>
    </row>
    <row r="23" ht="18.75" customHeight="1" spans="1:10">
      <c r="A23" s="205" t="s">
        <v>276</v>
      </c>
      <c r="B23" s="22" t="s">
        <v>370</v>
      </c>
      <c r="C23" s="22" t="s">
        <v>326</v>
      </c>
      <c r="D23" s="22" t="s">
        <v>334</v>
      </c>
      <c r="E23" s="34" t="s">
        <v>371</v>
      </c>
      <c r="F23" s="22" t="s">
        <v>341</v>
      </c>
      <c r="G23" s="34" t="s">
        <v>365</v>
      </c>
      <c r="H23" s="22" t="s">
        <v>337</v>
      </c>
      <c r="I23" s="22" t="s">
        <v>332</v>
      </c>
      <c r="J23" s="34" t="s">
        <v>372</v>
      </c>
    </row>
    <row r="24" ht="18.75" customHeight="1" spans="1:10">
      <c r="A24" s="205" t="s">
        <v>276</v>
      </c>
      <c r="B24" s="22" t="s">
        <v>370</v>
      </c>
      <c r="C24" s="22" t="s">
        <v>326</v>
      </c>
      <c r="D24" s="22" t="s">
        <v>363</v>
      </c>
      <c r="E24" s="34" t="s">
        <v>373</v>
      </c>
      <c r="F24" s="22" t="s">
        <v>329</v>
      </c>
      <c r="G24" s="34" t="s">
        <v>352</v>
      </c>
      <c r="H24" s="22" t="s">
        <v>337</v>
      </c>
      <c r="I24" s="22" t="s">
        <v>332</v>
      </c>
      <c r="J24" s="34" t="s">
        <v>372</v>
      </c>
    </row>
    <row r="25" ht="18.75" customHeight="1" spans="1:10">
      <c r="A25" s="205" t="s">
        <v>276</v>
      </c>
      <c r="B25" s="22" t="s">
        <v>370</v>
      </c>
      <c r="C25" s="22" t="s">
        <v>344</v>
      </c>
      <c r="D25" s="22" t="s">
        <v>345</v>
      </c>
      <c r="E25" s="34" t="s">
        <v>374</v>
      </c>
      <c r="F25" s="22" t="s">
        <v>341</v>
      </c>
      <c r="G25" s="34" t="s">
        <v>375</v>
      </c>
      <c r="H25" s="22" t="s">
        <v>337</v>
      </c>
      <c r="I25" s="22" t="s">
        <v>332</v>
      </c>
      <c r="J25" s="34" t="s">
        <v>372</v>
      </c>
    </row>
    <row r="26" ht="18.75" customHeight="1" spans="1:10">
      <c r="A26" s="205" t="s">
        <v>276</v>
      </c>
      <c r="B26" s="22" t="s">
        <v>370</v>
      </c>
      <c r="C26" s="22" t="s">
        <v>347</v>
      </c>
      <c r="D26" s="22" t="s">
        <v>348</v>
      </c>
      <c r="E26" s="34" t="s">
        <v>376</v>
      </c>
      <c r="F26" s="22" t="s">
        <v>341</v>
      </c>
      <c r="G26" s="34" t="s">
        <v>365</v>
      </c>
      <c r="H26" s="22" t="s">
        <v>337</v>
      </c>
      <c r="I26" s="22" t="s">
        <v>332</v>
      </c>
      <c r="J26" s="34" t="s">
        <v>372</v>
      </c>
    </row>
    <row r="27" ht="18.75" customHeight="1" spans="1:10">
      <c r="A27" s="205" t="s">
        <v>304</v>
      </c>
      <c r="B27" s="22" t="s">
        <v>325</v>
      </c>
      <c r="C27" s="22" t="s">
        <v>326</v>
      </c>
      <c r="D27" s="22" t="s">
        <v>327</v>
      </c>
      <c r="E27" s="34" t="s">
        <v>377</v>
      </c>
      <c r="F27" s="22" t="s">
        <v>329</v>
      </c>
      <c r="G27" s="34" t="s">
        <v>330</v>
      </c>
      <c r="H27" s="22" t="s">
        <v>331</v>
      </c>
      <c r="I27" s="22" t="s">
        <v>332</v>
      </c>
      <c r="J27" s="34" t="s">
        <v>378</v>
      </c>
    </row>
    <row r="28" ht="18.75" customHeight="1" spans="1:10">
      <c r="A28" s="205" t="s">
        <v>304</v>
      </c>
      <c r="B28" s="22" t="s">
        <v>325</v>
      </c>
      <c r="C28" s="22" t="s">
        <v>326</v>
      </c>
      <c r="D28" s="22" t="s">
        <v>334</v>
      </c>
      <c r="E28" s="34" t="s">
        <v>379</v>
      </c>
      <c r="F28" s="22" t="s">
        <v>329</v>
      </c>
      <c r="G28" s="34" t="s">
        <v>352</v>
      </c>
      <c r="H28" s="22" t="s">
        <v>337</v>
      </c>
      <c r="I28" s="22" t="s">
        <v>332</v>
      </c>
      <c r="J28" s="34" t="s">
        <v>378</v>
      </c>
    </row>
    <row r="29" ht="18.75" customHeight="1" spans="1:10">
      <c r="A29" s="205" t="s">
        <v>304</v>
      </c>
      <c r="B29" s="22" t="s">
        <v>325</v>
      </c>
      <c r="C29" s="22" t="s">
        <v>344</v>
      </c>
      <c r="D29" s="22" t="s">
        <v>380</v>
      </c>
      <c r="E29" s="34" t="s">
        <v>381</v>
      </c>
      <c r="F29" s="22" t="s">
        <v>341</v>
      </c>
      <c r="G29" s="34" t="s">
        <v>352</v>
      </c>
      <c r="H29" s="22" t="s">
        <v>337</v>
      </c>
      <c r="I29" s="22" t="s">
        <v>332</v>
      </c>
      <c r="J29" s="34" t="s">
        <v>382</v>
      </c>
    </row>
    <row r="30" ht="18.75" customHeight="1" spans="1:10">
      <c r="A30" s="205" t="s">
        <v>304</v>
      </c>
      <c r="B30" s="22" t="s">
        <v>325</v>
      </c>
      <c r="C30" s="22" t="s">
        <v>347</v>
      </c>
      <c r="D30" s="22" t="s">
        <v>348</v>
      </c>
      <c r="E30" s="34" t="s">
        <v>383</v>
      </c>
      <c r="F30" s="22" t="s">
        <v>341</v>
      </c>
      <c r="G30" s="34" t="s">
        <v>365</v>
      </c>
      <c r="H30" s="22" t="s">
        <v>337</v>
      </c>
      <c r="I30" s="22" t="s">
        <v>332</v>
      </c>
      <c r="J30" s="34" t="s">
        <v>378</v>
      </c>
    </row>
    <row r="31" ht="18.75" customHeight="1" spans="1:10">
      <c r="A31" s="205" t="s">
        <v>299</v>
      </c>
      <c r="B31" s="22" t="s">
        <v>384</v>
      </c>
      <c r="C31" s="22" t="s">
        <v>326</v>
      </c>
      <c r="D31" s="22" t="s">
        <v>327</v>
      </c>
      <c r="E31" s="34" t="s">
        <v>385</v>
      </c>
      <c r="F31" s="22" t="s">
        <v>341</v>
      </c>
      <c r="G31" s="34" t="s">
        <v>349</v>
      </c>
      <c r="H31" s="22" t="s">
        <v>337</v>
      </c>
      <c r="I31" s="22" t="s">
        <v>332</v>
      </c>
      <c r="J31" s="34" t="s">
        <v>386</v>
      </c>
    </row>
    <row r="32" ht="18.75" customHeight="1" spans="1:10">
      <c r="A32" s="205" t="s">
        <v>299</v>
      </c>
      <c r="B32" s="22" t="s">
        <v>384</v>
      </c>
      <c r="C32" s="22" t="s">
        <v>326</v>
      </c>
      <c r="D32" s="22" t="s">
        <v>334</v>
      </c>
      <c r="E32" s="34" t="s">
        <v>387</v>
      </c>
      <c r="F32" s="22" t="s">
        <v>341</v>
      </c>
      <c r="G32" s="34" t="s">
        <v>352</v>
      </c>
      <c r="H32" s="22" t="s">
        <v>337</v>
      </c>
      <c r="I32" s="22" t="s">
        <v>332</v>
      </c>
      <c r="J32" s="34" t="s">
        <v>386</v>
      </c>
    </row>
    <row r="33" ht="18.75" customHeight="1" spans="1:10">
      <c r="A33" s="205" t="s">
        <v>299</v>
      </c>
      <c r="B33" s="22" t="s">
        <v>384</v>
      </c>
      <c r="C33" s="22" t="s">
        <v>344</v>
      </c>
      <c r="D33" s="22" t="s">
        <v>345</v>
      </c>
      <c r="E33" s="34" t="s">
        <v>388</v>
      </c>
      <c r="F33" s="22" t="s">
        <v>341</v>
      </c>
      <c r="G33" s="34" t="s">
        <v>352</v>
      </c>
      <c r="H33" s="22" t="s">
        <v>337</v>
      </c>
      <c r="I33" s="22" t="s">
        <v>332</v>
      </c>
      <c r="J33" s="34" t="s">
        <v>386</v>
      </c>
    </row>
    <row r="34" ht="18.75" customHeight="1" spans="1:10">
      <c r="A34" s="205" t="s">
        <v>299</v>
      </c>
      <c r="B34" s="22" t="s">
        <v>384</v>
      </c>
      <c r="C34" s="22" t="s">
        <v>347</v>
      </c>
      <c r="D34" s="22" t="s">
        <v>348</v>
      </c>
      <c r="E34" s="34" t="s">
        <v>376</v>
      </c>
      <c r="F34" s="22" t="s">
        <v>341</v>
      </c>
      <c r="G34" s="34" t="s">
        <v>349</v>
      </c>
      <c r="H34" s="22" t="s">
        <v>337</v>
      </c>
      <c r="I34" s="22" t="s">
        <v>332</v>
      </c>
      <c r="J34" s="34" t="s">
        <v>386</v>
      </c>
    </row>
    <row r="35" ht="18.75" customHeight="1" spans="1:10">
      <c r="A35" s="205" t="s">
        <v>288</v>
      </c>
      <c r="B35" s="22" t="s">
        <v>389</v>
      </c>
      <c r="C35" s="22" t="s">
        <v>326</v>
      </c>
      <c r="D35" s="22" t="s">
        <v>327</v>
      </c>
      <c r="E35" s="34" t="s">
        <v>390</v>
      </c>
      <c r="F35" s="22" t="s">
        <v>329</v>
      </c>
      <c r="G35" s="34" t="s">
        <v>391</v>
      </c>
      <c r="H35" s="22" t="s">
        <v>331</v>
      </c>
      <c r="I35" s="22" t="s">
        <v>332</v>
      </c>
      <c r="J35" s="34" t="s">
        <v>392</v>
      </c>
    </row>
    <row r="36" ht="18.75" customHeight="1" spans="1:10">
      <c r="A36" s="205" t="s">
        <v>288</v>
      </c>
      <c r="B36" s="22" t="s">
        <v>393</v>
      </c>
      <c r="C36" s="22" t="s">
        <v>326</v>
      </c>
      <c r="D36" s="22" t="s">
        <v>334</v>
      </c>
      <c r="E36" s="34" t="s">
        <v>394</v>
      </c>
      <c r="F36" s="22" t="s">
        <v>329</v>
      </c>
      <c r="G36" s="34" t="s">
        <v>352</v>
      </c>
      <c r="H36" s="22" t="s">
        <v>337</v>
      </c>
      <c r="I36" s="22" t="s">
        <v>332</v>
      </c>
      <c r="J36" s="34" t="s">
        <v>392</v>
      </c>
    </row>
    <row r="37" ht="18.75" customHeight="1" spans="1:10">
      <c r="A37" s="205" t="s">
        <v>288</v>
      </c>
      <c r="B37" s="22" t="s">
        <v>393</v>
      </c>
      <c r="C37" s="22" t="s">
        <v>326</v>
      </c>
      <c r="D37" s="22" t="s">
        <v>339</v>
      </c>
      <c r="E37" s="34" t="s">
        <v>340</v>
      </c>
      <c r="F37" s="22" t="s">
        <v>329</v>
      </c>
      <c r="G37" s="34" t="s">
        <v>366</v>
      </c>
      <c r="H37" s="22" t="s">
        <v>343</v>
      </c>
      <c r="I37" s="22" t="s">
        <v>332</v>
      </c>
      <c r="J37" s="34" t="s">
        <v>392</v>
      </c>
    </row>
    <row r="38" ht="18.75" customHeight="1" spans="1:10">
      <c r="A38" s="205" t="s">
        <v>288</v>
      </c>
      <c r="B38" s="22" t="s">
        <v>393</v>
      </c>
      <c r="C38" s="22" t="s">
        <v>344</v>
      </c>
      <c r="D38" s="22" t="s">
        <v>345</v>
      </c>
      <c r="E38" s="34" t="s">
        <v>395</v>
      </c>
      <c r="F38" s="22" t="s">
        <v>329</v>
      </c>
      <c r="G38" s="34" t="s">
        <v>396</v>
      </c>
      <c r="H38" s="22" t="s">
        <v>337</v>
      </c>
      <c r="I38" s="22" t="s">
        <v>338</v>
      </c>
      <c r="J38" s="34" t="s">
        <v>392</v>
      </c>
    </row>
    <row r="39" ht="18.75" customHeight="1" spans="1:10">
      <c r="A39" s="205" t="s">
        <v>288</v>
      </c>
      <c r="B39" s="22" t="s">
        <v>393</v>
      </c>
      <c r="C39" s="22" t="s">
        <v>347</v>
      </c>
      <c r="D39" s="22" t="s">
        <v>348</v>
      </c>
      <c r="E39" s="34" t="s">
        <v>369</v>
      </c>
      <c r="F39" s="22" t="s">
        <v>341</v>
      </c>
      <c r="G39" s="34" t="s">
        <v>349</v>
      </c>
      <c r="H39" s="22" t="s">
        <v>337</v>
      </c>
      <c r="I39" s="22" t="s">
        <v>332</v>
      </c>
      <c r="J39" s="34" t="s">
        <v>392</v>
      </c>
    </row>
    <row r="40" ht="18.75" customHeight="1" spans="1:10">
      <c r="A40" s="205" t="s">
        <v>309</v>
      </c>
      <c r="B40" s="22" t="s">
        <v>325</v>
      </c>
      <c r="C40" s="22" t="s">
        <v>326</v>
      </c>
      <c r="D40" s="22" t="s">
        <v>327</v>
      </c>
      <c r="E40" s="34" t="s">
        <v>377</v>
      </c>
      <c r="F40" s="22" t="s">
        <v>341</v>
      </c>
      <c r="G40" s="34" t="s">
        <v>397</v>
      </c>
      <c r="H40" s="22" t="s">
        <v>398</v>
      </c>
      <c r="I40" s="22" t="s">
        <v>332</v>
      </c>
      <c r="J40" s="34" t="s">
        <v>378</v>
      </c>
    </row>
    <row r="41" ht="18.75" customHeight="1" spans="1:10">
      <c r="A41" s="205" t="s">
        <v>309</v>
      </c>
      <c r="B41" s="22" t="s">
        <v>325</v>
      </c>
      <c r="C41" s="22" t="s">
        <v>326</v>
      </c>
      <c r="D41" s="22" t="s">
        <v>363</v>
      </c>
      <c r="E41" s="34" t="s">
        <v>399</v>
      </c>
      <c r="F41" s="22" t="s">
        <v>329</v>
      </c>
      <c r="G41" s="34" t="s">
        <v>352</v>
      </c>
      <c r="H41" s="22" t="s">
        <v>337</v>
      </c>
      <c r="I41" s="22" t="s">
        <v>332</v>
      </c>
      <c r="J41" s="34" t="s">
        <v>378</v>
      </c>
    </row>
    <row r="42" ht="18.75" customHeight="1" spans="1:10">
      <c r="A42" s="205" t="s">
        <v>309</v>
      </c>
      <c r="B42" s="22" t="s">
        <v>325</v>
      </c>
      <c r="C42" s="22" t="s">
        <v>344</v>
      </c>
      <c r="D42" s="22" t="s">
        <v>380</v>
      </c>
      <c r="E42" s="34" t="s">
        <v>400</v>
      </c>
      <c r="F42" s="22" t="s">
        <v>341</v>
      </c>
      <c r="G42" s="34" t="s">
        <v>352</v>
      </c>
      <c r="H42" s="22" t="s">
        <v>337</v>
      </c>
      <c r="I42" s="22" t="s">
        <v>332</v>
      </c>
      <c r="J42" s="34" t="s">
        <v>378</v>
      </c>
    </row>
    <row r="43" ht="18.75" customHeight="1" spans="1:10">
      <c r="A43" s="205" t="s">
        <v>309</v>
      </c>
      <c r="B43" s="22" t="s">
        <v>325</v>
      </c>
      <c r="C43" s="22" t="s">
        <v>347</v>
      </c>
      <c r="D43" s="22" t="s">
        <v>348</v>
      </c>
      <c r="E43" s="34" t="s">
        <v>383</v>
      </c>
      <c r="F43" s="22" t="s">
        <v>341</v>
      </c>
      <c r="G43" s="34" t="s">
        <v>349</v>
      </c>
      <c r="H43" s="22" t="s">
        <v>337</v>
      </c>
      <c r="I43" s="22" t="s">
        <v>332</v>
      </c>
      <c r="J43" s="34" t="s">
        <v>378</v>
      </c>
    </row>
    <row r="44" ht="18.75" customHeight="1" spans="1:10">
      <c r="A44" s="205" t="s">
        <v>290</v>
      </c>
      <c r="B44" s="22" t="s">
        <v>401</v>
      </c>
      <c r="C44" s="22" t="s">
        <v>326</v>
      </c>
      <c r="D44" s="22" t="s">
        <v>327</v>
      </c>
      <c r="E44" s="34" t="s">
        <v>390</v>
      </c>
      <c r="F44" s="22" t="s">
        <v>329</v>
      </c>
      <c r="G44" s="34" t="s">
        <v>330</v>
      </c>
      <c r="H44" s="22" t="s">
        <v>331</v>
      </c>
      <c r="I44" s="22" t="s">
        <v>332</v>
      </c>
      <c r="J44" s="34" t="s">
        <v>402</v>
      </c>
    </row>
    <row r="45" ht="18.75" customHeight="1" spans="1:10">
      <c r="A45" s="205" t="s">
        <v>290</v>
      </c>
      <c r="B45" s="22" t="s">
        <v>401</v>
      </c>
      <c r="C45" s="22" t="s">
        <v>326</v>
      </c>
      <c r="D45" s="22" t="s">
        <v>334</v>
      </c>
      <c r="E45" s="34" t="s">
        <v>403</v>
      </c>
      <c r="F45" s="22" t="s">
        <v>329</v>
      </c>
      <c r="G45" s="34" t="s">
        <v>352</v>
      </c>
      <c r="H45" s="22" t="s">
        <v>337</v>
      </c>
      <c r="I45" s="22" t="s">
        <v>332</v>
      </c>
      <c r="J45" s="34" t="s">
        <v>402</v>
      </c>
    </row>
    <row r="46" ht="18.75" customHeight="1" spans="1:10">
      <c r="A46" s="205" t="s">
        <v>290</v>
      </c>
      <c r="B46" s="22" t="s">
        <v>401</v>
      </c>
      <c r="C46" s="22" t="s">
        <v>344</v>
      </c>
      <c r="D46" s="22" t="s">
        <v>345</v>
      </c>
      <c r="E46" s="34" t="s">
        <v>404</v>
      </c>
      <c r="F46" s="22" t="s">
        <v>329</v>
      </c>
      <c r="G46" s="34" t="s">
        <v>405</v>
      </c>
      <c r="H46" s="22" t="s">
        <v>337</v>
      </c>
      <c r="I46" s="22" t="s">
        <v>338</v>
      </c>
      <c r="J46" s="34" t="s">
        <v>402</v>
      </c>
    </row>
    <row r="47" ht="18.75" customHeight="1" spans="1:10">
      <c r="A47" s="205" t="s">
        <v>290</v>
      </c>
      <c r="B47" s="22" t="s">
        <v>401</v>
      </c>
      <c r="C47" s="22" t="s">
        <v>347</v>
      </c>
      <c r="D47" s="22" t="s">
        <v>348</v>
      </c>
      <c r="E47" s="34" t="s">
        <v>406</v>
      </c>
      <c r="F47" s="22" t="s">
        <v>341</v>
      </c>
      <c r="G47" s="34" t="s">
        <v>365</v>
      </c>
      <c r="H47" s="22" t="s">
        <v>337</v>
      </c>
      <c r="I47" s="22" t="s">
        <v>332</v>
      </c>
      <c r="J47" s="34" t="s">
        <v>402</v>
      </c>
    </row>
    <row r="48" ht="18.75" customHeight="1" spans="1:10">
      <c r="A48" s="205" t="s">
        <v>296</v>
      </c>
      <c r="B48" s="22" t="s">
        <v>407</v>
      </c>
      <c r="C48" s="22" t="s">
        <v>326</v>
      </c>
      <c r="D48" s="22" t="s">
        <v>327</v>
      </c>
      <c r="E48" s="34" t="s">
        <v>408</v>
      </c>
      <c r="F48" s="22" t="s">
        <v>329</v>
      </c>
      <c r="G48" s="34" t="s">
        <v>409</v>
      </c>
      <c r="H48" s="22" t="s">
        <v>337</v>
      </c>
      <c r="I48" s="22" t="s">
        <v>338</v>
      </c>
      <c r="J48" s="34" t="s">
        <v>410</v>
      </c>
    </row>
    <row r="49" ht="18.75" customHeight="1" spans="1:10">
      <c r="A49" s="205" t="s">
        <v>296</v>
      </c>
      <c r="B49" s="22" t="s">
        <v>407</v>
      </c>
      <c r="C49" s="22" t="s">
        <v>326</v>
      </c>
      <c r="D49" s="22" t="s">
        <v>334</v>
      </c>
      <c r="E49" s="34" t="s">
        <v>411</v>
      </c>
      <c r="F49" s="22" t="s">
        <v>341</v>
      </c>
      <c r="G49" s="34" t="s">
        <v>365</v>
      </c>
      <c r="H49" s="22" t="s">
        <v>337</v>
      </c>
      <c r="I49" s="22" t="s">
        <v>332</v>
      </c>
      <c r="J49" s="34" t="s">
        <v>412</v>
      </c>
    </row>
    <row r="50" ht="18.75" customHeight="1" spans="1:10">
      <c r="A50" s="205" t="s">
        <v>296</v>
      </c>
      <c r="B50" s="22" t="s">
        <v>407</v>
      </c>
      <c r="C50" s="22" t="s">
        <v>344</v>
      </c>
      <c r="D50" s="22" t="s">
        <v>345</v>
      </c>
      <c r="E50" s="34" t="s">
        <v>346</v>
      </c>
      <c r="F50" s="22" t="s">
        <v>341</v>
      </c>
      <c r="G50" s="34" t="s">
        <v>336</v>
      </c>
      <c r="H50" s="22" t="s">
        <v>337</v>
      </c>
      <c r="I50" s="22" t="s">
        <v>338</v>
      </c>
      <c r="J50" s="34" t="s">
        <v>413</v>
      </c>
    </row>
    <row r="51" ht="18.75" customHeight="1" spans="1:10">
      <c r="A51" s="205" t="s">
        <v>296</v>
      </c>
      <c r="B51" s="22" t="s">
        <v>407</v>
      </c>
      <c r="C51" s="22" t="s">
        <v>344</v>
      </c>
      <c r="D51" s="22" t="s">
        <v>356</v>
      </c>
      <c r="E51" s="34" t="s">
        <v>414</v>
      </c>
      <c r="F51" s="22" t="s">
        <v>341</v>
      </c>
      <c r="G51" s="34" t="s">
        <v>415</v>
      </c>
      <c r="H51" s="22" t="s">
        <v>337</v>
      </c>
      <c r="I51" s="22" t="s">
        <v>338</v>
      </c>
      <c r="J51" s="34" t="s">
        <v>413</v>
      </c>
    </row>
    <row r="52" ht="18.75" customHeight="1" spans="1:10">
      <c r="A52" s="205" t="s">
        <v>296</v>
      </c>
      <c r="B52" s="22" t="s">
        <v>407</v>
      </c>
      <c r="C52" s="22" t="s">
        <v>347</v>
      </c>
      <c r="D52" s="22" t="s">
        <v>348</v>
      </c>
      <c r="E52" s="34" t="s">
        <v>348</v>
      </c>
      <c r="F52" s="22" t="s">
        <v>341</v>
      </c>
      <c r="G52" s="34" t="s">
        <v>349</v>
      </c>
      <c r="H52" s="22" t="s">
        <v>337</v>
      </c>
      <c r="I52" s="22" t="s">
        <v>332</v>
      </c>
      <c r="J52" s="34" t="s">
        <v>412</v>
      </c>
    </row>
    <row r="53" ht="18.75" customHeight="1" spans="1:10">
      <c r="A53" s="205" t="s">
        <v>302</v>
      </c>
      <c r="B53" s="22" t="s">
        <v>416</v>
      </c>
      <c r="C53" s="22" t="s">
        <v>326</v>
      </c>
      <c r="D53" s="22" t="s">
        <v>327</v>
      </c>
      <c r="E53" s="34" t="s">
        <v>417</v>
      </c>
      <c r="F53" s="22" t="s">
        <v>341</v>
      </c>
      <c r="G53" s="34" t="s">
        <v>375</v>
      </c>
      <c r="H53" s="22" t="s">
        <v>337</v>
      </c>
      <c r="I53" s="22" t="s">
        <v>332</v>
      </c>
      <c r="J53" s="34" t="s">
        <v>418</v>
      </c>
    </row>
    <row r="54" ht="18.75" customHeight="1" spans="1:10">
      <c r="A54" s="205" t="s">
        <v>302</v>
      </c>
      <c r="B54" s="22" t="s">
        <v>416</v>
      </c>
      <c r="C54" s="22" t="s">
        <v>326</v>
      </c>
      <c r="D54" s="22" t="s">
        <v>334</v>
      </c>
      <c r="E54" s="34" t="s">
        <v>387</v>
      </c>
      <c r="F54" s="22" t="s">
        <v>341</v>
      </c>
      <c r="G54" s="34" t="s">
        <v>352</v>
      </c>
      <c r="H54" s="22" t="s">
        <v>337</v>
      </c>
      <c r="I54" s="22" t="s">
        <v>332</v>
      </c>
      <c r="J54" s="34" t="s">
        <v>418</v>
      </c>
    </row>
    <row r="55" ht="18.75" customHeight="1" spans="1:10">
      <c r="A55" s="205" t="s">
        <v>302</v>
      </c>
      <c r="B55" s="22" t="s">
        <v>416</v>
      </c>
      <c r="C55" s="22" t="s">
        <v>344</v>
      </c>
      <c r="D55" s="22" t="s">
        <v>345</v>
      </c>
      <c r="E55" s="34" t="s">
        <v>374</v>
      </c>
      <c r="F55" s="22" t="s">
        <v>341</v>
      </c>
      <c r="G55" s="34" t="s">
        <v>375</v>
      </c>
      <c r="H55" s="22" t="s">
        <v>337</v>
      </c>
      <c r="I55" s="22" t="s">
        <v>332</v>
      </c>
      <c r="J55" s="34" t="s">
        <v>418</v>
      </c>
    </row>
    <row r="56" ht="18.75" customHeight="1" spans="1:10">
      <c r="A56" s="205" t="s">
        <v>302</v>
      </c>
      <c r="B56" s="22" t="s">
        <v>416</v>
      </c>
      <c r="C56" s="22" t="s">
        <v>344</v>
      </c>
      <c r="D56" s="22" t="s">
        <v>356</v>
      </c>
      <c r="E56" s="34" t="s">
        <v>419</v>
      </c>
      <c r="F56" s="22" t="s">
        <v>341</v>
      </c>
      <c r="G56" s="34" t="s">
        <v>368</v>
      </c>
      <c r="H56" s="22" t="s">
        <v>337</v>
      </c>
      <c r="I56" s="22" t="s">
        <v>338</v>
      </c>
      <c r="J56" s="34" t="s">
        <v>420</v>
      </c>
    </row>
    <row r="57" ht="18.75" customHeight="1" spans="1:10">
      <c r="A57" s="205" t="s">
        <v>302</v>
      </c>
      <c r="B57" s="22" t="s">
        <v>416</v>
      </c>
      <c r="C57" s="22" t="s">
        <v>347</v>
      </c>
      <c r="D57" s="22" t="s">
        <v>348</v>
      </c>
      <c r="E57" s="34" t="s">
        <v>376</v>
      </c>
      <c r="F57" s="22" t="s">
        <v>341</v>
      </c>
      <c r="G57" s="34" t="s">
        <v>375</v>
      </c>
      <c r="H57" s="22" t="s">
        <v>337</v>
      </c>
      <c r="I57" s="22" t="s">
        <v>332</v>
      </c>
      <c r="J57" s="34" t="s">
        <v>420</v>
      </c>
    </row>
    <row r="58" ht="18.75" customHeight="1" spans="1:10">
      <c r="A58" s="205" t="s">
        <v>311</v>
      </c>
      <c r="B58" s="22" t="s">
        <v>421</v>
      </c>
      <c r="C58" s="22" t="s">
        <v>326</v>
      </c>
      <c r="D58" s="22" t="s">
        <v>334</v>
      </c>
      <c r="E58" s="34" t="s">
        <v>422</v>
      </c>
      <c r="F58" s="22" t="s">
        <v>341</v>
      </c>
      <c r="G58" s="34" t="s">
        <v>365</v>
      </c>
      <c r="H58" s="22" t="s">
        <v>337</v>
      </c>
      <c r="I58" s="22" t="s">
        <v>332</v>
      </c>
      <c r="J58" s="34" t="s">
        <v>423</v>
      </c>
    </row>
    <row r="59" ht="18.75" customHeight="1" spans="1:10">
      <c r="A59" s="205" t="s">
        <v>311</v>
      </c>
      <c r="B59" s="22" t="s">
        <v>421</v>
      </c>
      <c r="C59" s="22" t="s">
        <v>326</v>
      </c>
      <c r="D59" s="22" t="s">
        <v>334</v>
      </c>
      <c r="E59" s="34" t="s">
        <v>424</v>
      </c>
      <c r="F59" s="22" t="s">
        <v>341</v>
      </c>
      <c r="G59" s="34" t="s">
        <v>352</v>
      </c>
      <c r="H59" s="22" t="s">
        <v>337</v>
      </c>
      <c r="I59" s="22" t="s">
        <v>332</v>
      </c>
      <c r="J59" s="34" t="s">
        <v>425</v>
      </c>
    </row>
    <row r="60" ht="18.75" customHeight="1" spans="1:10">
      <c r="A60" s="205" t="s">
        <v>311</v>
      </c>
      <c r="B60" s="22" t="s">
        <v>421</v>
      </c>
      <c r="C60" s="22" t="s">
        <v>344</v>
      </c>
      <c r="D60" s="22" t="s">
        <v>345</v>
      </c>
      <c r="E60" s="34" t="s">
        <v>346</v>
      </c>
      <c r="F60" s="22" t="s">
        <v>341</v>
      </c>
      <c r="G60" s="34" t="s">
        <v>336</v>
      </c>
      <c r="H60" s="22" t="s">
        <v>337</v>
      </c>
      <c r="I60" s="22" t="s">
        <v>338</v>
      </c>
      <c r="J60" s="34" t="s">
        <v>426</v>
      </c>
    </row>
    <row r="61" ht="18.75" customHeight="1" spans="1:10">
      <c r="A61" s="205" t="s">
        <v>311</v>
      </c>
      <c r="B61" s="22" t="s">
        <v>421</v>
      </c>
      <c r="C61" s="22" t="s">
        <v>344</v>
      </c>
      <c r="D61" s="22" t="s">
        <v>356</v>
      </c>
      <c r="E61" s="34" t="s">
        <v>414</v>
      </c>
      <c r="F61" s="22" t="s">
        <v>341</v>
      </c>
      <c r="G61" s="34" t="s">
        <v>415</v>
      </c>
      <c r="H61" s="22" t="s">
        <v>337</v>
      </c>
      <c r="I61" s="22" t="s">
        <v>338</v>
      </c>
      <c r="J61" s="34" t="s">
        <v>426</v>
      </c>
    </row>
    <row r="62" ht="18.75" customHeight="1" spans="1:10">
      <c r="A62" s="205" t="s">
        <v>311</v>
      </c>
      <c r="B62" s="22" t="s">
        <v>421</v>
      </c>
      <c r="C62" s="22" t="s">
        <v>347</v>
      </c>
      <c r="D62" s="22" t="s">
        <v>348</v>
      </c>
      <c r="E62" s="34" t="s">
        <v>369</v>
      </c>
      <c r="F62" s="22" t="s">
        <v>341</v>
      </c>
      <c r="G62" s="34" t="s">
        <v>349</v>
      </c>
      <c r="H62" s="22" t="s">
        <v>337</v>
      </c>
      <c r="I62" s="22" t="s">
        <v>332</v>
      </c>
      <c r="J62" s="34" t="s">
        <v>426</v>
      </c>
    </row>
    <row r="63" ht="18.75" customHeight="1" spans="1:10">
      <c r="A63" s="205" t="s">
        <v>280</v>
      </c>
      <c r="B63" s="22" t="s">
        <v>325</v>
      </c>
      <c r="C63" s="22" t="s">
        <v>326</v>
      </c>
      <c r="D63" s="22" t="s">
        <v>327</v>
      </c>
      <c r="E63" s="34" t="s">
        <v>377</v>
      </c>
      <c r="F63" s="22" t="s">
        <v>341</v>
      </c>
      <c r="G63" s="34" t="s">
        <v>397</v>
      </c>
      <c r="H63" s="22" t="s">
        <v>398</v>
      </c>
      <c r="I63" s="22" t="s">
        <v>332</v>
      </c>
      <c r="J63" s="34" t="s">
        <v>427</v>
      </c>
    </row>
    <row r="64" ht="18.75" customHeight="1" spans="1:10">
      <c r="A64" s="205" t="s">
        <v>280</v>
      </c>
      <c r="B64" s="22" t="s">
        <v>325</v>
      </c>
      <c r="C64" s="22" t="s">
        <v>326</v>
      </c>
      <c r="D64" s="22" t="s">
        <v>363</v>
      </c>
      <c r="E64" s="34" t="s">
        <v>428</v>
      </c>
      <c r="F64" s="22" t="s">
        <v>329</v>
      </c>
      <c r="G64" s="34" t="s">
        <v>429</v>
      </c>
      <c r="H64" s="22" t="s">
        <v>337</v>
      </c>
      <c r="I64" s="22" t="s">
        <v>338</v>
      </c>
      <c r="J64" s="34" t="s">
        <v>427</v>
      </c>
    </row>
    <row r="65" ht="18.75" customHeight="1" spans="1:10">
      <c r="A65" s="205" t="s">
        <v>280</v>
      </c>
      <c r="B65" s="22" t="s">
        <v>325</v>
      </c>
      <c r="C65" s="22" t="s">
        <v>344</v>
      </c>
      <c r="D65" s="22" t="s">
        <v>380</v>
      </c>
      <c r="E65" s="34" t="s">
        <v>381</v>
      </c>
      <c r="F65" s="22" t="s">
        <v>329</v>
      </c>
      <c r="G65" s="34" t="s">
        <v>352</v>
      </c>
      <c r="H65" s="22" t="s">
        <v>337</v>
      </c>
      <c r="I65" s="22" t="s">
        <v>332</v>
      </c>
      <c r="J65" s="34" t="s">
        <v>427</v>
      </c>
    </row>
    <row r="66" ht="18.75" customHeight="1" spans="1:10">
      <c r="A66" s="205" t="s">
        <v>280</v>
      </c>
      <c r="B66" s="22" t="s">
        <v>325</v>
      </c>
      <c r="C66" s="22" t="s">
        <v>347</v>
      </c>
      <c r="D66" s="22" t="s">
        <v>348</v>
      </c>
      <c r="E66" s="34" t="s">
        <v>383</v>
      </c>
      <c r="F66" s="22" t="s">
        <v>341</v>
      </c>
      <c r="G66" s="34" t="s">
        <v>365</v>
      </c>
      <c r="H66" s="22" t="s">
        <v>337</v>
      </c>
      <c r="I66" s="22" t="s">
        <v>332</v>
      </c>
      <c r="J66" s="34" t="s">
        <v>427</v>
      </c>
    </row>
    <row r="67" ht="18.75" customHeight="1" spans="1:10">
      <c r="A67" s="205" t="s">
        <v>269</v>
      </c>
      <c r="B67" s="22" t="s">
        <v>430</v>
      </c>
      <c r="C67" s="22" t="s">
        <v>326</v>
      </c>
      <c r="D67" s="22" t="s">
        <v>327</v>
      </c>
      <c r="E67" s="34" t="s">
        <v>431</v>
      </c>
      <c r="F67" s="22" t="s">
        <v>329</v>
      </c>
      <c r="G67" s="34" t="s">
        <v>391</v>
      </c>
      <c r="H67" s="22" t="s">
        <v>432</v>
      </c>
      <c r="I67" s="22" t="s">
        <v>332</v>
      </c>
      <c r="J67" s="34" t="s">
        <v>433</v>
      </c>
    </row>
    <row r="68" ht="18.75" customHeight="1" spans="1:10">
      <c r="A68" s="205" t="s">
        <v>269</v>
      </c>
      <c r="B68" s="22" t="s">
        <v>430</v>
      </c>
      <c r="C68" s="22" t="s">
        <v>326</v>
      </c>
      <c r="D68" s="22" t="s">
        <v>363</v>
      </c>
      <c r="E68" s="34" t="s">
        <v>434</v>
      </c>
      <c r="F68" s="22" t="s">
        <v>341</v>
      </c>
      <c r="G68" s="34" t="s">
        <v>352</v>
      </c>
      <c r="H68" s="22" t="s">
        <v>337</v>
      </c>
      <c r="I68" s="22" t="s">
        <v>332</v>
      </c>
      <c r="J68" s="34" t="s">
        <v>433</v>
      </c>
    </row>
    <row r="69" ht="18.75" customHeight="1" spans="1:10">
      <c r="A69" s="205" t="s">
        <v>269</v>
      </c>
      <c r="B69" s="22" t="s">
        <v>430</v>
      </c>
      <c r="C69" s="22" t="s">
        <v>344</v>
      </c>
      <c r="D69" s="22" t="s">
        <v>345</v>
      </c>
      <c r="E69" s="34" t="s">
        <v>435</v>
      </c>
      <c r="F69" s="22" t="s">
        <v>341</v>
      </c>
      <c r="G69" s="34" t="s">
        <v>352</v>
      </c>
      <c r="H69" s="22" t="s">
        <v>337</v>
      </c>
      <c r="I69" s="22" t="s">
        <v>332</v>
      </c>
      <c r="J69" s="34" t="s">
        <v>433</v>
      </c>
    </row>
    <row r="70" ht="18.75" customHeight="1" spans="1:10">
      <c r="A70" s="205" t="s">
        <v>269</v>
      </c>
      <c r="B70" s="22" t="s">
        <v>430</v>
      </c>
      <c r="C70" s="22" t="s">
        <v>347</v>
      </c>
      <c r="D70" s="22" t="s">
        <v>348</v>
      </c>
      <c r="E70" s="34" t="s">
        <v>369</v>
      </c>
      <c r="F70" s="22" t="s">
        <v>341</v>
      </c>
      <c r="G70" s="34" t="s">
        <v>349</v>
      </c>
      <c r="H70" s="22" t="s">
        <v>337</v>
      </c>
      <c r="I70" s="22" t="s">
        <v>332</v>
      </c>
      <c r="J70" s="34" t="s">
        <v>433</v>
      </c>
    </row>
  </sheetData>
  <mergeCells count="30">
    <mergeCell ref="A3:J3"/>
    <mergeCell ref="A4:H4"/>
    <mergeCell ref="A8:A12"/>
    <mergeCell ref="A13:A17"/>
    <mergeCell ref="A18:A22"/>
    <mergeCell ref="A23:A26"/>
    <mergeCell ref="A27:A30"/>
    <mergeCell ref="A31:A34"/>
    <mergeCell ref="A35:A39"/>
    <mergeCell ref="A40:A43"/>
    <mergeCell ref="A44:A47"/>
    <mergeCell ref="A48:A52"/>
    <mergeCell ref="A53:A57"/>
    <mergeCell ref="A58:A62"/>
    <mergeCell ref="A63:A66"/>
    <mergeCell ref="A67:A70"/>
    <mergeCell ref="B8:B12"/>
    <mergeCell ref="B13:B17"/>
    <mergeCell ref="B18:B22"/>
    <mergeCell ref="B23:B26"/>
    <mergeCell ref="B27:B30"/>
    <mergeCell ref="B31:B34"/>
    <mergeCell ref="B35:B39"/>
    <mergeCell ref="B40:B43"/>
    <mergeCell ref="B44:B47"/>
    <mergeCell ref="B48:B52"/>
    <mergeCell ref="B53:B57"/>
    <mergeCell ref="B58:B62"/>
    <mergeCell ref="B63:B66"/>
    <mergeCell ref="B67:B70"/>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2025-02-08T02:10:00Z</dcterms:created>
  <dcterms:modified xsi:type="dcterms:W3CDTF">2025-02-24T02:21:42Z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C125A1327C004E69BB522094342C0CD1_13</vt:lpwstr>
  </property>
  <property fmtid="{D5CDD505-2E9C-101B-9397-08002B2CF9AE}" pid="3" name="KSOProductBuildVer">
    <vt:lpwstr>2052-12.1.0.19770</vt:lpwstr>
  </property>
</Properties>
</file>