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/>
  </bookViews>
  <sheets>
    <sheet name="部门财务收支预算总表01-1" sheetId="1" r:id="rId2"/>
    <sheet name="部门收入预算表01-2" sheetId="2" r:id="rId3"/>
    <sheet name="部门支出预算表01-3" sheetId="3" r:id="rId4"/>
    <sheet name="部门财政拨款收支预算总表02-1" sheetId="4" r:id="rId5"/>
    <sheet name="一般公共预算支出预算表02-2" sheetId="5" r:id="rId6"/>
    <sheet name="一般公共预算“三公”经费支出预算表03" sheetId="6" r:id="rId7"/>
    <sheet name="部门基本支出预算表04" sheetId="7" r:id="rId8"/>
    <sheet name="部门项目支出预算表05-1" sheetId="8" r:id="rId9"/>
    <sheet name="部门项目支出绩效目标表05-2" sheetId="9" r:id="rId10"/>
    <sheet name="部门政府性基金预算支出预算表06" sheetId="10" r:id="rId11"/>
    <sheet name="部门政府采购预算表07" sheetId="11" r:id="rId12"/>
    <sheet name="部门政府购买服务预算表08" sheetId="12" r:id="rId13"/>
    <sheet name="县对下转移支付预算表09-1" sheetId="13" r:id="rId14"/>
    <sheet name="县对下转移支付绩效目标表09-2" sheetId="14" r:id="rId15"/>
    <sheet name="新增资产配置表10" sheetId="15" r:id="rId16"/>
    <sheet name="转移支付补助项目支出预算表11" sheetId="16" r:id="rId17"/>
    <sheet name="部门项目中期规划预算表12" sheetId="17" r:id="rId18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0" iterate="0" iterateCount="100" iterateDelta="0.001"/>
</workbook>
</file>

<file path=xl/sharedStrings.xml><?xml version="1.0" encoding="utf-8"?>
<sst xmlns="http://schemas.openxmlformats.org/spreadsheetml/2006/main" count="1020" uniqueCount="410">
  <si>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</si>
  <si>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</si>
  <si>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</si>
  <si>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</si>
  <si>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</si>
  <si>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</si>
  <si>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</si>
  <si>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</si>
  <si>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</si>
  <si>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</si>
  <si>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</si>
  <si>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</si>
  <si>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</si>
  <si>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</si>
  <si>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</si>
  <si>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</si>
  <si>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</si>
  <si>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</si>
  <si>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</si>
  <si>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</si>
  <si>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</si>
  <si>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</si>
  <si>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</si>
  <si>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</si>
  <si>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</si>
  <si>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</si>
  <si>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 xml:space="preserve"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</si>
  <si>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</si>
  <si>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</si>
  <si>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</si>
  <si>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</si>
  <si>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</si>
  <si>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</si>
  <si>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</si>
  <si>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</si>
  <si>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</si>
  <si>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</si>
  <si>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</si>
  <si>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</si>
  <si>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</si>
  <si>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</si>
  <si>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</si>
  <si>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</si>
  <si>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</si>
  <si>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</si>
  <si>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</si>
  <si>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</si>
  <si>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</si>
  <si>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</si>
  <si>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</si>
  <si>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</si>
  <si>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</si>
  <si>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</si>
  <si>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</si>
  <si>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</si>
  <si>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</si>
  <si>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</si>
  <si>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</si>
  <si>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</si>
  <si>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</si>
  <si>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</si>
  <si>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</si>
  <si>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</si>
  <si>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</si>
  <si>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</si>
  <si>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</si>
  <si>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</si>
  <si>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</si>
  <si>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</si>
  <si>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117</t>
  </si>
  <si>
    <t>耿马傣族佤族自治县人力资源和社会保障局</t>
  </si>
  <si>
    <t>117001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</si>
  <si>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</si>
  <si>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</si>
  <si>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</si>
  <si>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</si>
  <si>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</si>
  <si>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</si>
  <si>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</si>
  <si>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</si>
  <si>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</si>
  <si>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</si>
  <si>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</si>
  <si>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</si>
  <si>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</si>
  <si>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</si>
  <si>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20801</t>
  </si>
  <si>
    <t>2080101</t>
  </si>
  <si>
    <t>2080111</t>
  </si>
  <si>
    <t>2080199</t>
  </si>
  <si>
    <t>20805</t>
  </si>
  <si>
    <t>2080501</t>
  </si>
  <si>
    <t>2080505</t>
  </si>
  <si>
    <t>2080599</t>
  </si>
  <si>
    <t>20899</t>
  </si>
  <si>
    <t>2089999</t>
  </si>
  <si>
    <t>210</t>
  </si>
  <si>
    <t>卫生健康支出</t>
  </si>
  <si>
    <t>21011</t>
  </si>
  <si>
    <t>2101101</t>
  </si>
  <si>
    <t>2101102</t>
  </si>
  <si>
    <t>2101199</t>
  </si>
  <si>
    <t>213</t>
  </si>
  <si>
    <t>农林水支出</t>
  </si>
  <si>
    <t>21308</t>
  </si>
  <si>
    <t>2130804</t>
  </si>
  <si>
    <t>221</t>
  </si>
  <si>
    <t>住房保障支出</t>
  </si>
  <si>
    <t>22102</t>
  </si>
  <si>
    <t>2210201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</si>
  <si>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</si>
  <si>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</si>
  <si>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</si>
  <si>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</si>
  <si>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</si>
  <si>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</si>
  <si>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</si>
  <si>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</si>
  <si>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</si>
  <si>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</si>
  <si>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</si>
  <si>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</si>
  <si>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</si>
  <si>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</si>
  <si>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</si>
  <si>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</si>
  <si>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</si>
  <si>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</si>
  <si>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</si>
  <si>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</si>
  <si>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</si>
  <si>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</si>
  <si>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</si>
  <si>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</si>
  <si>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</si>
  <si>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</si>
  <si>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</si>
  <si>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</si>
  <si>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</si>
  <si>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</si>
  <si>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</si>
  <si>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</si>
  <si>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</si>
  <si>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</si>
  <si>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</si>
  <si>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</si>
  <si>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</si>
  <si>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</si>
  <si>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</si>
  <si>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</si>
  <si>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</si>
  <si>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</si>
  <si>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</si>
  <si>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</si>
  <si>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</si>
  <si>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</si>
  <si>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</si>
  <si>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人力资源和社会保障管理事务</t>
  </si>
  <si>
    <t>行政运行</t>
  </si>
  <si>
    <t>公共就业服务和职业技能鉴定机构</t>
  </si>
  <si>
    <t>其他人力资源和社会保障管理事务支出</t>
  </si>
  <si>
    <t>行政事业单位养老支出</t>
  </si>
  <si>
    <t>行政单位离退休</t>
  </si>
  <si>
    <t>机关事业单位基本养老保险缴费支出</t>
  </si>
  <si>
    <t>其他行政事业单位养老支出</t>
  </si>
  <si>
    <t>其他社会保障和就业支出</t>
  </si>
  <si>
    <t>行政事业单位医疗</t>
  </si>
  <si>
    <t>行政单位医疗</t>
  </si>
  <si>
    <t>事业单位医疗</t>
  </si>
  <si>
    <t>其他行政事业单位医疗支出</t>
  </si>
  <si>
    <t>普惠金融发展支出</t>
  </si>
  <si>
    <t>创业担保贷款贴息及奖补</t>
  </si>
  <si>
    <t>住房改革支出</t>
  </si>
  <si>
    <t>住房公积金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</si>
  <si>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</si>
  <si>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</si>
  <si>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</si>
  <si>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</si>
  <si>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</si>
  <si>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</si>
  <si>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</si>
  <si>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</si>
  <si>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</si>
  <si>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</si>
  <si>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</si>
  <si>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</si>
  <si>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</si>
  <si>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</si>
  <si>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</si>
  <si>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</si>
  <si>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</si>
  <si>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</si>
  <si>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</si>
  <si>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</si>
  <si>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</si>
  <si>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</si>
  <si>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</si>
  <si>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</si>
  <si>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</si>
  <si>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</si>
  <si>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</si>
  <si>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</si>
  <si>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</si>
  <si>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</si>
  <si>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</si>
  <si>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530926210000000002252</t>
  </si>
  <si>
    <t>行政人员工资支出</t>
  </si>
  <si>
    <t>30101</t>
  </si>
  <si>
    <t>基本工资</t>
  </si>
  <si>
    <t>530926210000000002253</t>
  </si>
  <si>
    <t>事业人员工资支出</t>
  </si>
  <si>
    <t>30102</t>
  </si>
  <si>
    <t>津贴补贴</t>
  </si>
  <si>
    <t>30103</t>
  </si>
  <si>
    <t>奖金</t>
  </si>
  <si>
    <t>530926231100001428682</t>
  </si>
  <si>
    <t>行政人员绩效考核奖励（2017年提高部分）</t>
  </si>
  <si>
    <t>530926231100001428684</t>
  </si>
  <si>
    <t>奖励性绩效工资</t>
  </si>
  <si>
    <t>30107</t>
  </si>
  <si>
    <t>绩效工资</t>
  </si>
  <si>
    <t>530926231100001428698</t>
  </si>
  <si>
    <t>事业人员绩效工资（2017年提高部分）</t>
  </si>
  <si>
    <t>530926231100001428683</t>
  </si>
  <si>
    <t>基础性绩效工资</t>
  </si>
  <si>
    <t>530926210000000003267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</si>
  <si>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</si>
  <si>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</si>
  <si>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</si>
  <si>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</si>
  <si>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</si>
  <si>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</si>
  <si>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</si>
  <si>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</si>
  <si>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</si>
  <si>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</si>
  <si>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</si>
  <si>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</si>
  <si>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</si>
  <si>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</si>
  <si>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</si>
  <si>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530926210000000002255</t>
  </si>
  <si>
    <t>30113</t>
  </si>
  <si>
    <t>530926210000000002262</t>
  </si>
  <si>
    <t>一般公用经费</t>
  </si>
  <si>
    <t>30201</t>
  </si>
  <si>
    <t>办公费</t>
  </si>
  <si>
    <t>30207</t>
  </si>
  <si>
    <t>邮电费</t>
  </si>
  <si>
    <t>30206</t>
  </si>
  <si>
    <t>电费</t>
  </si>
  <si>
    <t>30205</t>
  </si>
  <si>
    <t>水费</t>
  </si>
  <si>
    <t>30211</t>
  </si>
  <si>
    <t>差旅费</t>
  </si>
  <si>
    <t>530926241100002461793</t>
  </si>
  <si>
    <t>公务接待费（公用经费）</t>
  </si>
  <si>
    <t>30217</t>
  </si>
  <si>
    <t>530926210000000002261</t>
  </si>
  <si>
    <t>工会经费</t>
  </si>
  <si>
    <t>30228</t>
  </si>
  <si>
    <t>530926210000000002258</t>
  </si>
  <si>
    <t>公务用车运行维护费</t>
  </si>
  <si>
    <t>30231</t>
  </si>
  <si>
    <t>530926210000000002259</t>
  </si>
  <si>
    <t>行政人员公务交通补贴</t>
  </si>
  <si>
    <t>30239</t>
  </si>
  <si>
    <t>其他交通费用</t>
  </si>
  <si>
    <t>530926251100003823738</t>
  </si>
  <si>
    <t>残疾人就业保障金</t>
  </si>
  <si>
    <t>30299</t>
  </si>
  <si>
    <t>其他商品和服务支出</t>
  </si>
  <si>
    <t>530926210000000002256</t>
  </si>
  <si>
    <t>离退休费</t>
  </si>
  <si>
    <t>30302</t>
  </si>
  <si>
    <t>退休费</t>
  </si>
  <si>
    <t>530926241100002371945</t>
  </si>
  <si>
    <t>村（社区）委员</t>
  </si>
  <si>
    <t>30305</t>
  </si>
  <si>
    <t>生活补助</t>
  </si>
  <si>
    <t>530926231100001497922</t>
  </si>
  <si>
    <t>公益性岗位住房公积金</t>
  </si>
  <si>
    <t>530926231100001497919</t>
  </si>
  <si>
    <t>城乡居民基本养老保险协管员</t>
  </si>
  <si>
    <t>530926231100001428701</t>
  </si>
  <si>
    <t>企业离退休人员养老金补差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</si>
  <si>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</si>
  <si>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</si>
  <si>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</si>
  <si>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</si>
  <si>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</si>
  <si>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</si>
  <si>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</si>
  <si>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</si>
  <si>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</si>
  <si>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2025年创业担保贷款县级补贴资金</t>
  </si>
  <si>
    <t>事业发展类</t>
  </si>
  <si>
    <t>530926251100003825654</t>
  </si>
  <si>
    <t>31205</t>
  </si>
  <si>
    <t>利息补贴</t>
  </si>
  <si>
    <t>2025年春节慰问经费</t>
  </si>
  <si>
    <t>专项业务类</t>
  </si>
  <si>
    <t>530926251100004076246</t>
  </si>
  <si>
    <t>耿马县基层就业和社会保障服务设施补短板项目资金</t>
  </si>
  <si>
    <t>530926241100003142629</t>
  </si>
  <si>
    <t>30901</t>
  </si>
  <si>
    <t>房屋建筑物购建</t>
  </si>
  <si>
    <t>机关事业单位职业年金利息补助资金</t>
  </si>
  <si>
    <t>530926251100003825655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</si>
  <si>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</si>
  <si>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</si>
  <si>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</si>
  <si>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</si>
  <si>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</si>
  <si>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</si>
  <si>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</si>
  <si>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</si>
  <si>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</si>
  <si>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</si>
  <si>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</si>
  <si>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</si>
  <si>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</si>
  <si>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获补对象数</t>
  </si>
  <si>
    <t>=</t>
  </si>
  <si>
    <t>创业担保贷款申领人数</t>
  </si>
  <si>
    <t>人(人次、家)</t>
  </si>
  <si>
    <t>定性指标</t>
  </si>
  <si>
    <t>反映获补助人员、企业的数量情况，也适用补贴、资助等形式的补助。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</si>
  <si>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</si>
  <si>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</si>
  <si>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</si>
  <si>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</si>
  <si>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</si>
  <si>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</si>
  <si>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</si>
  <si>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</si>
  <si>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</si>
  <si>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</si>
  <si>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</si>
  <si>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&gt;=</t>
  </si>
  <si>
    <t>95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</si>
  <si>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</si>
  <si>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</si>
  <si>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</si>
  <si>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</si>
  <si>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反映获补助受益对象的满意程度。</t>
  </si>
  <si>
    <t>发放2025年春节慰问金。</t>
  </si>
  <si>
    <t>慰问对象数</t>
  </si>
  <si>
    <t>27</t>
  </si>
  <si>
    <t>定量指标</t>
  </si>
  <si>
    <t>慰问对象准确率</t>
  </si>
  <si>
    <t>慰问对象满意度</t>
  </si>
  <si>
    <t>保障新办公大楼耗材购买。</t>
  </si>
  <si>
    <t>购置计划完成率</t>
  </si>
  <si>
    <t>100%</t>
  </si>
  <si>
    <t>反映部门购置计划执行情况购置计划执行情况。
购置计划完成率=（实际购置交付装备数量/计划购置交付装备数量）*100%。</t>
  </si>
  <si>
    <t>验收通过率</t>
  </si>
  <si>
    <t>反映设备购置的产品质量情况。
验收通过率=（通过验收的购置数量/购置总数量）*100%。</t>
  </si>
  <si>
    <t>购置设备利用率</t>
  </si>
  <si>
    <t>反映设备利用情况。
设备利用率=（投入使用设备数/购置设备总数）*100%。</t>
  </si>
  <si>
    <t>经济效益</t>
  </si>
  <si>
    <t>设备采购经济性</t>
  </si>
  <si>
    <t>&lt;=</t>
  </si>
  <si>
    <t>50</t>
  </si>
  <si>
    <t>万元</t>
  </si>
  <si>
    <t>反映设备采购成本低于计划数所获得的经济效益。</t>
  </si>
  <si>
    <t>使用人员满意度</t>
  </si>
  <si>
    <t>95%</t>
  </si>
  <si>
    <t>反映服务对象对购置设备的整体满意情况。
使用人员满意度=（对购置设备满意的人数/问卷调查人数）*100%。</t>
  </si>
  <si>
    <t>全县机关事业单位人员</t>
  </si>
  <si>
    <t>缴费及时率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</si>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</sst>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1" formatCode="#,##0.00;-#,##0.00;;@"/>
    <numFmt numFmtId="172" formatCode="#,##0;-#,##0;;@"/>
    <numFmt numFmtId="173" formatCode="HH:mm:ss"/>
    <numFmt numFmtId="174" formatCode="yyyy-MM-dd"/>
    <numFmt numFmtId="175" formatCode="yyyy-MM-dd HH:mm:ss"/>
  </numFmts>
  <fonts count="29">
    <font>
      <sz val="9"/>
      <color rgb="FF000000"/>
      <name val="Microsoft YaHei UI"/>
    </font>
    <font>
      <sz val="9"/>
      <color auto="1"/>
      <name val="宋体"/>
    </font>
    <font>
      <sz val="9"/>
      <color rgb="FF000000"/>
      <name val="宋体"/>
    </font>
    <font>
      <sz val="22"/>
      <color rgb="FF000000"/>
      <name val="方正小标宋简体"/>
    </font>
    <font>
      <sz val="19"/>
      <color rgb="FF000000"/>
      <name val="宋体"/>
    </font>
    <font>
      <b/>
      <sz val="11"/>
      <color rgb="FF000000"/>
      <name val="宋体"/>
    </font>
    <font>
      <sz val="11"/>
      <color rgb="FF000000"/>
      <name val="宋体"/>
    </font>
    <font>
      <sz val="10"/>
      <color auto="1"/>
      <name val="宋体"/>
    </font>
    <font>
      <b/>
      <sz val="9"/>
      <color auto="1"/>
      <name val="宋体"/>
    </font>
    <font>
      <b/>
      <sz val="9"/>
      <color rgb="FF000000"/>
      <name val="宋体"/>
    </font>
    <font>
      <sz val="10"/>
      <color rgb="FF000000"/>
      <name val="Arial"/>
    </font>
    <font>
      <sz val="10"/>
      <color rgb="FF000000"/>
      <name val="宋体"/>
    </font>
    <font>
      <sz val="30"/>
      <color rgb="FF000000"/>
      <name val="宋体"/>
    </font>
    <font>
      <sz val="9"/>
      <color auto="1"/>
      <name val="Microsoft YaHei UI"/>
    </font>
    <font>
      <sz val="28"/>
      <color rgb="FF000000"/>
      <name val="宋体"/>
    </font>
    <font>
      <sz val="10"/>
      <color rgb="FF000000"/>
      <name val="Microsoft YaHei UI"/>
    </font>
    <font>
      <sz val="20"/>
      <color rgb="FF000000"/>
      <name val="宋体"/>
    </font>
    <font>
      <b/>
      <sz val="10"/>
      <color rgb="FF000000"/>
      <name val="宋体"/>
    </font>
    <font>
      <sz val="21"/>
      <color rgb="FF000000"/>
      <name val="宋体"/>
    </font>
    <font>
      <sz val="10"/>
      <color theme="1"/>
      <name val="宋体"/>
    </font>
    <font>
      <b/>
      <sz val="23"/>
      <color rgb="FF000000"/>
      <name val="宋体"/>
    </font>
    <font>
      <sz val="11"/>
      <color theme="1"/>
      <name val="宋体"/>
    </font>
    <font>
      <sz val="11.25"/>
      <color rgb="FF000000"/>
      <name val="宋体"/>
    </font>
    <font>
      <sz val="12"/>
      <color theme="1"/>
      <name val="宋体"/>
    </font>
    <font>
      <sz val="12"/>
      <color rgb="FF000000"/>
      <name val="宋体"/>
    </font>
    <font>
      <sz val="9"/>
      <color theme="1"/>
      <name val="宋体"/>
    </font>
    <font>
      <sz val="10"/>
      <color rgb="FFFFFFFF"/>
      <name val="宋体"/>
    </font>
    <font>
      <b/>
      <sz val="21"/>
      <color rgb="FF000000"/>
      <name val="宋体"/>
    </font>
    <font>
      <sz val="22"/>
      <color auto="1"/>
      <name val="方正小标宋简体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</borders>
  <cellStyleXfs count="8">
    <xf numFmtId="0" fontId="0" fillId="0" borderId="0">
      <alignment vertical="top"/>
      <protection locked="0"/>
    </xf>
    <xf numFmtId="171" fontId="1" fillId="0" borderId="1">
      <alignment horizontal="right" vertical="center"/>
    </xf>
    <xf numFmtId="49" fontId="1" fillId="0" borderId="1">
      <alignment horizontal="left" vertical="center" wrapText="1"/>
    </xf>
    <xf numFmtId="173" fontId="1" fillId="0" borderId="1">
      <alignment horizontal="right" vertical="center"/>
    </xf>
    <xf numFmtId="174" fontId="1" fillId="0" borderId="1">
      <alignment horizontal="right" vertical="center"/>
    </xf>
    <xf numFmtId="175" fontId="1" fillId="0" borderId="1">
      <alignment horizontal="right" vertical="center"/>
    </xf>
    <xf numFmtId="10" fontId="1" fillId="0" borderId="1">
      <alignment horizontal="right" vertical="center"/>
    </xf>
    <xf numFmtId="172" fontId="1" fillId="0" borderId="1">
      <alignment horizontal="right" vertical="center"/>
    </xf>
  </cellStyleXfs>
  <cellXfs count="229">
    <xf numFmtId="0" fontId="0" fillId="0" borderId="0" xfId="0" applyFont="1">
      <alignment vertical="top"/>
      <protection locked="0"/>
    </xf>
    <xf numFmtId="171" fontId="1" fillId="0" borderId="1" xfId="1" applyFont="1" applyBorder="1" applyNumberFormat="1">
      <alignment horizontal="right" vertical="center"/>
    </xf>
    <xf numFmtId="49" fontId="1" fillId="0" borderId="1" xfId="2" applyFont="1" applyBorder="1" applyNumberFormat="1">
      <alignment horizontal="left" vertical="center" wrapText="1"/>
    </xf>
    <xf numFmtId="173" fontId="1" fillId="0" borderId="1" xfId="3" applyFont="1" applyBorder="1" applyNumberFormat="1">
      <alignment horizontal="right" vertical="center"/>
    </xf>
    <xf numFmtId="174" fontId="1" fillId="0" borderId="1" xfId="4" applyFont="1" applyBorder="1" applyNumberFormat="1">
      <alignment horizontal="right" vertical="center"/>
    </xf>
    <xf numFmtId="175" fontId="1" fillId="0" borderId="1" xfId="5" applyFont="1" applyBorder="1" applyNumberFormat="1">
      <alignment horizontal="right" vertical="center"/>
    </xf>
    <xf numFmtId="10" fontId="1" fillId="0" borderId="1" xfId="6" applyFont="1" applyBorder="1" applyNumberFormat="1">
      <alignment horizontal="right" vertical="center"/>
    </xf>
    <xf numFmtId="172" fontId="1" fillId="0" borderId="1" xfId="7" applyFont="1" applyBorder="1" applyNumberFormat="1">
      <alignment horizontal="right" vertical="center"/>
    </xf>
    <xf numFmtId="0" fontId="2" fillId="0" borderId="0" xfId="0" applyFont="1">
      <alignment horizontal="right" vertical="center"/>
    </xf>
    <xf numFmtId="0" fontId="3" fillId="0" borderId="0" xfId="0" applyFont="1" quotePrefix="1">
      <alignment horizontal="center" vertical="center"/>
    </xf>
    <xf numFmtId="0" fontId="4" fillId="0" borderId="0" xfId="0" applyFont="1">
      <alignment horizontal="center" vertical="top"/>
    </xf>
    <xf numFmtId="0" fontId="2" fillId="0" borderId="0" xfId="0" applyFont="1" quotePrefix="1">
      <alignment horizontal="left" vertical="center"/>
    </xf>
    <xf numFmtId="0" fontId="5" fillId="0" borderId="0" xfId="0" applyFont="1">
      <alignment horizontal="center" vertical="center"/>
    </xf>
    <xf numFmtId="0" fontId="6" fillId="0" borderId="2" xfId="0" applyFont="1" applyBorder="1">
      <alignment horizontal="center" vertical="center"/>
    </xf>
    <xf numFmtId="0" fontId="6" fillId="0" borderId="3" xfId="0" applyFont="1" applyBorder="1">
      <alignment horizontal="center" vertical="center"/>
    </xf>
    <xf numFmtId="0" fontId="6" fillId="0" borderId="4" xfId="0" applyFont="1" applyBorder="1">
      <alignment horizontal="center" vertical="center"/>
    </xf>
    <xf numFmtId="0" fontId="6" fillId="0" borderId="4" xfId="0" applyFont="1" applyBorder="1" quotePrefix="1">
      <alignment horizontal="center" vertical="center"/>
    </xf>
    <xf numFmtId="0" fontId="6" fillId="0" borderId="5" xfId="0" applyFont="1" applyBorder="1">
      <alignment horizontal="center" vertical="center"/>
    </xf>
    <xf numFmtId="0" fontId="2" fillId="0" borderId="1" xfId="0" applyFont="1" applyBorder="1">
      <alignment horizontal="left" vertical="center"/>
    </xf>
    <xf numFmtId="171" fontId="1" fillId="0" borderId="1" xfId="0" applyFont="1" applyBorder="1" applyNumberFormat="1">
      <alignment horizontal="right" vertical="center"/>
      <protection locked="0"/>
    </xf>
    <xf numFmtId="0" fontId="1" fillId="0" borderId="1" xfId="0" applyFont="1" applyBorder="1">
      <alignment horizontal="left" vertical="center"/>
      <protection locked="0"/>
    </xf>
    <xf numFmtId="0" fontId="1" fillId="0" borderId="3" xfId="0" applyFont="1" applyBorder="1">
      <alignment horizontal="left" vertical="center"/>
      <protection locked="0"/>
    </xf>
    <xf numFmtId="0" fontId="1" fillId="0" borderId="5" xfId="0" applyFont="1" applyBorder="1">
      <alignment horizontal="left" vertical="center"/>
      <protection locked="0"/>
    </xf>
    <xf numFmtId="0" fontId="1" fillId="0" borderId="6" xfId="0" applyFont="1" applyBorder="1">
      <alignment horizontal="left" vertical="center"/>
      <protection locked="0"/>
    </xf>
    <xf numFmtId="0" fontId="7" fillId="0" borderId="5" xfId="0" applyFont="1" applyBorder="1">
      <alignment vertical="center"/>
      <protection locked="0"/>
    </xf>
    <xf numFmtId="0" fontId="8" fillId="0" borderId="5" xfId="0" applyFont="1" applyBorder="1">
      <alignment horizontal="center" vertical="center"/>
      <protection locked="0"/>
    </xf>
    <xf numFmtId="0" fontId="9" fillId="0" borderId="5" xfId="0" applyFont="1" applyBorder="1">
      <alignment horizontal="center" vertical="center"/>
    </xf>
    <xf numFmtId="171" fontId="8" fillId="0" borderId="1" xfId="0" applyFont="1" applyBorder="1" applyNumberFormat="1">
      <alignment horizontal="right" vertical="center"/>
      <protection locked="0"/>
    </xf>
    <xf numFmtId="0" fontId="9" fillId="0" borderId="1" xfId="0" applyFont="1" applyBorder="1">
      <alignment horizontal="center" vertical="center"/>
    </xf>
    <xf numFmtId="0" fontId="2" fillId="0" borderId="5" xfId="0" applyFont="1" applyBorder="1">
      <alignment horizontal="left" vertical="center"/>
    </xf>
    <xf numFmtId="0" fontId="9" fillId="0" borderId="5" xfId="0" applyFont="1" applyBorder="1">
      <alignment horizontal="center" vertical="center"/>
      <protection locked="0"/>
    </xf>
    <xf numFmtId="0" fontId="10" fillId="0" borderId="0" xfId="0" applyFont="1">
      <alignment vertical="top"/>
    </xf>
    <xf numFmtId="0" fontId="11" fillId="0" borderId="0" xfId="0" applyFont="1">
      <protection locked="0"/>
    </xf>
    <xf numFmtId="0" fontId="2" fillId="0" borderId="0" xfId="0" applyFont="1">
      <alignment horizontal="right" vertical="center"/>
      <protection locked="0"/>
    </xf>
    <xf numFmtId="0" fontId="3" fillId="0" borderId="0" xfId="0" applyFont="1">
      <alignment horizontal="center" vertical="center"/>
      <protection locked="0"/>
    </xf>
    <xf numFmtId="0" fontId="12" fillId="0" borderId="0" xfId="0" applyFont="1">
      <alignment horizontal="center" vertical="center"/>
    </xf>
    <xf numFmtId="0" fontId="12" fillId="0" borderId="0" xfId="0" applyFont="1">
      <alignment horizontal="center" vertical="center"/>
      <protection locked="0"/>
    </xf>
    <xf numFmtId="0" fontId="6" fillId="0" borderId="0" xfId="0" applyFont="1"/>
    <xf numFmtId="0" fontId="6" fillId="0" borderId="0" xfId="0" applyFont="1">
      <protection locked="0"/>
    </xf>
    <xf numFmtId="0" fontId="11" fillId="0" borderId="4" xfId="0" applyFont="1" applyBorder="1">
      <alignment horizontal="center" vertical="center" wrapText="1"/>
      <protection locked="0"/>
    </xf>
    <xf numFmtId="0" fontId="11" fillId="0" borderId="7" xfId="0" applyFont="1" applyBorder="1">
      <alignment horizontal="center" vertical="center" wrapText="1"/>
      <protection locked="0"/>
    </xf>
    <xf numFmtId="0" fontId="11" fillId="0" borderId="8" xfId="0" applyFont="1" applyBorder="1">
      <alignment horizontal="center" vertical="center" wrapText="1"/>
      <protection locked="0"/>
    </xf>
    <xf numFmtId="0" fontId="11" fillId="0" borderId="8" xfId="0" applyFont="1" applyBorder="1">
      <alignment horizontal="center" vertical="center" wrapText="1"/>
    </xf>
    <xf numFmtId="0" fontId="11" fillId="0" borderId="8" xfId="0" applyFont="1" applyBorder="1">
      <alignment horizontal="center" vertical="center"/>
    </xf>
    <xf numFmtId="0" fontId="11" fillId="0" borderId="3" xfId="0" applyFont="1" applyBorder="1">
      <alignment horizontal="center" vertical="center" wrapText="1"/>
    </xf>
    <xf numFmtId="0" fontId="11" fillId="2" borderId="3" xfId="0" applyFont="1" applyFill="1" applyBorder="1">
      <alignment horizontal="center" vertical="center" wrapText="1"/>
      <protection locked="0"/>
    </xf>
    <xf numFmtId="0" fontId="11" fillId="0" borderId="9" xfId="0" applyFont="1" applyBorder="1">
      <alignment horizontal="center" vertical="center"/>
    </xf>
    <xf numFmtId="0" fontId="11" fillId="0" borderId="10" xfId="0" applyFont="1" applyBorder="1">
      <alignment horizontal="center" vertical="center"/>
    </xf>
    <xf numFmtId="0" fontId="11" fillId="0" borderId="10" xfId="0" applyFont="1" applyBorder="1">
      <alignment horizontal="center" vertical="center" wrapText="1"/>
      <protection locked="0"/>
    </xf>
    <xf numFmtId="0" fontId="11" fillId="0" borderId="11" xfId="0" applyFont="1" applyBorder="1">
      <alignment horizontal="center" vertical="center"/>
    </xf>
    <xf numFmtId="0" fontId="11" fillId="0" borderId="6" xfId="0" applyFont="1" applyBorder="1">
      <alignment horizontal="center" vertical="center"/>
    </xf>
    <xf numFmtId="0" fontId="11" fillId="0" borderId="5" xfId="0" applyFont="1" applyBorder="1">
      <alignment horizontal="center" vertical="center" wrapText="1"/>
    </xf>
    <xf numFmtId="0" fontId="11" fillId="0" borderId="6" xfId="0" applyFont="1" applyBorder="1">
      <alignment horizontal="center" vertical="center" wrapText="1"/>
    </xf>
    <xf numFmtId="0" fontId="2" fillId="0" borderId="6" xfId="0" applyFont="1" applyBorder="1">
      <alignment horizontal="center" vertical="center"/>
      <protection locked="0"/>
    </xf>
    <xf numFmtId="0" fontId="11" fillId="0" borderId="1" xfId="0" applyFont="1" applyBorder="1">
      <alignment horizontal="center" vertical="center"/>
    </xf>
    <xf numFmtId="0" fontId="2" fillId="0" borderId="5" xfId="0" applyFont="1" applyBorder="1">
      <alignment vertical="center" wrapText="1"/>
    </xf>
    <xf numFmtId="0" fontId="2" fillId="0" borderId="6" xfId="0" applyFont="1" applyBorder="1">
      <alignment vertical="center" wrapText="1"/>
    </xf>
    <xf numFmtId="0" fontId="2" fillId="0" borderId="5" xfId="0" applyFont="1" applyBorder="1">
      <alignment horizontal="left" vertical="center" wrapText="1" indent="1"/>
    </xf>
    <xf numFmtId="0" fontId="2" fillId="0" borderId="6" xfId="0" applyFont="1" applyBorder="1">
      <alignment horizontal="left" vertical="center" wrapText="1" indent="1"/>
    </xf>
    <xf numFmtId="0" fontId="2" fillId="0" borderId="5" xfId="0" applyFont="1" applyBorder="1">
      <alignment horizontal="center" vertical="center"/>
    </xf>
    <xf numFmtId="0" fontId="2" fillId="0" borderId="6" xfId="0" applyFont="1" applyBorder="1">
      <alignment vertical="center"/>
    </xf>
    <xf numFmtId="0" fontId="13" fillId="0" borderId="0" xfId="0" applyFont="1">
      <alignment vertical="center"/>
      <protection locked="0"/>
    </xf>
    <xf numFmtId="0" fontId="10" fillId="0" borderId="0" xfId="0" applyFont="1">
      <alignment vertical="center"/>
    </xf>
    <xf numFmtId="0" fontId="3" fillId="0" borderId="0" xfId="0" applyFont="1">
      <alignment horizontal="center" vertical="center"/>
    </xf>
    <xf numFmtId="0" fontId="14" fillId="0" borderId="0" xfId="0" applyFont="1">
      <alignment horizontal="center" vertical="center"/>
    </xf>
    <xf numFmtId="0" fontId="2" fillId="0" borderId="0" xfId="0" applyFont="1">
      <alignment horizontal="left" vertical="center" wrapText="1"/>
      <protection locked="0"/>
    </xf>
    <xf numFmtId="0" fontId="11" fillId="0" borderId="0" xfId="0" applyFont="1">
      <alignment horizontal="left" vertical="center" wrapText="1"/>
    </xf>
    <xf numFmtId="0" fontId="11" fillId="0" borderId="0" xfId="0" applyFont="1">
      <alignment wrapText="1"/>
    </xf>
    <xf numFmtId="0" fontId="11" fillId="0" borderId="0" xfId="0" applyFont="1"/>
    <xf numFmtId="0" fontId="15" fillId="0" borderId="0" xfId="0" applyFont="1"/>
    <xf numFmtId="0" fontId="6" fillId="0" borderId="4" xfId="0" applyFont="1" applyBorder="1">
      <alignment horizontal="center" vertical="center" wrapText="1"/>
      <protection locked="0"/>
    </xf>
    <xf numFmtId="0" fontId="6" fillId="0" borderId="8" xfId="0" applyFont="1" applyBorder="1">
      <alignment horizontal="center" vertical="center" wrapText="1"/>
      <protection locked="0"/>
    </xf>
    <xf numFmtId="0" fontId="6" fillId="0" borderId="3" xfId="0" applyFont="1" applyBorder="1">
      <alignment horizontal="center" vertical="center" wrapText="1"/>
      <protection locked="0"/>
    </xf>
    <xf numFmtId="0" fontId="6" fillId="0" borderId="8" xfId="0" applyFont="1" applyBorder="1">
      <alignment horizontal="center" vertical="center"/>
    </xf>
    <xf numFmtId="0" fontId="6" fillId="0" borderId="5" xfId="0" applyFont="1" applyBorder="1">
      <alignment horizontal="center" vertical="center" wrapText="1"/>
    </xf>
    <xf numFmtId="0" fontId="6" fillId="0" borderId="1" xfId="0" applyFont="1" applyBorder="1">
      <alignment horizontal="center" vertical="center"/>
    </xf>
    <xf numFmtId="0" fontId="6" fillId="0" borderId="1" xfId="0" applyFont="1" applyBorder="1">
      <alignment horizontal="center" vertical="center" wrapText="1"/>
      <protection locked="0"/>
    </xf>
    <xf numFmtId="0" fontId="6" fillId="0" borderId="1" xfId="0" applyFont="1" applyBorder="1">
      <alignment horizontal="center" vertical="center" wrapText="1"/>
    </xf>
    <xf numFmtId="3" fontId="6" fillId="0" borderId="1" xfId="0" applyFont="1" applyBorder="1" applyNumberFormat="1">
      <alignment horizontal="center" vertical="center"/>
    </xf>
    <xf numFmtId="0" fontId="2" fillId="0" borderId="1" xfId="0" applyFont="1" applyBorder="1">
      <alignment vertical="center"/>
    </xf>
    <xf numFmtId="0" fontId="11" fillId="0" borderId="1" xfId="0" applyFont="1" applyBorder="1">
      <alignment horizontal="left" vertical="center" wrapText="1"/>
      <protection locked="0"/>
    </xf>
    <xf numFmtId="0" fontId="11" fillId="0" borderId="1" xfId="0" applyFont="1" applyBorder="1" quotePrefix="1">
      <alignment horizontal="left" vertical="center" wrapText="1"/>
    </xf>
    <xf numFmtId="0" fontId="11" fillId="0" borderId="1" xfId="0" applyFont="1" applyBorder="1">
      <alignment horizontal="center" vertical="center" wrapText="1"/>
      <protection locked="0"/>
    </xf>
    <xf numFmtId="0" fontId="11" fillId="0" borderId="1" xfId="0" applyFont="1" applyBorder="1">
      <alignment horizontal="center" vertical="center" wrapText="1"/>
    </xf>
    <xf numFmtId="0" fontId="16" fillId="0" borderId="0" xfId="0" applyFont="1">
      <alignment horizontal="center" vertical="center"/>
    </xf>
    <xf numFmtId="0" fontId="2" fillId="0" borderId="0" xfId="0" applyFont="1" quotePrefix="1">
      <alignment horizontal="left" vertical="center"/>
      <protection locked="0"/>
    </xf>
    <xf numFmtId="0" fontId="17" fillId="0" borderId="0" xfId="0" applyFont="1">
      <alignment horizontal="center" vertical="center"/>
    </xf>
    <xf numFmtId="0" fontId="6" fillId="0" borderId="4" xfId="0" applyFont="1" applyBorder="1" quotePrefix="1">
      <alignment horizontal="center" vertical="center"/>
      <protection locked="0"/>
    </xf>
    <xf numFmtId="0" fontId="2" fillId="0" borderId="1" xfId="0" applyFont="1" applyBorder="1">
      <alignment horizontal="left" vertical="center"/>
      <protection locked="0"/>
    </xf>
    <xf numFmtId="0" fontId="2" fillId="0" borderId="1" xfId="0" applyFont="1" applyBorder="1">
      <alignment vertical="center"/>
      <protection locked="0"/>
    </xf>
    <xf numFmtId="0" fontId="1" fillId="0" borderId="1" xfId="0" applyFont="1" applyBorder="1">
      <alignment vertical="center"/>
      <protection locked="0"/>
    </xf>
    <xf numFmtId="0" fontId="1" fillId="0" borderId="5" xfId="0" applyFont="1" applyBorder="1">
      <alignment vertical="center"/>
      <protection locked="0"/>
    </xf>
    <xf numFmtId="0" fontId="2" fillId="0" borderId="1" xfId="0" applyFont="1" applyBorder="1">
      <alignment horizontal="center" vertical="center"/>
      <protection locked="0"/>
    </xf>
    <xf numFmtId="0" fontId="2" fillId="0" borderId="1" xfId="0" applyFont="1" applyBorder="1">
      <alignment horizontal="center" vertical="center"/>
    </xf>
    <xf numFmtId="0" fontId="11" fillId="0" borderId="0" xfId="0" applyFont="1">
      <alignment vertical="top"/>
    </xf>
    <xf numFmtId="0" fontId="11" fillId="0" borderId="0" xfId="0" applyFont="1">
      <alignment horizontal="right" vertical="center"/>
    </xf>
    <xf numFmtId="0" fontId="18" fillId="0" borderId="0" xfId="0" applyFont="1">
      <alignment horizontal="center" vertical="center"/>
    </xf>
    <xf numFmtId="0" fontId="11" fillId="0" borderId="0" xfId="0" applyFont="1" quotePrefix="1">
      <alignment horizontal="left" vertical="center"/>
      <protection locked="0"/>
    </xf>
    <xf numFmtId="49" fontId="11" fillId="0" borderId="0" xfId="0" applyFont="1" applyNumberFormat="1"/>
    <xf numFmtId="0" fontId="11" fillId="0" borderId="0" xfId="0" applyFont="1">
      <alignment horizontal="right"/>
    </xf>
    <xf numFmtId="49" fontId="6" fillId="0" borderId="2" xfId="0" applyFont="1" applyBorder="1" applyNumberFormat="1">
      <alignment horizontal="center" vertical="center" wrapText="1"/>
    </xf>
    <xf numFmtId="49" fontId="6" fillId="0" borderId="3" xfId="0" applyFont="1" applyBorder="1" applyNumberFormat="1">
      <alignment horizontal="center" vertical="center" wrapText="1"/>
    </xf>
    <xf numFmtId="0" fontId="6" fillId="0" borderId="4" xfId="0" applyFont="1" applyBorder="1">
      <alignment horizontal="center" vertical="center"/>
      <protection locked="0"/>
    </xf>
    <xf numFmtId="0" fontId="6" fillId="0" borderId="2" xfId="0" applyFont="1" applyBorder="1">
      <alignment horizontal="center" vertical="center"/>
      <protection locked="0"/>
    </xf>
    <xf numFmtId="0" fontId="6" fillId="0" borderId="7" xfId="0" applyFont="1" applyBorder="1">
      <alignment horizontal="center" vertical="center"/>
    </xf>
    <xf numFmtId="49" fontId="6" fillId="0" borderId="1" xfId="0" applyFont="1" applyBorder="1" applyNumberFormat="1">
      <alignment horizontal="center" vertical="center"/>
    </xf>
    <xf numFmtId="0" fontId="6" fillId="0" borderId="6" xfId="0" applyFont="1" applyBorder="1">
      <alignment horizontal="center" vertical="center"/>
    </xf>
    <xf numFmtId="49" fontId="6" fillId="0" borderId="1" xfId="0" applyFont="1" applyBorder="1" applyNumberFormat="1">
      <alignment horizontal="center" vertical="center"/>
      <protection locked="0"/>
    </xf>
    <xf numFmtId="0" fontId="2" fillId="0" borderId="1" xfId="0" applyFont="1" applyBorder="1">
      <alignment horizontal="left" vertical="center" wrapText="1"/>
    </xf>
    <xf numFmtId="0" fontId="2" fillId="0" borderId="1" xfId="0" applyFont="1" applyBorder="1">
      <alignment horizontal="left" vertical="center" wrapText="1" indent="1"/>
    </xf>
    <xf numFmtId="0" fontId="2" fillId="0" borderId="1" xfId="0" applyFont="1" applyBorder="1">
      <alignment horizontal="left" vertical="center" wrapText="1" indent="2"/>
    </xf>
    <xf numFmtId="0" fontId="11" fillId="0" borderId="2" xfId="0" applyFont="1" applyBorder="1">
      <alignment horizontal="center" vertical="center"/>
    </xf>
    <xf numFmtId="0" fontId="11" fillId="0" borderId="3" xfId="0" applyFont="1" applyBorder="1">
      <alignment horizontal="center" vertical="center"/>
    </xf>
    <xf numFmtId="0" fontId="11" fillId="0" borderId="0" xfId="0" applyFont="1">
      <alignment horizontal="center"/>
    </xf>
    <xf numFmtId="0" fontId="19" fillId="0" borderId="0" xfId="0" applyFont="1">
      <alignment horizontal="center" wrapText="1"/>
    </xf>
    <xf numFmtId="0" fontId="11" fillId="0" borderId="0" xfId="0" applyFont="1">
      <alignment horizontal="center" wrapText="1"/>
    </xf>
    <xf numFmtId="0" fontId="2" fillId="0" borderId="0" xfId="0" applyFont="1">
      <alignment horizontal="right" vertical="center" wrapText="1"/>
    </xf>
    <xf numFmtId="0" fontId="20" fillId="0" borderId="0" xfId="0" applyFont="1">
      <alignment horizontal="center" vertical="center"/>
      <protection locked="0"/>
    </xf>
    <xf numFmtId="0" fontId="6" fillId="0" borderId="5" xfId="0" applyFont="1" applyBorder="1">
      <alignment horizontal="center" vertical="center" wrapText="1"/>
      <protection locked="0"/>
    </xf>
    <xf numFmtId="0" fontId="21" fillId="0" borderId="5" xfId="0" applyFont="1" applyBorder="1">
      <alignment horizontal="center" vertical="center" wrapText="1"/>
      <protection locked="0"/>
    </xf>
    <xf numFmtId="0" fontId="22" fillId="0" borderId="1" xfId="0" applyFont="1" applyBorder="1">
      <alignment horizontal="center" vertical="center"/>
      <protection locked="0"/>
    </xf>
    <xf numFmtId="0" fontId="23" fillId="0" borderId="1" xfId="0" applyFont="1" applyBorder="1">
      <alignment horizontal="center" vertical="center"/>
      <protection locked="0"/>
    </xf>
    <xf numFmtId="0" fontId="24" fillId="0" borderId="1" xfId="0" applyFont="1" applyBorder="1">
      <alignment horizontal="center" vertical="center"/>
    </xf>
    <xf numFmtId="0" fontId="24" fillId="0" borderId="2" xfId="0" applyFont="1" applyBorder="1">
      <alignment horizontal="center" vertical="center"/>
    </xf>
    <xf numFmtId="171" fontId="25" fillId="0" borderId="1" xfId="0" applyFont="1" applyBorder="1" applyNumberFormat="1">
      <alignment horizontal="right" vertical="center"/>
    </xf>
    <xf numFmtId="171" fontId="25" fillId="0" borderId="1" xfId="0" applyFont="1" applyBorder="1" applyNumberFormat="1">
      <alignment horizontal="center" vertical="center"/>
    </xf>
    <xf numFmtId="0" fontId="11" fillId="0" borderId="0" xfId="0" applyFont="1">
      <alignment vertical="top"/>
      <protection locked="0"/>
    </xf>
    <xf numFmtId="49" fontId="11" fillId="0" borderId="0" xfId="0" applyFont="1" applyNumberFormat="1">
      <protection locked="0"/>
    </xf>
    <xf numFmtId="0" fontId="20" fillId="0" borderId="0" xfId="0" applyFont="1">
      <alignment horizontal="center" vertical="center"/>
    </xf>
    <xf numFmtId="0" fontId="6" fillId="0" borderId="0" xfId="0" applyFont="1">
      <alignment horizontal="left" vertical="center"/>
      <protection locked="0"/>
    </xf>
    <xf numFmtId="0" fontId="6" fillId="0" borderId="8" xfId="0" applyFont="1" applyBorder="1">
      <alignment horizontal="center" vertical="center"/>
      <protection locked="0"/>
    </xf>
    <xf numFmtId="0" fontId="6" fillId="0" borderId="3" xfId="0" applyFont="1" applyBorder="1">
      <alignment horizontal="center" vertical="center"/>
      <protection locked="0"/>
    </xf>
    <xf numFmtId="0" fontId="6" fillId="0" borderId="9" xfId="0" applyFont="1" applyBorder="1">
      <alignment horizontal="center" vertical="center" wrapText="1"/>
      <protection locked="0"/>
    </xf>
    <xf numFmtId="0" fontId="6" fillId="0" borderId="9" xfId="0" applyFont="1" applyBorder="1">
      <alignment horizontal="center" vertical="center"/>
      <protection locked="0"/>
    </xf>
    <xf numFmtId="0" fontId="6" fillId="0" borderId="9" xfId="0" applyFont="1" applyBorder="1">
      <alignment horizontal="center" vertical="center"/>
    </xf>
    <xf numFmtId="0" fontId="6" fillId="0" borderId="2" xfId="0" applyFont="1" applyBorder="1">
      <alignment horizontal="center" vertical="center" wrapText="1"/>
      <protection locked="0"/>
    </xf>
    <xf numFmtId="0" fontId="6" fillId="0" borderId="5" xfId="0" applyFont="1" applyBorder="1">
      <alignment horizontal="center" vertical="center"/>
      <protection locked="0"/>
    </xf>
    <xf numFmtId="3" fontId="11" fillId="0" borderId="1" xfId="0" applyFont="1" applyBorder="1" applyNumberFormat="1">
      <alignment horizontal="center" vertical="center"/>
      <protection locked="0"/>
    </xf>
    <xf numFmtId="0" fontId="2" fillId="0" borderId="1" xfId="0" applyFont="1" applyBorder="1">
      <alignment horizontal="left" vertical="center" indent="1"/>
    </xf>
    <xf numFmtId="0" fontId="2" fillId="0" borderId="1" xfId="0" applyFont="1" applyBorder="1">
      <alignment horizontal="left" vertical="center" wrapText="1"/>
      <protection locked="0"/>
    </xf>
    <xf numFmtId="0" fontId="11" fillId="0" borderId="2" xfId="0" applyFont="1" applyBorder="1">
      <alignment horizontal="center" vertical="center" wrapText="1"/>
      <protection locked="0"/>
    </xf>
    <xf numFmtId="0" fontId="2" fillId="0" borderId="8" xfId="0" applyFont="1" applyBorder="1">
      <alignment horizontal="left" vertical="center"/>
      <protection locked="0"/>
    </xf>
    <xf numFmtId="0" fontId="2" fillId="0" borderId="3" xfId="0" applyFont="1" applyBorder="1">
      <alignment horizontal="left" vertical="center"/>
      <protection locked="0"/>
    </xf>
    <xf numFmtId="0" fontId="11" fillId="0" borderId="0" xfId="0" applyFont="1">
      <alignment vertical="center"/>
    </xf>
    <xf numFmtId="49" fontId="11" fillId="0" borderId="0" xfId="0" applyFont="1" applyNumberFormat="1">
      <alignment vertical="center"/>
    </xf>
    <xf numFmtId="0" fontId="2" fillId="0" borderId="0" xfId="0" applyFont="1">
      <alignment horizontal="left" vertical="center"/>
      <protection locked="0"/>
    </xf>
    <xf numFmtId="0" fontId="6" fillId="0" borderId="0" xfId="0" applyFont="1">
      <alignment horizontal="left" vertical="center"/>
    </xf>
    <xf numFmtId="0" fontId="6" fillId="0" borderId="0" xfId="0" applyFont="1">
      <alignment vertical="center"/>
    </xf>
    <xf numFmtId="0" fontId="6" fillId="0" borderId="4" xfId="0" applyFont="1" applyBorder="1">
      <alignment horizontal="center" vertical="center" wrapText="1"/>
    </xf>
    <xf numFmtId="0" fontId="6" fillId="0" borderId="9" xfId="0" applyFont="1" applyBorder="1">
      <alignment horizontal="center" vertical="center" wrapText="1"/>
    </xf>
    <xf numFmtId="0" fontId="6" fillId="0" borderId="12" xfId="0" applyFont="1" applyBorder="1">
      <alignment horizontal="center" vertical="center"/>
    </xf>
    <xf numFmtId="0" fontId="6" fillId="0" borderId="13" xfId="0" applyFont="1" applyBorder="1">
      <alignment horizontal="center" vertical="center" wrapText="1"/>
      <protection locked="0"/>
    </xf>
    <xf numFmtId="3" fontId="11" fillId="0" borderId="1" xfId="0" applyFont="1" applyBorder="1" applyNumberFormat="1">
      <alignment horizontal="center" vertical="center"/>
    </xf>
    <xf numFmtId="0" fontId="11" fillId="0" borderId="1" xfId="0" applyFont="1" applyBorder="1">
      <alignment vertical="center"/>
    </xf>
    <xf numFmtId="49" fontId="1" fillId="0" borderId="1" xfId="2" applyFont="1" applyBorder="1" applyNumberFormat="1">
      <alignment horizontal="left" vertical="center" wrapText="1"/>
      <protection locked="0"/>
    </xf>
    <xf numFmtId="0" fontId="2" fillId="0" borderId="8" xfId="0" applyFont="1" applyBorder="1">
      <alignment horizontal="left" vertical="center"/>
    </xf>
    <xf numFmtId="0" fontId="2" fillId="0" borderId="3" xfId="0" applyFont="1" applyBorder="1">
      <alignment horizontal="left" vertical="center"/>
    </xf>
    <xf numFmtId="0" fontId="2" fillId="0" borderId="0" xfId="0" applyFont="1">
      <alignment horizontal="right" vertical="center" wrapText="1"/>
      <protection locked="0"/>
    </xf>
    <xf numFmtId="0" fontId="2" fillId="0" borderId="0" xfId="0" applyFont="1">
      <alignment vertical="top"/>
      <protection locked="0"/>
    </xf>
    <xf numFmtId="0" fontId="6" fillId="0" borderId="1" xfId="0" applyFont="1" applyBorder="1">
      <alignment horizontal="center" vertical="center"/>
      <protection locked="0"/>
    </xf>
    <xf numFmtId="0" fontId="2" fillId="0" borderId="1" xfId="0" applyFont="1" applyBorder="1">
      <alignment vertical="center" wrapText="1"/>
    </xf>
    <xf numFmtId="0" fontId="2" fillId="0" borderId="1" xfId="0" applyFont="1" applyBorder="1">
      <alignment horizontal="center" vertical="center" wrapText="1"/>
    </xf>
    <xf numFmtId="0" fontId="2" fillId="0" borderId="1" xfId="0" applyFont="1" applyBorder="1" quotePrefix="1">
      <alignment horizontal="left" vertical="center" wrapText="1" indent="2"/>
    </xf>
    <xf numFmtId="0" fontId="26" fillId="0" borderId="0" xfId="0" applyFont="1">
      <alignment horizontal="right"/>
      <protection locked="0"/>
    </xf>
    <xf numFmtId="49" fontId="26" fillId="0" borderId="0" xfId="0" applyFont="1" applyNumberFormat="1">
      <protection locked="0"/>
    </xf>
    <xf numFmtId="0" fontId="3" fillId="0" borderId="0" xfId="0" applyFont="1">
      <alignment horizontal="center" vertical="center" wrapText="1"/>
      <protection locked="0"/>
    </xf>
    <xf numFmtId="0" fontId="27" fillId="0" borderId="0" xfId="0" applyFont="1">
      <alignment horizontal="center" vertical="center" wrapText="1"/>
      <protection locked="0"/>
    </xf>
    <xf numFmtId="0" fontId="27" fillId="0" borderId="0" xfId="0" applyFont="1">
      <alignment horizontal="center" vertical="center"/>
      <protection locked="0"/>
    </xf>
    <xf numFmtId="0" fontId="27" fillId="0" borderId="0" xfId="0" applyFont="1">
      <alignment horizontal="center" vertical="center"/>
    </xf>
    <xf numFmtId="49" fontId="6" fillId="0" borderId="7" xfId="0" applyFont="1" applyBorder="1" applyNumberFormat="1">
      <alignment horizontal="center" vertical="center" wrapText="1"/>
      <protection locked="0"/>
    </xf>
    <xf numFmtId="0" fontId="6" fillId="0" borderId="7" xfId="0" applyFont="1" applyBorder="1">
      <alignment horizontal="center" vertical="center"/>
      <protection locked="0"/>
    </xf>
    <xf numFmtId="49" fontId="6" fillId="0" borderId="6" xfId="0" applyFont="1" applyBorder="1" applyNumberFormat="1">
      <alignment horizontal="center" vertical="center" wrapText="1"/>
      <protection locked="0"/>
    </xf>
    <xf numFmtId="0" fontId="6" fillId="0" borderId="6" xfId="0" applyFont="1" applyBorder="1">
      <alignment horizontal="center" vertical="center"/>
      <protection locked="0"/>
    </xf>
    <xf numFmtId="49" fontId="6" fillId="0" borderId="6" xfId="0" applyFont="1" applyBorder="1" applyNumberFormat="1">
      <alignment horizontal="center" vertical="center"/>
      <protection locked="0"/>
    </xf>
    <xf numFmtId="0" fontId="2" fillId="0" borderId="5" xfId="0" applyFont="1" applyBorder="1">
      <alignment horizontal="left" vertical="center" wrapText="1"/>
      <protection locked="0"/>
    </xf>
    <xf numFmtId="0" fontId="2" fillId="0" borderId="6" xfId="0" applyFont="1" applyBorder="1">
      <alignment horizontal="left" vertical="center" wrapText="1"/>
      <protection locked="0"/>
    </xf>
    <xf numFmtId="0" fontId="11" fillId="0" borderId="2" xfId="0" applyFont="1" applyBorder="1">
      <alignment horizontal="center" vertical="center"/>
      <protection locked="0"/>
    </xf>
    <xf numFmtId="0" fontId="11" fillId="0" borderId="8" xfId="0" applyFont="1" applyBorder="1">
      <alignment horizontal="center" vertical="center"/>
      <protection locked="0"/>
    </xf>
    <xf numFmtId="0" fontId="11" fillId="0" borderId="3" xfId="0" applyFont="1" applyBorder="1">
      <alignment horizontal="center" vertical="center"/>
      <protection locked="0"/>
    </xf>
    <xf numFmtId="0" fontId="28" fillId="0" borderId="0" xfId="0" applyFont="1" quotePrefix="1">
      <alignment horizontal="center" vertical="center" wrapText="1"/>
      <protection locked="0"/>
    </xf>
    <xf numFmtId="0" fontId="2" fillId="0" borderId="0" xfId="0" applyFont="1">
      <alignment horizontal="left" vertical="center"/>
    </xf>
    <xf numFmtId="0" fontId="2" fillId="0" borderId="0" xfId="0" applyFont="1">
      <alignment horizontal="right"/>
      <protection locked="0"/>
    </xf>
    <xf numFmtId="0" fontId="6" fillId="0" borderId="7" xfId="0" applyFont="1" applyBorder="1">
      <alignment horizontal="center" vertical="center" wrapText="1"/>
    </xf>
    <xf numFmtId="0" fontId="6" fillId="0" borderId="8" xfId="0" applyFont="1" applyBorder="1">
      <alignment horizontal="center" vertical="center" wrapText="1"/>
    </xf>
    <xf numFmtId="0" fontId="6" fillId="0" borderId="3" xfId="0" applyFont="1" applyBorder="1">
      <alignment horizontal="center" vertical="center" wrapText="1"/>
    </xf>
    <xf numFmtId="0" fontId="6" fillId="0" borderId="10" xfId="0" applyFont="1" applyBorder="1">
      <alignment horizontal="center" vertical="center" wrapText="1"/>
    </xf>
    <xf numFmtId="0" fontId="6" fillId="0" borderId="10" xfId="0" applyFont="1" applyBorder="1">
      <alignment horizontal="center" vertical="center" wrapText="1"/>
      <protection locked="0"/>
    </xf>
    <xf numFmtId="0" fontId="6" fillId="0" borderId="11" xfId="0" applyFont="1" applyBorder="1">
      <alignment horizontal="center" vertical="center" wrapText="1"/>
    </xf>
    <xf numFmtId="0" fontId="6" fillId="0" borderId="11" xfId="0" applyFont="1" applyBorder="1">
      <alignment horizontal="center" vertical="center"/>
      <protection locked="0"/>
    </xf>
    <xf numFmtId="0" fontId="6" fillId="0" borderId="11" xfId="0" applyFont="1" applyBorder="1">
      <alignment horizontal="center" vertical="center" wrapText="1"/>
      <protection locked="0"/>
    </xf>
    <xf numFmtId="0" fontId="6" fillId="0" borderId="6" xfId="0" applyFont="1" applyBorder="1">
      <alignment horizontal="center" vertical="center" wrapText="1"/>
    </xf>
    <xf numFmtId="0" fontId="6" fillId="0" borderId="6" xfId="0" applyFont="1" applyBorder="1">
      <alignment horizontal="center" vertical="center" wrapText="1"/>
      <protection locked="0"/>
    </xf>
    <xf numFmtId="0" fontId="2" fillId="0" borderId="5" xfId="0" applyFont="1" applyBorder="1">
      <alignment horizontal="left" vertical="center" wrapText="1"/>
    </xf>
    <xf numFmtId="0" fontId="2" fillId="0" borderId="6" xfId="0" applyFont="1" applyBorder="1">
      <alignment horizontal="left" vertical="center" wrapText="1"/>
    </xf>
    <xf numFmtId="0" fontId="2" fillId="0" borderId="6" xfId="0" applyFont="1" applyBorder="1">
      <alignment horizontal="right" vertical="center"/>
    </xf>
    <xf numFmtId="0" fontId="2" fillId="0" borderId="5" xfId="0" applyFont="1" applyBorder="1" quotePrefix="1">
      <alignment horizontal="left" vertical="center" wrapText="1"/>
    </xf>
    <xf numFmtId="3" fontId="2" fillId="0" borderId="6" xfId="0" applyFont="1" applyBorder="1" applyNumberFormat="1">
      <alignment horizontal="right" vertical="center"/>
    </xf>
    <xf numFmtId="0" fontId="2" fillId="0" borderId="13" xfId="0" applyFont="1" applyBorder="1">
      <alignment horizontal="center" vertical="center"/>
    </xf>
    <xf numFmtId="0" fontId="2" fillId="0" borderId="11" xfId="0" applyFont="1" applyBorder="1">
      <alignment horizontal="left" vertical="center"/>
    </xf>
    <xf numFmtId="0" fontId="2" fillId="0" borderId="0" xfId="0" applyFont="1">
      <alignment vertical="top" wrapText="1"/>
      <protection locked="0"/>
    </xf>
    <xf numFmtId="0" fontId="3" fillId="0" borderId="0" xfId="0" applyFont="1">
      <alignment horizontal="center" vertical="center" wrapText="1"/>
    </xf>
    <xf numFmtId="0" fontId="20" fillId="0" borderId="0" xfId="0" applyFont="1">
      <alignment horizontal="center" vertical="center" wrapText="1"/>
    </xf>
    <xf numFmtId="0" fontId="20" fillId="0" borderId="0" xfId="0" applyFont="1">
      <alignment horizontal="center" vertical="center" wrapText="1"/>
      <protection locked="0"/>
    </xf>
    <xf numFmtId="0" fontId="2" fillId="0" borderId="0" xfId="0" applyFont="1" quotePrefix="1">
      <alignment horizontal="left" vertical="center" wrapText="1"/>
    </xf>
    <xf numFmtId="0" fontId="6" fillId="0" borderId="0" xfId="0" applyFont="1">
      <alignment wrapText="1"/>
    </xf>
    <xf numFmtId="0" fontId="2" fillId="0" borderId="0" xfId="0" applyFont="1">
      <alignment horizontal="right" wrapText="1"/>
      <protection locked="0"/>
    </xf>
    <xf numFmtId="0" fontId="6" fillId="0" borderId="7" xfId="0" applyFont="1" applyBorder="1">
      <alignment horizontal="center" vertical="center" wrapText="1"/>
      <protection locked="0"/>
    </xf>
    <xf numFmtId="3" fontId="6" fillId="0" borderId="5" xfId="0" applyFont="1" applyBorder="1" applyNumberFormat="1">
      <alignment horizontal="center" vertical="center"/>
    </xf>
    <xf numFmtId="0" fontId="2" fillId="0" borderId="11" xfId="0" applyFont="1" applyBorder="1">
      <alignment horizontal="left" vertical="center"/>
      <protection locked="0"/>
    </xf>
    <xf numFmtId="0" fontId="2" fillId="0" borderId="0" xfId="0" applyFont="1">
      <alignment horizontal="left" vertical="center" wrapText="1"/>
    </xf>
    <xf numFmtId="0" fontId="11" fillId="0" borderId="0" xfId="0" applyFont="1">
      <alignment horizontal="right" wrapText="1"/>
    </xf>
    <xf numFmtId="0" fontId="6" fillId="0" borderId="12" xfId="0" applyFont="1" applyBorder="1">
      <alignment horizontal="center" vertical="center" wrapText="1"/>
    </xf>
    <xf numFmtId="0" fontId="2" fillId="0" borderId="1" xfId="0" applyFont="1" applyBorder="1" quotePrefix="1">
      <alignment horizontal="left" vertical="center" wrapText="1"/>
    </xf>
    <xf numFmtId="0" fontId="2" fillId="0" borderId="1" xfId="0" applyFont="1" applyBorder="1" quotePrefix="1">
      <alignment horizontal="left" vertical="center" wrapText="1"/>
      <protection locked="0"/>
    </xf>
    <xf numFmtId="0" fontId="2" fillId="0" borderId="1" xfId="0" applyFont="1" applyBorder="1">
      <alignment horizontal="center" vertical="center" wrapText="1"/>
      <protection locked="0"/>
    </xf>
    <xf numFmtId="0" fontId="3" fillId="0" borderId="0" xfId="0" applyFont="1" quotePrefix="1">
      <alignment horizontal="center" vertical="center" wrapText="1"/>
    </xf>
    <xf numFmtId="0" fontId="11" fillId="0" borderId="0" xfId="0" applyFont="1">
      <alignment horizontal="right" vertical="center" wrapText="1"/>
    </xf>
    <xf numFmtId="0" fontId="6" fillId="0" borderId="2" xfId="0" applyFont="1" applyBorder="1">
      <alignment horizontal="center" vertical="center" wrapText="1"/>
    </xf>
    <xf numFmtId="172" fontId="1" fillId="0" borderId="1" xfId="7" applyFont="1" applyBorder="1" applyNumberFormat="1">
      <alignment horizontal="right" vertical="center"/>
      <protection locked="0"/>
    </xf>
    <xf numFmtId="0" fontId="2" fillId="0" borderId="2" xfId="0" applyFont="1" applyBorder="1">
      <alignment horizontal="center" vertical="center" wrapText="1"/>
      <protection locked="0"/>
    </xf>
    <xf numFmtId="0" fontId="2" fillId="0" borderId="8" xfId="0" applyFont="1" applyBorder="1">
      <alignment horizontal="center" vertical="center" wrapText="1"/>
      <protection locked="0"/>
    </xf>
    <xf numFmtId="0" fontId="2" fillId="0" borderId="3" xfId="0" applyFont="1" applyBorder="1">
      <alignment horizontal="center" vertical="center" wrapText="1"/>
      <protection locked="0"/>
    </xf>
    <xf numFmtId="0" fontId="11" fillId="0" borderId="0" xfId="0" applyFont="1">
      <alignment horizontal="right" vertical="center"/>
      <protection locked="0"/>
    </xf>
    <xf numFmtId="0" fontId="11" fillId="0" borderId="1" xfId="0" applyFont="1" applyBorder="1">
      <alignment horizontal="center" vertical="center"/>
      <protection locked="0"/>
    </xf>
    <xf numFmtId="0" fontId="6" fillId="0" borderId="4" xfId="0" applyFont="1" applyBorder="1" quotePrefix="1">
      <alignment horizontal="center" vertical="center" wrapText="1"/>
      <protection locked="0"/>
    </xf>
    <xf numFmtId="0" fontId="6" fillId="0" borderId="4" xfId="0" applyFont="1" applyBorder="1" quotePrefix="1">
      <alignment horizontal="center" vertical="center" wrapText="1"/>
    </xf>
    <xf numFmtId="0" fontId="2" fillId="0" borderId="1" xfId="0" applyFont="1" applyBorder="1">
      <alignment horizontal="left" vertical="center" wrapText="1" indent="1"/>
      <protection locked="0"/>
    </xf>
    <xf numFmtId="0" fontId="2" fillId="0" borderId="8" xfId="0" applyFont="1" applyBorder="1">
      <alignment horizontal="left" vertical="center" wrapText="1"/>
      <protection locked="0"/>
    </xf>
    <xf numFmtId="0" fontId="2" fillId="0" borderId="3" xfId="0" applyFont="1" applyBorder="1">
      <alignment horizontal="left" vertical="center" wrapText="1"/>
      <protection locked="0"/>
    </xf>
  </cellXfs>
  <cellStyles count="9">
    <cellStyle name="Normal" xfId="0" builtinId="0"/>
    <cellStyle name="NumberStyle" xfId="1"/>
    <cellStyle name="TextStyle" xfId="2"/>
    <cellStyle name="MoneyStyle" xfId="1"/>
    <cellStyle name="TimeStyle" xfId="3"/>
    <cellStyle name="DateStyle" xfId="4"/>
    <cellStyle name="DateTimeStyle" xfId="5"/>
    <cellStyle name="PercentStyle" xfId="6"/>
    <cellStyle name="IntegralNumberStyle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sharedStrings" Target="sharedStrings.xml"/><Relationship Id="rId2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E3EEEFD-8589-B6FC-B914-045A10DD762B}" mc:Ignorable="x14ac xr xr2 xr3">
  <sheetPr>
    <outlinePr summaryRight="0" summaryBelow="0"/>
    <pageSetUpPr fitToPage="1"/>
  </sheetPr>
  <dimension ref="A1:D37"/>
  <sheetViews>
    <sheetView topLeftCell="A10" showZeros="0" workbookViewId="0" tabSelected="1"/>
  </sheetViews>
  <sheetFormatPr defaultColWidth="9.140625" customHeight="1" defaultRowHeight="12"/>
  <cols>
    <col min="1" max="1" width="31.8515625" customWidth="1"/>
    <col min="2" max="2" width="35.57421875" customWidth="1"/>
    <col min="3" max="3" width="36.57421875" customWidth="1"/>
    <col min="4" max="4" width="33.8515625" customWidth="1"/>
  </cols>
  <sheetData>
    <row customHeight="1" ht="15">
      <c r="D1" s="8" t="s">
        <v>0</v>
      </c>
    </row>
    <row customHeight="1" ht="36">
      <c r="A2" s="9">
        <f>"2025"&amp;"年部门财务收支预算总表"</f>
      </c>
      <c r="B2" s="10"/>
      <c r="C2" s="10"/>
      <c r="D2" s="10"/>
    </row>
    <row customHeight="1" ht="18.75">
      <c r="A3" s="11">
        <f>"单位名称："&amp;"耿马傣族佤族自治县人力资源和社会保障局"</f>
      </c>
      <c r="B3" s="12"/>
      <c r="C3" s="12"/>
      <c r="D3" s="8" t="s">
        <v>1</v>
      </c>
    </row>
    <row customHeight="1" ht="18.75">
      <c r="A4" s="13" t="s">
        <v>2</v>
      </c>
      <c r="B4" s="14"/>
      <c r="C4" s="13" t="s">
        <v>3</v>
      </c>
      <c r="D4" s="14"/>
    </row>
    <row customHeight="1" ht="18.75">
      <c r="A5" s="15" t="s">
        <v>4</v>
      </c>
      <c r="B5" s="16">
        <f>"2025"&amp;"年预算数"</f>
      </c>
      <c r="C5" s="15" t="s">
        <v>5</v>
      </c>
      <c r="D5" s="16">
        <f>"2025"&amp;"年预算数"</f>
      </c>
    </row>
    <row customHeight="1" ht="18.75">
      <c r="A6" s="17"/>
      <c r="B6" s="17"/>
      <c r="C6" s="17"/>
      <c r="D6" s="17"/>
    </row>
    <row customHeight="1" ht="18.75">
      <c r="A7" s="18" t="s">
        <v>6</v>
      </c>
      <c r="B7" s="19">
        <v>19859349.61</v>
      </c>
      <c r="C7" s="18" t="s">
        <v>7</v>
      </c>
      <c r="D7" s="19"/>
    </row>
    <row customHeight="1" ht="18.75">
      <c r="A8" s="18" t="s">
        <v>8</v>
      </c>
      <c r="B8" s="19"/>
      <c r="C8" s="18" t="s">
        <v>9</v>
      </c>
      <c r="D8" s="19"/>
    </row>
    <row customHeight="1" ht="18.75">
      <c r="A9" s="18" t="s">
        <v>10</v>
      </c>
      <c r="B9" s="19"/>
      <c r="C9" s="18" t="s">
        <v>11</v>
      </c>
      <c r="D9" s="19"/>
    </row>
    <row customHeight="1" ht="18.75">
      <c r="A10" s="18" t="s">
        <v>12</v>
      </c>
      <c r="B10" s="19"/>
      <c r="C10" s="18" t="s">
        <v>13</v>
      </c>
      <c r="D10" s="19"/>
    </row>
    <row customHeight="1" ht="18.75">
      <c r="A11" s="20" t="s">
        <v>14</v>
      </c>
      <c r="B11" s="19"/>
      <c r="C11" s="21" t="s">
        <v>15</v>
      </c>
      <c r="D11" s="19"/>
    </row>
    <row customHeight="1" ht="18.75">
      <c r="A12" s="22" t="s">
        <v>16</v>
      </c>
      <c r="B12" s="19"/>
      <c r="C12" s="23" t="s">
        <v>17</v>
      </c>
      <c r="D12" s="19"/>
    </row>
    <row customHeight="1" ht="18.75">
      <c r="A13" s="22" t="s">
        <v>18</v>
      </c>
      <c r="B13" s="19"/>
      <c r="C13" s="23" t="s">
        <v>19</v>
      </c>
      <c r="D13" s="19"/>
    </row>
    <row customHeight="1" ht="18.75">
      <c r="A14" s="22" t="s">
        <v>20</v>
      </c>
      <c r="B14" s="19"/>
      <c r="C14" s="23" t="s">
        <v>21</v>
      </c>
      <c r="D14" s="19">
        <v>18679647.71</v>
      </c>
    </row>
    <row customHeight="1" ht="18.75">
      <c r="A15" s="22" t="s">
        <v>22</v>
      </c>
      <c r="B15" s="19"/>
      <c r="C15" s="23" t="s">
        <v>23</v>
      </c>
      <c r="D15" s="19">
        <v>304411.18</v>
      </c>
    </row>
    <row customHeight="1" ht="18.75">
      <c r="A16" s="22" t="s">
        <v>24</v>
      </c>
      <c r="B16" s="19"/>
      <c r="C16" s="22" t="s">
        <v>25</v>
      </c>
      <c r="D16" s="19"/>
    </row>
    <row customHeight="1" ht="18.75">
      <c r="A17" s="22" t="s">
        <v>26</v>
      </c>
      <c r="B17" s="19"/>
      <c r="C17" s="22" t="s">
        <v>27</v>
      </c>
      <c r="D17" s="19"/>
    </row>
    <row customHeight="1" ht="18.75">
      <c r="A18" s="24" t="s">
        <v>26</v>
      </c>
      <c r="B18" s="19"/>
      <c r="C18" s="23" t="s">
        <v>28</v>
      </c>
      <c r="D18" s="19">
        <v>400000</v>
      </c>
    </row>
    <row customHeight="1" ht="18.75">
      <c r="A19" s="24" t="s">
        <v>26</v>
      </c>
      <c r="B19" s="19"/>
      <c r="C19" s="23" t="s">
        <v>29</v>
      </c>
      <c r="D19" s="19"/>
    </row>
    <row customHeight="1" ht="18.75">
      <c r="A20" s="24" t="s">
        <v>26</v>
      </c>
      <c r="B20" s="19"/>
      <c r="C20" s="23" t="s">
        <v>30</v>
      </c>
      <c r="D20" s="19"/>
    </row>
    <row customHeight="1" ht="18.75">
      <c r="A21" s="24" t="s">
        <v>26</v>
      </c>
      <c r="B21" s="19"/>
      <c r="C21" s="23" t="s">
        <v>31</v>
      </c>
      <c r="D21" s="19"/>
    </row>
    <row customHeight="1" ht="18.75">
      <c r="A22" s="24" t="s">
        <v>26</v>
      </c>
      <c r="B22" s="19"/>
      <c r="C22" s="23" t="s">
        <v>32</v>
      </c>
      <c r="D22" s="19"/>
    </row>
    <row customHeight="1" ht="18.75">
      <c r="A23" s="24" t="s">
        <v>26</v>
      </c>
      <c r="B23" s="19"/>
      <c r="C23" s="23" t="s">
        <v>33</v>
      </c>
      <c r="D23" s="19"/>
    </row>
    <row customHeight="1" ht="18.75">
      <c r="A24" s="24" t="s">
        <v>26</v>
      </c>
      <c r="B24" s="19"/>
      <c r="C24" s="23" t="s">
        <v>34</v>
      </c>
      <c r="D24" s="19"/>
    </row>
    <row customHeight="1" ht="18.75">
      <c r="A25" s="24" t="s">
        <v>26</v>
      </c>
      <c r="B25" s="19"/>
      <c r="C25" s="23" t="s">
        <v>35</v>
      </c>
      <c r="D25" s="19">
        <v>475290.72</v>
      </c>
    </row>
    <row customHeight="1" ht="18.75">
      <c r="A26" s="24" t="s">
        <v>26</v>
      </c>
      <c r="B26" s="19"/>
      <c r="C26" s="23" t="s">
        <v>36</v>
      </c>
      <c r="D26" s="19"/>
    </row>
    <row customHeight="1" ht="18.75">
      <c r="A27" s="24" t="s">
        <v>26</v>
      </c>
      <c r="B27" s="19"/>
      <c r="C27" s="23" t="s">
        <v>37</v>
      </c>
      <c r="D27" s="19"/>
    </row>
    <row customHeight="1" ht="18.75">
      <c r="A28" s="24" t="s">
        <v>26</v>
      </c>
      <c r="B28" s="19"/>
      <c r="C28" s="23" t="s">
        <v>38</v>
      </c>
      <c r="D28" s="19"/>
    </row>
    <row customHeight="1" ht="18.75">
      <c r="A29" s="24" t="s">
        <v>26</v>
      </c>
      <c r="B29" s="19"/>
      <c r="C29" s="23" t="s">
        <v>39</v>
      </c>
      <c r="D29" s="19"/>
    </row>
    <row customHeight="1" ht="18.75">
      <c r="A30" s="25" t="s">
        <v>26</v>
      </c>
      <c r="B30" s="19"/>
      <c r="C30" s="22" t="s">
        <v>40</v>
      </c>
      <c r="D30" s="19"/>
    </row>
    <row customHeight="1" ht="18.75">
      <c r="A31" s="25" t="s">
        <v>26</v>
      </c>
      <c r="B31" s="19"/>
      <c r="C31" s="22" t="s">
        <v>41</v>
      </c>
      <c r="D31" s="19"/>
    </row>
    <row customHeight="1" ht="18.75">
      <c r="A32" s="25" t="s">
        <v>26</v>
      </c>
      <c r="B32" s="19"/>
      <c r="C32" s="22" t="s">
        <v>42</v>
      </c>
      <c r="D32" s="19"/>
    </row>
    <row customHeight="1" ht="18.75">
      <c r="A33" s="26" t="s">
        <v>43</v>
      </c>
      <c r="B33" s="27">
        <f>SUM(B7:B11)</f>
        <v>0</v>
      </c>
      <c r="C33" s="28" t="s">
        <v>44</v>
      </c>
      <c r="D33" s="27">
        <v>19859349.61</v>
      </c>
    </row>
    <row customHeight="1" ht="18.75">
      <c r="A34" s="29" t="s">
        <v>45</v>
      </c>
      <c r="B34" s="19"/>
      <c r="C34" s="18" t="s">
        <v>46</v>
      </c>
      <c r="D34" s="19"/>
    </row>
    <row customHeight="1" ht="18.75">
      <c r="A35" s="29" t="s">
        <v>47</v>
      </c>
      <c r="B35" s="19"/>
      <c r="C35" s="18" t="s">
        <v>47</v>
      </c>
      <c r="D35" s="19"/>
    </row>
    <row customHeight="1" ht="18.75">
      <c r="A36" s="29" t="s">
        <v>48</v>
      </c>
      <c r="B36" s="19"/>
      <c r="C36" s="18" t="s">
        <v>49</v>
      </c>
      <c r="D36" s="19"/>
    </row>
    <row customHeight="1" ht="18.75">
      <c r="A37" s="30" t="s">
        <v>50</v>
      </c>
      <c r="B37" s="27" t="e">
        <f t="shared" si="0" ref="B37:D37">B33+B34</f>
        <v>#VALUE!</v>
      </c>
      <c r="C37" s="28" t="s">
        <v>51</v>
      </c>
      <c r="D37" s="27" t="e">
        <f t="shared" si="0"/>
        <v>#VALUE!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59147EE-E7CF-2F4E-6818-B59068FA1269}" mc:Ignorable="x14ac xr xr2 xr3">
  <sheetPr>
    <outlinePr summaryRight="0" summaryBelow="0"/>
    <pageSetUpPr fitToPage="1"/>
  </sheetPr>
  <dimension ref="A1:F9"/>
  <sheetViews>
    <sheetView topLeftCell="A1" showZeros="0" workbookViewId="0" tabSelected="1"/>
  </sheetViews>
  <sheetFormatPr defaultColWidth="9.140625" customHeight="1" defaultRowHeight="14.25"/>
  <cols>
    <col min="1" max="1" width="32.140625" customWidth="1"/>
    <col min="2" max="2" width="16.8515625" customWidth="1"/>
    <col min="3" max="3" width="32.140625" customWidth="1"/>
    <col min="4" max="6" width="28.57421875" customWidth="1"/>
  </cols>
  <sheetData>
    <row customHeight="1" ht="15">
      <c r="A1" s="163">
        <v>1</v>
      </c>
      <c r="B1" s="164">
        <v>0</v>
      </c>
      <c r="C1" s="163">
        <v>1</v>
      </c>
      <c r="D1" s="99"/>
      <c r="E1" s="99"/>
      <c r="F1" s="8" t="s">
        <v>371</v>
      </c>
    </row>
    <row customHeight="1" ht="32.25">
      <c r="A2" s="165">
        <f>"2025"&amp;"年部门政府性基金预算支出预算表"</f>
      </c>
      <c r="B2" s="166" t="s">
        <v>372</v>
      </c>
      <c r="C2" s="167"/>
      <c r="D2" s="168"/>
      <c r="E2" s="168"/>
      <c r="F2" s="168"/>
    </row>
    <row customHeight="1" ht="18.75">
      <c r="A3" s="85">
        <f>"单位名称："&amp;"耿马傣族佤族自治县人力资源和社会保障局"</f>
      </c>
      <c r="B3" s="145" t="s">
        <v>373</v>
      </c>
      <c r="C3" s="163"/>
      <c r="D3" s="99"/>
      <c r="E3" s="99"/>
      <c r="F3" s="8" t="s">
        <v>1</v>
      </c>
    </row>
    <row customHeight="1" ht="18.75">
      <c r="A4" s="102" t="s">
        <v>188</v>
      </c>
      <c r="B4" s="169" t="s">
        <v>73</v>
      </c>
      <c r="C4" s="170" t="s">
        <v>74</v>
      </c>
      <c r="D4" s="73" t="s">
        <v>374</v>
      </c>
      <c r="E4" s="73"/>
      <c r="F4" s="14"/>
    </row>
    <row customHeight="1" ht="18.75">
      <c r="A5" s="136"/>
      <c r="B5" s="171"/>
      <c r="C5" s="172"/>
      <c r="D5" s="106" t="s">
        <v>55</v>
      </c>
      <c r="E5" s="106" t="s">
        <v>75</v>
      </c>
      <c r="F5" s="106" t="s">
        <v>76</v>
      </c>
    </row>
    <row customHeight="1" ht="18.75">
      <c r="A6" s="136">
        <v>1</v>
      </c>
      <c r="B6" s="173" t="s">
        <v>152</v>
      </c>
      <c r="C6" s="172">
        <v>3</v>
      </c>
      <c r="D6" s="106">
        <v>4</v>
      </c>
      <c r="E6" s="106">
        <v>5</v>
      </c>
      <c r="F6" s="106">
        <v>6</v>
      </c>
    </row>
    <row customHeight="1" ht="18.75">
      <c r="A7" s="174"/>
      <c r="B7" s="175"/>
      <c r="C7" s="175"/>
      <c r="D7" s="19"/>
      <c r="E7" s="19"/>
      <c r="F7" s="19"/>
    </row>
    <row customHeight="1" ht="18.75">
      <c r="A8" s="174"/>
      <c r="B8" s="175"/>
      <c r="C8" s="175"/>
      <c r="D8" s="19"/>
      <c r="E8" s="19"/>
      <c r="F8" s="19"/>
    </row>
    <row customHeight="1" ht="18.75">
      <c r="A9" s="176" t="s">
        <v>110</v>
      </c>
      <c r="B9" s="177" t="s">
        <v>110</v>
      </c>
      <c r="C9" s="178" t="s">
        <v>110</v>
      </c>
      <c r="D9" s="19"/>
      <c r="E9" s="19"/>
      <c r="F9" s="19"/>
    </row>
  </sheetData>
  <mergeCells count="7">
    <mergeCell ref="A2:F2"/>
    <mergeCell ref="A9:C9"/>
    <mergeCell ref="D4:F4"/>
    <mergeCell ref="B4:B5"/>
    <mergeCell ref="C4:C5"/>
    <mergeCell ref="A4:A5"/>
    <mergeCell ref="A3:C3"/>
  </mergeCells>
  <printOptions horizontalCentered="1"/>
  <pageMargins left="0.39" right="0.39" top="0.58" bottom="0.58" header="0.50" footer="0.50"/>
  <pageSetup paperSize="9" scale="9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B6CD80F-C7B8-A85D-B999-F2C3D9EC905C}" mc:Ignorable="x14ac xr xr2 xr3">
  <sheetPr>
    <outlinePr summaryRight="0" summaryBelow="0"/>
    <pageSetUpPr fitToPage="1"/>
  </sheetPr>
  <dimension ref="A1:Q10"/>
  <sheetViews>
    <sheetView topLeftCell="A1" showZeros="0" workbookViewId="0" tabSelected="1"/>
  </sheetViews>
  <sheetFormatPr defaultColWidth="9.140625" customHeight="1" defaultRowHeight="14.25"/>
  <cols>
    <col min="1" max="1" width="39.140625" customWidth="1"/>
    <col min="2" max="2" width="21.7109375" customWidth="1"/>
    <col min="3" max="3" width="35.28125" customWidth="1"/>
    <col min="4" max="4" width="7.7109375" customWidth="1"/>
    <col min="5" max="5" width="10.28125" customWidth="1"/>
    <col min="6" max="17" width="16.57421875" customWidth="1"/>
  </cols>
  <sheetData>
    <row customHeight="1" ht="15">
      <c r="A1" s="68"/>
      <c r="B1" s="68"/>
      <c r="C1" s="68"/>
      <c r="D1" s="68"/>
      <c r="E1" s="68"/>
      <c r="F1" s="68"/>
      <c r="G1" s="68"/>
      <c r="H1" s="68"/>
      <c r="I1" s="68"/>
      <c r="J1" s="68"/>
      <c r="O1" s="33"/>
      <c r="P1" s="33"/>
      <c r="Q1" s="8" t="s">
        <v>375</v>
      </c>
    </row>
    <row customHeight="1" ht="35.25">
      <c r="A2" s="179">
        <f>"2025"&amp;"年部门政府采购预算表"</f>
      </c>
      <c r="B2" s="128"/>
      <c r="C2" s="128"/>
      <c r="D2" s="128"/>
      <c r="E2" s="128"/>
      <c r="F2" s="128"/>
      <c r="G2" s="128"/>
      <c r="H2" s="128"/>
      <c r="I2" s="128"/>
      <c r="J2" s="128"/>
      <c r="K2" s="117"/>
      <c r="L2" s="128"/>
      <c r="M2" s="128"/>
      <c r="N2" s="128"/>
      <c r="O2" s="117"/>
      <c r="P2" s="117"/>
      <c r="Q2" s="128"/>
    </row>
    <row customHeight="1" ht="18.75">
      <c r="A3" s="180">
        <f>"单位名称："&amp;"耿马傣族佤族自治县人力资源和社会保障局"</f>
      </c>
      <c r="B3" s="37"/>
      <c r="C3" s="37"/>
      <c r="D3" s="37"/>
      <c r="E3" s="37"/>
      <c r="F3" s="37"/>
      <c r="G3" s="37"/>
      <c r="H3" s="37"/>
      <c r="I3" s="37"/>
      <c r="J3" s="37"/>
      <c r="O3" s="181"/>
      <c r="P3" s="181"/>
      <c r="Q3" s="8" t="s">
        <v>175</v>
      </c>
    </row>
    <row customHeight="1" ht="18.75">
      <c r="A4" s="148" t="s">
        <v>376</v>
      </c>
      <c r="B4" s="182" t="s">
        <v>377</v>
      </c>
      <c r="C4" s="182" t="s">
        <v>378</v>
      </c>
      <c r="D4" s="182" t="s">
        <v>379</v>
      </c>
      <c r="E4" s="182" t="s">
        <v>380</v>
      </c>
      <c r="F4" s="182" t="s">
        <v>381</v>
      </c>
      <c r="G4" s="183" t="s">
        <v>195</v>
      </c>
      <c r="H4" s="183"/>
      <c r="I4" s="183"/>
      <c r="J4" s="183"/>
      <c r="K4" s="71"/>
      <c r="L4" s="183"/>
      <c r="M4" s="183"/>
      <c r="N4" s="183"/>
      <c r="O4" s="130"/>
      <c r="P4" s="71"/>
      <c r="Q4" s="184"/>
    </row>
    <row customHeight="1" ht="18.75">
      <c r="A5" s="149"/>
      <c r="B5" s="185"/>
      <c r="C5" s="185"/>
      <c r="D5" s="185"/>
      <c r="E5" s="185"/>
      <c r="F5" s="185"/>
      <c r="G5" s="185" t="s">
        <v>55</v>
      </c>
      <c r="H5" s="185" t="s">
        <v>58</v>
      </c>
      <c r="I5" s="185" t="s">
        <v>382</v>
      </c>
      <c r="J5" s="185" t="s">
        <v>383</v>
      </c>
      <c r="K5" s="186" t="s">
        <v>384</v>
      </c>
      <c r="L5" s="187" t="s">
        <v>78</v>
      </c>
      <c r="M5" s="187"/>
      <c r="N5" s="187"/>
      <c r="O5" s="188"/>
      <c r="P5" s="189"/>
      <c r="Q5" s="190"/>
    </row>
    <row customHeight="1" ht="30">
      <c r="A6" s="74"/>
      <c r="B6" s="190"/>
      <c r="C6" s="190"/>
      <c r="D6" s="190"/>
      <c r="E6" s="190"/>
      <c r="F6" s="190"/>
      <c r="G6" s="190"/>
      <c r="H6" s="190" t="s">
        <v>57</v>
      </c>
      <c r="I6" s="190"/>
      <c r="J6" s="190"/>
      <c r="K6" s="191"/>
      <c r="L6" s="190" t="s">
        <v>57</v>
      </c>
      <c r="M6" s="190" t="s">
        <v>64</v>
      </c>
      <c r="N6" s="190" t="s">
        <v>203</v>
      </c>
      <c r="O6" s="76" t="s">
        <v>66</v>
      </c>
      <c r="P6" s="191" t="s">
        <v>67</v>
      </c>
      <c r="Q6" s="190" t="s">
        <v>68</v>
      </c>
    </row>
    <row customHeight="1" ht="18.75">
      <c r="A7" s="17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172">
        <v>7</v>
      </c>
      <c r="H7" s="172">
        <v>8</v>
      </c>
      <c r="I7" s="172">
        <v>9</v>
      </c>
      <c r="J7" s="172">
        <v>10</v>
      </c>
      <c r="K7" s="172">
        <v>11</v>
      </c>
      <c r="L7" s="172">
        <v>12</v>
      </c>
      <c r="M7" s="172">
        <v>13</v>
      </c>
      <c r="N7" s="172">
        <v>14</v>
      </c>
      <c r="O7" s="172">
        <v>15</v>
      </c>
      <c r="P7" s="172">
        <v>16</v>
      </c>
      <c r="Q7" s="172">
        <v>17</v>
      </c>
    </row>
    <row customHeight="1" ht="18.75">
      <c r="A8" s="192"/>
      <c r="B8" s="193"/>
      <c r="C8" s="193"/>
      <c r="D8" s="193"/>
      <c r="E8" s="194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customHeight="1" ht="18.75">
      <c r="A9" s="195"/>
      <c r="B9" s="193"/>
      <c r="C9" s="193"/>
      <c r="D9" s="193"/>
      <c r="E9" s="196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customHeight="1" ht="18.75">
      <c r="A10" s="197" t="s">
        <v>110</v>
      </c>
      <c r="B10" s="198"/>
      <c r="C10" s="198"/>
      <c r="D10" s="198"/>
      <c r="E10" s="19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</sheetData>
  <mergeCells count="16">
    <mergeCell ref="A10:E10"/>
    <mergeCell ref="H5:H6"/>
    <mergeCell ref="A2:Q2"/>
    <mergeCell ref="A4:A6"/>
    <mergeCell ref="B4:B6"/>
    <mergeCell ref="C4:C6"/>
    <mergeCell ref="D4:D6"/>
    <mergeCell ref="E4:E6"/>
    <mergeCell ref="F4:F6"/>
    <mergeCell ref="G4:Q4"/>
    <mergeCell ref="I5:I6"/>
    <mergeCell ref="J5:J6"/>
    <mergeCell ref="A3:F3"/>
    <mergeCell ref="K5:K6"/>
    <mergeCell ref="G5:G6"/>
    <mergeCell ref="L5:Q5"/>
  </mergeCells>
  <printOptions horizontalCentered="1"/>
  <pageMargins left="1.00" right="1.00" top="0.75" bottom="0.75" header="0.00" footer="0.00"/>
  <pageSetup paperSize="9" scale="6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20F534D-47B3-B706-6232-F9D97DF595F1}" mc:Ignorable="x14ac xr xr2 xr3">
  <sheetPr>
    <outlinePr summaryRight="0" summaryBelow="0"/>
    <pageSetUpPr fitToPage="1"/>
  </sheetPr>
  <dimension ref="A1:N10"/>
  <sheetViews>
    <sheetView topLeftCell="B1" showZeros="0" workbookViewId="0" tabSelected="1"/>
  </sheetViews>
  <sheetFormatPr defaultColWidth="9.140625" customHeight="1" defaultRowHeight="14.25"/>
  <cols>
    <col min="1" max="1" width="31.421875" customWidth="1"/>
    <col min="2" max="3" width="21.8515625" customWidth="1"/>
    <col min="4" max="14" width="19.00390625" customWidth="1"/>
  </cols>
  <sheetData>
    <row customHeight="1" ht="15">
      <c r="A1" s="67"/>
      <c r="B1" s="67"/>
      <c r="C1" s="32"/>
      <c r="D1" s="67"/>
      <c r="E1" s="67"/>
      <c r="F1" s="67"/>
      <c r="G1" s="67"/>
      <c r="H1" s="199"/>
      <c r="I1" s="67"/>
      <c r="J1" s="67"/>
      <c r="K1" s="67"/>
      <c r="L1" s="33"/>
      <c r="M1" s="157"/>
      <c r="N1" s="116" t="s">
        <v>385</v>
      </c>
    </row>
    <row customHeight="1" ht="34.5">
      <c r="A2" s="200">
        <f>"2025"&amp;"年部门政府购买服务预算表"</f>
      </c>
      <c r="B2" s="201"/>
      <c r="C2" s="117"/>
      <c r="D2" s="201"/>
      <c r="E2" s="201"/>
      <c r="F2" s="201"/>
      <c r="G2" s="201"/>
      <c r="H2" s="202"/>
      <c r="I2" s="201"/>
      <c r="J2" s="201"/>
      <c r="K2" s="201"/>
      <c r="L2" s="117"/>
      <c r="M2" s="202"/>
      <c r="N2" s="201"/>
    </row>
    <row customHeight="1" ht="18.75">
      <c r="A3" s="203">
        <f>"单位名称："&amp;"耿马傣族佤族自治县人力资源和社会保障局"</f>
      </c>
      <c r="B3" s="204"/>
      <c r="C3" s="38"/>
      <c r="D3" s="204"/>
      <c r="E3" s="204"/>
      <c r="F3" s="204"/>
      <c r="G3" s="204"/>
      <c r="H3" s="199"/>
      <c r="I3" s="67"/>
      <c r="J3" s="67"/>
      <c r="K3" s="67"/>
      <c r="L3" s="181"/>
      <c r="M3" s="205"/>
      <c r="N3" s="116" t="s">
        <v>175</v>
      </c>
    </row>
    <row customHeight="1" ht="18.75">
      <c r="A4" s="148" t="s">
        <v>376</v>
      </c>
      <c r="B4" s="182" t="s">
        <v>386</v>
      </c>
      <c r="C4" s="206" t="s">
        <v>387</v>
      </c>
      <c r="D4" s="183" t="s">
        <v>195</v>
      </c>
      <c r="E4" s="183"/>
      <c r="F4" s="183"/>
      <c r="G4" s="183"/>
      <c r="H4" s="71"/>
      <c r="I4" s="183"/>
      <c r="J4" s="183"/>
      <c r="K4" s="183"/>
      <c r="L4" s="130"/>
      <c r="M4" s="71"/>
      <c r="N4" s="184"/>
    </row>
    <row customHeight="1" ht="18.75">
      <c r="A5" s="149"/>
      <c r="B5" s="185"/>
      <c r="C5" s="186"/>
      <c r="D5" s="185" t="s">
        <v>55</v>
      </c>
      <c r="E5" s="185" t="s">
        <v>58</v>
      </c>
      <c r="F5" s="185" t="s">
        <v>382</v>
      </c>
      <c r="G5" s="185" t="s">
        <v>383</v>
      </c>
      <c r="H5" s="186" t="s">
        <v>384</v>
      </c>
      <c r="I5" s="187" t="s">
        <v>78</v>
      </c>
      <c r="J5" s="187"/>
      <c r="K5" s="187"/>
      <c r="L5" s="188"/>
      <c r="M5" s="189"/>
      <c r="N5" s="190"/>
    </row>
    <row customHeight="1" ht="26.25">
      <c r="A6" s="74"/>
      <c r="B6" s="190"/>
      <c r="C6" s="191"/>
      <c r="D6" s="190"/>
      <c r="E6" s="190"/>
      <c r="F6" s="190"/>
      <c r="G6" s="190"/>
      <c r="H6" s="191"/>
      <c r="I6" s="190" t="s">
        <v>57</v>
      </c>
      <c r="J6" s="190" t="s">
        <v>64</v>
      </c>
      <c r="K6" s="190" t="s">
        <v>203</v>
      </c>
      <c r="L6" s="76" t="s">
        <v>66</v>
      </c>
      <c r="M6" s="191" t="s">
        <v>67</v>
      </c>
      <c r="N6" s="190" t="s">
        <v>68</v>
      </c>
    </row>
    <row customHeight="1" ht="18.75">
      <c r="A7" s="207">
        <v>1</v>
      </c>
      <c r="B7" s="207">
        <v>2</v>
      </c>
      <c r="C7" s="207">
        <v>3</v>
      </c>
      <c r="D7" s="207">
        <v>4</v>
      </c>
      <c r="E7" s="207">
        <v>5</v>
      </c>
      <c r="F7" s="207">
        <v>6</v>
      </c>
      <c r="G7" s="207">
        <v>7</v>
      </c>
      <c r="H7" s="207">
        <v>8</v>
      </c>
      <c r="I7" s="207">
        <v>9</v>
      </c>
      <c r="J7" s="207">
        <v>10</v>
      </c>
      <c r="K7" s="207">
        <v>11</v>
      </c>
      <c r="L7" s="207">
        <v>12</v>
      </c>
      <c r="M7" s="207">
        <v>13</v>
      </c>
      <c r="N7" s="207">
        <v>14</v>
      </c>
    </row>
    <row customHeight="1" ht="18.75">
      <c r="A8" s="192"/>
      <c r="B8" s="193"/>
      <c r="C8" s="17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customHeight="1" ht="18.75">
      <c r="A9" s="195"/>
      <c r="B9" s="193"/>
      <c r="C9" s="175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customHeight="1" ht="18.75">
      <c r="A10" s="197" t="s">
        <v>110</v>
      </c>
      <c r="B10" s="198"/>
      <c r="C10" s="20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</sheetData>
  <mergeCells count="13">
    <mergeCell ref="A2:N2"/>
    <mergeCell ref="A4:A6"/>
    <mergeCell ref="B4:B6"/>
    <mergeCell ref="D4:N4"/>
    <mergeCell ref="F5:F6"/>
    <mergeCell ref="G5:G6"/>
    <mergeCell ref="A3:C3"/>
    <mergeCell ref="H5:H6"/>
    <mergeCell ref="D5:D6"/>
    <mergeCell ref="I5:N5"/>
    <mergeCell ref="A10:C10"/>
    <mergeCell ref="E5:E6"/>
    <mergeCell ref="C4:C6"/>
  </mergeCells>
  <printOptions horizontalCentered="1"/>
  <pageMargins left="1.00" right="1.00" top="0.75" bottom="0.75" header="0.00" footer="0.00"/>
  <pageSetup paperSize="9" scale="6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D645938-2687-C3DC-783A-2EE8B17F892D}" mc:Ignorable="x14ac xr xr2 xr3">
  <sheetPr>
    <outlinePr summaryRight="0" summaryBelow="0"/>
    <pageSetUpPr fitToPage="1"/>
  </sheetPr>
  <dimension ref="A1:I8"/>
  <sheetViews>
    <sheetView topLeftCell="A1" showZeros="0" workbookViewId="0" tabSelected="1"/>
  </sheetViews>
  <sheetFormatPr defaultColWidth="9.140625" customHeight="1" defaultRowHeight="14.25"/>
  <cols>
    <col min="1" max="1" width="37.7109375" customWidth="1"/>
    <col min="2" max="4" width="17.57421875" customWidth="1"/>
    <col min="5" max="9" width="15.7109375" customWidth="1"/>
  </cols>
  <sheetData>
    <row customHeight="1" ht="15">
      <c r="A1" s="68"/>
      <c r="B1" s="68"/>
      <c r="C1" s="68"/>
      <c r="D1" s="95"/>
      <c r="G1" s="33"/>
      <c r="H1" s="33"/>
      <c r="I1" s="33" t="s">
        <v>388</v>
      </c>
    </row>
    <row customHeight="1" ht="27.75">
      <c r="A2" s="179">
        <f>"2025"&amp;"年县对下转移支付预算表"</f>
      </c>
      <c r="B2" s="128"/>
      <c r="C2" s="128"/>
      <c r="D2" s="128"/>
      <c r="E2" s="128"/>
      <c r="F2" s="128"/>
      <c r="G2" s="117"/>
      <c r="H2" s="117"/>
      <c r="I2" s="128"/>
    </row>
    <row customHeight="1" ht="18.75">
      <c r="A3" s="209">
        <f>"单位名称："&amp;"耿马傣族佤族自治县人力资源和社会保障局"</f>
      </c>
      <c r="B3" s="204"/>
      <c r="C3" s="204"/>
      <c r="D3" s="210"/>
      <c r="E3" s="67"/>
      <c r="G3" s="181"/>
      <c r="H3" s="181"/>
      <c r="I3" s="33" t="s">
        <v>175</v>
      </c>
    </row>
    <row customHeight="1" ht="18.75">
      <c r="A4" s="15" t="s">
        <v>389</v>
      </c>
      <c r="B4" s="13" t="s">
        <v>195</v>
      </c>
      <c r="C4" s="73"/>
      <c r="D4" s="73"/>
      <c r="E4" s="13" t="s">
        <v>390</v>
      </c>
      <c r="F4" s="73"/>
      <c r="G4" s="130"/>
      <c r="H4" s="130"/>
      <c r="I4" s="14"/>
    </row>
    <row customHeight="1" ht="18.75">
      <c r="A5" s="17"/>
      <c r="B5" s="134" t="s">
        <v>55</v>
      </c>
      <c r="C5" s="148" t="s">
        <v>58</v>
      </c>
      <c r="D5" s="211" t="s">
        <v>391</v>
      </c>
      <c r="E5" s="75" t="s">
        <v>392</v>
      </c>
      <c r="F5" s="75" t="s">
        <v>392</v>
      </c>
      <c r="G5" s="75" t="s">
        <v>392</v>
      </c>
      <c r="H5" s="75" t="s">
        <v>392</v>
      </c>
      <c r="I5" s="75" t="s">
        <v>392</v>
      </c>
    </row>
    <row customHeight="1" ht="18.75">
      <c r="A6" s="75">
        <v>1</v>
      </c>
      <c r="B6" s="75">
        <v>2</v>
      </c>
      <c r="C6" s="75">
        <v>3</v>
      </c>
      <c r="D6" s="75">
        <v>4</v>
      </c>
      <c r="E6" s="75">
        <v>5</v>
      </c>
      <c r="F6" s="75">
        <v>6</v>
      </c>
      <c r="G6" s="75">
        <v>7</v>
      </c>
      <c r="H6" s="75">
        <v>8</v>
      </c>
      <c r="I6" s="75">
        <v>9</v>
      </c>
    </row>
    <row customHeight="1" ht="18.75">
      <c r="A7" s="108"/>
      <c r="B7" s="19"/>
      <c r="C7" s="19"/>
      <c r="D7" s="19"/>
      <c r="E7" s="19"/>
      <c r="F7" s="19"/>
      <c r="G7" s="19"/>
      <c r="H7" s="19"/>
      <c r="I7" s="19"/>
    </row>
    <row customHeight="1" ht="18.75">
      <c r="A8" s="212"/>
      <c r="B8" s="19"/>
      <c r="C8" s="19"/>
      <c r="D8" s="19"/>
      <c r="E8" s="19"/>
      <c r="F8" s="19"/>
      <c r="G8" s="19"/>
      <c r="H8" s="19"/>
      <c r="I8" s="19"/>
    </row>
  </sheetData>
  <mergeCells count="5">
    <mergeCell ref="A2:I2"/>
    <mergeCell ref="A4:A5"/>
    <mergeCell ref="B4:D4"/>
    <mergeCell ref="E4:I4"/>
    <mergeCell ref="A3:E3"/>
  </mergeCells>
  <printOptions horizontalCentered="1"/>
  <pageMargins left="1.00" right="1.00" top="0.75" bottom="0.75" header="0.00" footer="0.00"/>
  <pageSetup paperSize="9" scale="5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2B2794C-2273-66C3-3C57-1E20373D25E9}" mc:Ignorable="x14ac xr xr2 xr3">
  <sheetPr>
    <outlinePr summaryRight="0" summaryBelow="0"/>
    <pageSetUpPr fitToPage="1"/>
  </sheetPr>
  <dimension ref="A1:J7"/>
  <sheetViews>
    <sheetView topLeftCell="A1" showZeros="0" workbookViewId="0" tabSelected="1"/>
  </sheetViews>
  <sheetFormatPr defaultColWidth="9.140625" customHeight="1" defaultRowHeight="12"/>
  <cols>
    <col min="1" max="1" width="34.28125" customWidth="1"/>
    <col min="2" max="2" width="29.00390625" customWidth="1"/>
    <col min="3" max="5" width="23.57421875" customWidth="1"/>
    <col min="6" max="6" width="11.28125" customWidth="1"/>
    <col min="7" max="7" width="25.140625" customWidth="1"/>
    <col min="8" max="8" width="15.57421875" customWidth="1"/>
    <col min="9" max="9" width="13.421875" customWidth="1"/>
    <col min="10" max="10" width="18.8515625" customWidth="1"/>
  </cols>
  <sheetData>
    <row customHeight="1" ht="15">
      <c r="J1" s="33" t="s">
        <v>393</v>
      </c>
    </row>
    <row customHeight="1" ht="36">
      <c r="A2" s="63">
        <f>"2025"&amp;"年县对下转移支付绩效目标表"</f>
      </c>
      <c r="B2" s="128"/>
      <c r="C2" s="128"/>
      <c r="D2" s="128"/>
      <c r="E2" s="128"/>
      <c r="F2" s="117"/>
      <c r="G2" s="128"/>
      <c r="H2" s="117"/>
      <c r="I2" s="117"/>
      <c r="J2" s="128"/>
    </row>
    <row customHeight="1" ht="18.75">
      <c r="A3" s="85">
        <f>"单位名称："&amp;"耿马傣族佤族自治县人力资源和社会保障局"</f>
      </c>
      <c r="B3" s="143"/>
      <c r="C3" s="143"/>
      <c r="D3" s="143"/>
      <c r="E3" s="143"/>
      <c r="F3" s="158"/>
      <c r="G3" s="143"/>
      <c r="H3" s="158"/>
    </row>
    <row customHeight="1" ht="18.75">
      <c r="A4" s="77" t="s">
        <v>310</v>
      </c>
      <c r="B4" s="77" t="s">
        <v>311</v>
      </c>
      <c r="C4" s="77" t="s">
        <v>312</v>
      </c>
      <c r="D4" s="77" t="s">
        <v>313</v>
      </c>
      <c r="E4" s="77" t="s">
        <v>314</v>
      </c>
      <c r="F4" s="159" t="s">
        <v>315</v>
      </c>
      <c r="G4" s="77" t="s">
        <v>316</v>
      </c>
      <c r="H4" s="159" t="s">
        <v>317</v>
      </c>
      <c r="I4" s="159" t="s">
        <v>318</v>
      </c>
      <c r="J4" s="77" t="s">
        <v>319</v>
      </c>
    </row>
    <row customHeight="1" ht="18.75">
      <c r="A5" s="77">
        <v>1</v>
      </c>
      <c r="B5" s="77">
        <v>2</v>
      </c>
      <c r="C5" s="77">
        <v>3</v>
      </c>
      <c r="D5" s="77">
        <v>4</v>
      </c>
      <c r="E5" s="77">
        <v>5</v>
      </c>
      <c r="F5" s="159">
        <v>6</v>
      </c>
      <c r="G5" s="77">
        <v>7</v>
      </c>
      <c r="H5" s="159">
        <v>8</v>
      </c>
      <c r="I5" s="159">
        <v>9</v>
      </c>
      <c r="J5" s="77">
        <v>10</v>
      </c>
    </row>
    <row customHeight="1" ht="18.75">
      <c r="A6" s="139"/>
      <c r="B6" s="160"/>
      <c r="C6" s="160"/>
      <c r="D6" s="160"/>
      <c r="E6" s="161"/>
      <c r="F6" s="92"/>
      <c r="G6" s="161"/>
      <c r="H6" s="92"/>
      <c r="I6" s="92"/>
      <c r="J6" s="161"/>
    </row>
    <row customHeight="1" ht="18.75">
      <c r="A7" s="213"/>
      <c r="B7" s="139"/>
      <c r="C7" s="139"/>
      <c r="D7" s="139"/>
      <c r="E7" s="139"/>
      <c r="F7" s="214"/>
      <c r="G7" s="139"/>
      <c r="H7" s="139"/>
      <c r="I7" s="139"/>
      <c r="J7" s="139"/>
    </row>
  </sheetData>
  <mergeCells count="2">
    <mergeCell ref="A2:J2"/>
    <mergeCell ref="A3:H3"/>
  </mergeCells>
  <printOptions horizontalCentered="1"/>
  <pageMargins left="1.00" right="1.00" top="0.75" bottom="0.75" header="0.00" footer="0.00"/>
  <pageSetup paperSize="9" scale="69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6973DFC-F541-75D5-F53D-CD3C2FC6B616}" mc:Ignorable="x14ac xr xr2 xr3">
  <sheetPr>
    <outlinePr summaryRight="0" summaryBelow="0"/>
  </sheetPr>
  <dimension ref="A1:H8"/>
  <sheetViews>
    <sheetView topLeftCell="A1" showZeros="0" workbookViewId="0" tabSelected="1"/>
  </sheetViews>
  <sheetFormatPr defaultColWidth="9.140625" customHeight="1" defaultRowHeight="12"/>
  <cols>
    <col min="1" max="1" width="29.00390625" customWidth="1"/>
    <col min="2" max="2" width="18.7109375" customWidth="1"/>
    <col min="3" max="3" width="24.8515625" customWidth="1"/>
    <col min="4" max="4" width="23.57421875" customWidth="1"/>
    <col min="5" max="5" width="17.8515625" customWidth="1"/>
    <col min="6" max="6" width="23.57421875" customWidth="1"/>
    <col min="7" max="7" width="25.140625" customWidth="1"/>
    <col min="8" max="8" width="18.8515625" customWidth="1"/>
  </cols>
  <sheetData>
    <row customHeight="1" ht="15">
      <c r="A1" s="61"/>
      <c r="B1" s="61"/>
      <c r="C1" s="61"/>
      <c r="D1" s="61"/>
      <c r="E1" s="61"/>
      <c r="F1" s="61"/>
      <c r="G1" s="61"/>
      <c r="H1" s="8" t="s">
        <v>394</v>
      </c>
    </row>
    <row customHeight="1" ht="34.5">
      <c r="A2" s="215">
        <f>"2025"&amp;"年新增资产配置表"</f>
      </c>
      <c r="B2" s="128"/>
      <c r="C2" s="128"/>
      <c r="D2" s="128"/>
      <c r="E2" s="128"/>
      <c r="F2" s="128"/>
      <c r="G2" s="128"/>
      <c r="H2" s="128"/>
    </row>
    <row customHeight="1" ht="18.75">
      <c r="A3" s="180">
        <f>"单位名称："&amp;"耿马傣族佤族自治县人力资源和社会保障局"</f>
      </c>
      <c r="B3" s="146"/>
      <c r="C3" s="143"/>
      <c r="H3" s="216" t="s">
        <v>175</v>
      </c>
    </row>
    <row customHeight="1" ht="18.75">
      <c r="A4" s="148" t="s">
        <v>188</v>
      </c>
      <c r="B4" s="148" t="s">
        <v>395</v>
      </c>
      <c r="C4" s="148" t="s">
        <v>396</v>
      </c>
      <c r="D4" s="148" t="s">
        <v>397</v>
      </c>
      <c r="E4" s="148" t="s">
        <v>398</v>
      </c>
      <c r="F4" s="217" t="s">
        <v>399</v>
      </c>
      <c r="G4" s="183"/>
      <c r="H4" s="184"/>
    </row>
    <row customHeight="1" ht="18.75">
      <c r="A5" s="74"/>
      <c r="B5" s="74"/>
      <c r="C5" s="74"/>
      <c r="D5" s="74"/>
      <c r="E5" s="74"/>
      <c r="F5" s="77" t="s">
        <v>380</v>
      </c>
      <c r="G5" s="77" t="s">
        <v>400</v>
      </c>
      <c r="H5" s="77" t="s">
        <v>401</v>
      </c>
    </row>
    <row customHeight="1" ht="18.75">
      <c r="A6" s="77">
        <v>1</v>
      </c>
      <c r="B6" s="77">
        <v>2</v>
      </c>
      <c r="C6" s="77">
        <v>3</v>
      </c>
      <c r="D6" s="77">
        <v>4</v>
      </c>
      <c r="E6" s="77">
        <v>5</v>
      </c>
      <c r="F6" s="77">
        <v>6</v>
      </c>
      <c r="G6" s="77">
        <v>7</v>
      </c>
      <c r="H6" s="77">
        <v>8</v>
      </c>
    </row>
    <row customHeight="1" ht="18.75">
      <c r="A7" s="160"/>
      <c r="B7" s="160"/>
      <c r="C7" s="108"/>
      <c r="D7" s="108"/>
      <c r="E7" s="108"/>
      <c r="F7" s="218"/>
      <c r="G7" s="19"/>
      <c r="H7" s="19"/>
    </row>
    <row customHeight="1" ht="18.75">
      <c r="A8" s="219" t="s">
        <v>55</v>
      </c>
      <c r="B8" s="220"/>
      <c r="C8" s="220"/>
      <c r="D8" s="220"/>
      <c r="E8" s="221"/>
      <c r="F8" s="218"/>
      <c r="G8" s="19"/>
      <c r="H8" s="19"/>
    </row>
  </sheetData>
  <mergeCells count="9">
    <mergeCell ref="A8:E8"/>
    <mergeCell ref="A2:H2"/>
    <mergeCell ref="A4:A5"/>
    <mergeCell ref="C4:C5"/>
    <mergeCell ref="D4:D5"/>
    <mergeCell ref="E4:E5"/>
    <mergeCell ref="F4:H4"/>
    <mergeCell ref="B4:B5"/>
    <mergeCell ref="A3:C3"/>
  </mergeCells>
  <pageMargins left="0.36" right="0.10" top="0.26" bottom="0.26" header="0.00" footer="0.00"/>
  <pageSetup paperSize="9" scale="81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9879902-ED94-EE45-A8A8-82C6C9A6759D}" mc:Ignorable="x14ac xr xr2 xr3">
  <sheetPr>
    <outlinePr summaryRight="0" summaryBelow="0"/>
    <pageSetUpPr fitToPage="1"/>
  </sheetPr>
  <dimension ref="A1:K10"/>
  <sheetViews>
    <sheetView topLeftCell="A1" showZeros="0" workbookViewId="0" tabSelected="1"/>
  </sheetViews>
  <sheetFormatPr defaultColWidth="9.140625" customHeight="1" defaultRowHeight="14.25"/>
  <cols>
    <col min="1" max="1" width="13.421875" customWidth="1"/>
    <col min="2" max="2" width="43.87109375" customWidth="1"/>
    <col min="3" max="3" width="23.8515625" customWidth="1"/>
    <col min="4" max="4" width="11.140625" customWidth="1"/>
    <col min="5" max="5" width="33.1640625" customWidth="1"/>
    <col min="6" max="6" width="9.8515625" customWidth="1"/>
    <col min="7" max="7" width="17.7109375" customWidth="1"/>
    <col min="8" max="11" width="15.421875" customWidth="1"/>
  </cols>
  <sheetData>
    <row customHeight="1" ht="15">
      <c r="D1" s="98"/>
      <c r="E1" s="98"/>
      <c r="F1" s="98"/>
      <c r="G1" s="98"/>
      <c r="H1" s="68"/>
      <c r="I1" s="68"/>
      <c r="J1" s="68"/>
      <c r="K1" s="33" t="s">
        <v>402</v>
      </c>
    </row>
    <row customHeight="1" ht="42.75">
      <c r="A2" s="9">
        <f>"2025"&amp;"年转移支付补助项目支出预算表"</f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customHeight="1" ht="18.75">
      <c r="A3" s="145">
        <f>"单位名称："&amp;"耿马傣族佤族自治县人力资源和社会保障局"</f>
      </c>
      <c r="B3" s="146"/>
      <c r="C3" s="146"/>
      <c r="D3" s="146"/>
      <c r="E3" s="146"/>
      <c r="F3" s="146"/>
      <c r="G3" s="146"/>
      <c r="H3" s="147"/>
      <c r="I3" s="147"/>
      <c r="J3" s="147"/>
      <c r="K3" s="222" t="s">
        <v>175</v>
      </c>
    </row>
    <row customHeight="1" ht="18.75">
      <c r="A4" s="70" t="s">
        <v>289</v>
      </c>
      <c r="B4" s="70" t="s">
        <v>190</v>
      </c>
      <c r="C4" s="70" t="s">
        <v>290</v>
      </c>
      <c r="D4" s="148" t="s">
        <v>191</v>
      </c>
      <c r="E4" s="148" t="s">
        <v>192</v>
      </c>
      <c r="F4" s="148" t="s">
        <v>291</v>
      </c>
      <c r="G4" s="148" t="s">
        <v>292</v>
      </c>
      <c r="H4" s="15" t="s">
        <v>55</v>
      </c>
      <c r="I4" s="13" t="s">
        <v>403</v>
      </c>
      <c r="J4" s="73"/>
      <c r="K4" s="14"/>
    </row>
    <row customHeight="1" ht="18.75">
      <c r="A5" s="132"/>
      <c r="B5" s="132"/>
      <c r="C5" s="132"/>
      <c r="D5" s="149"/>
      <c r="E5" s="149"/>
      <c r="F5" s="149"/>
      <c r="G5" s="149"/>
      <c r="H5" s="134"/>
      <c r="I5" s="148" t="s">
        <v>58</v>
      </c>
      <c r="J5" s="148" t="s">
        <v>59</v>
      </c>
      <c r="K5" s="148" t="s">
        <v>60</v>
      </c>
    </row>
    <row customHeight="1" ht="18.75">
      <c r="A6" s="118"/>
      <c r="B6" s="118"/>
      <c r="C6" s="118"/>
      <c r="D6" s="74"/>
      <c r="E6" s="74"/>
      <c r="F6" s="74"/>
      <c r="G6" s="74"/>
      <c r="H6" s="17"/>
      <c r="I6" s="74" t="s">
        <v>57</v>
      </c>
      <c r="J6" s="74"/>
      <c r="K6" s="74"/>
    </row>
    <row customHeight="1" ht="18.75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  <c r="J7" s="223">
        <v>10</v>
      </c>
      <c r="K7" s="223">
        <v>11</v>
      </c>
    </row>
    <row customHeight="1" ht="18.75">
      <c r="A8" s="108"/>
      <c r="B8" s="139"/>
      <c r="C8" s="108"/>
      <c r="D8" s="108"/>
      <c r="E8" s="108"/>
      <c r="F8" s="108"/>
      <c r="G8" s="108"/>
      <c r="H8" s="19"/>
      <c r="I8" s="19"/>
      <c r="J8" s="19"/>
      <c r="K8" s="19"/>
    </row>
    <row customHeight="1" ht="18.75">
      <c r="A9" s="139"/>
      <c r="B9" s="139"/>
      <c r="C9" s="139"/>
      <c r="D9" s="139"/>
      <c r="E9" s="139"/>
      <c r="F9" s="139"/>
      <c r="G9" s="139"/>
      <c r="H9" s="19"/>
      <c r="I9" s="19"/>
      <c r="J9" s="19"/>
      <c r="K9" s="19"/>
    </row>
    <row customHeight="1" ht="18.75">
      <c r="A10" s="140" t="s">
        <v>110</v>
      </c>
      <c r="B10" s="155"/>
      <c r="C10" s="155"/>
      <c r="D10" s="155"/>
      <c r="E10" s="155"/>
      <c r="F10" s="155"/>
      <c r="G10" s="156"/>
      <c r="H10" s="19"/>
      <c r="I10" s="19"/>
      <c r="J10" s="19"/>
      <c r="K10" s="19"/>
    </row>
  </sheetData>
  <mergeCells count="15"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1775996-CAB8-879C-369F-335CC04A9523}" mc:Ignorable="x14ac xr xr2 xr3">
  <sheetPr>
    <outlinePr summaryRight="0" summaryBelow="0"/>
    <pageSetUpPr fitToPage="1"/>
  </sheetPr>
  <dimension ref="A1:G14"/>
  <sheetViews>
    <sheetView topLeftCell="A1" showZeros="0" workbookViewId="0" tabSelected="1"/>
  </sheetViews>
  <sheetFormatPr defaultColWidth="9.140625" customHeight="1" defaultRowHeight="14.25"/>
  <cols>
    <col min="1" max="1" width="29.421875" customWidth="1"/>
    <col min="2" max="2" width="23.140625" customWidth="1"/>
    <col min="3" max="3" width="31.57421875" customWidth="1"/>
    <col min="4" max="4" width="20.421875" customWidth="1"/>
    <col min="5" max="7" width="23.8515625" customWidth="1"/>
  </cols>
  <sheetData>
    <row customHeight="1" ht="15">
      <c r="A1" s="61"/>
      <c r="B1" s="61"/>
      <c r="C1" s="61"/>
      <c r="D1" s="144"/>
      <c r="E1" s="143"/>
      <c r="F1" s="143"/>
      <c r="G1" s="222" t="s">
        <v>404</v>
      </c>
    </row>
    <row customHeight="1" ht="36.75">
      <c r="A2" s="63">
        <f>"2025"&amp;"年部门项目中期规划预算表"</f>
      </c>
      <c r="B2" s="128"/>
      <c r="C2" s="128"/>
      <c r="D2" s="128"/>
      <c r="E2" s="128"/>
      <c r="F2" s="128"/>
      <c r="G2" s="128"/>
    </row>
    <row customHeight="1" ht="18.75">
      <c r="A3" s="85">
        <f>"单位名称："&amp;"耿马傣族佤族自治县人力资源和社会保障局"</f>
      </c>
      <c r="B3" s="146"/>
      <c r="C3" s="146"/>
      <c r="D3" s="146"/>
      <c r="E3" s="147"/>
      <c r="F3" s="147"/>
      <c r="G3" s="222" t="s">
        <v>175</v>
      </c>
    </row>
    <row customHeight="1" ht="18.75">
      <c r="A4" s="70" t="s">
        <v>290</v>
      </c>
      <c r="B4" s="70" t="s">
        <v>289</v>
      </c>
      <c r="C4" s="70" t="s">
        <v>190</v>
      </c>
      <c r="D4" s="148" t="s">
        <v>405</v>
      </c>
      <c r="E4" s="13" t="s">
        <v>58</v>
      </c>
      <c r="F4" s="73"/>
      <c r="G4" s="14"/>
    </row>
    <row customHeight="1" ht="18.75">
      <c r="A5" s="132"/>
      <c r="B5" s="132"/>
      <c r="C5" s="132"/>
      <c r="D5" s="149"/>
      <c r="E5" s="224">
        <f>"2025"&amp;"年"</f>
      </c>
      <c r="F5" s="224">
        <f>"2025"+1&amp;"年"</f>
      </c>
      <c r="G5" s="225">
        <f>"2025"+2&amp;"年"</f>
      </c>
    </row>
    <row customHeight="1" ht="18.75">
      <c r="A6" s="118"/>
      <c r="B6" s="118"/>
      <c r="C6" s="118"/>
      <c r="D6" s="74"/>
      <c r="E6" s="118" t="s">
        <v>57</v>
      </c>
      <c r="F6" s="118"/>
      <c r="G6" s="74"/>
    </row>
    <row customHeight="1" ht="18.75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223">
        <v>7</v>
      </c>
    </row>
    <row customHeight="1" ht="18.75">
      <c r="A8" s="139" t="s">
        <v>70</v>
      </c>
      <c r="B8" s="88"/>
      <c r="C8" s="88"/>
      <c r="D8" s="139"/>
      <c r="E8" s="19">
        <v>4505400</v>
      </c>
      <c r="F8" s="19"/>
      <c r="G8" s="19"/>
    </row>
    <row customHeight="1" ht="18.75">
      <c r="A9" s="226" t="s">
        <v>70</v>
      </c>
      <c r="B9" s="139"/>
      <c r="C9" s="139"/>
      <c r="D9" s="139"/>
      <c r="E9" s="19">
        <v>4505400</v>
      </c>
      <c r="F9" s="19"/>
      <c r="G9" s="19"/>
    </row>
    <row customHeight="1" ht="18.75">
      <c r="A10" s="154"/>
      <c r="B10" s="139" t="s">
        <v>406</v>
      </c>
      <c r="C10" s="139" t="s">
        <v>303</v>
      </c>
      <c r="D10" s="139" t="s">
        <v>407</v>
      </c>
      <c r="E10" s="19">
        <v>100000</v>
      </c>
      <c r="F10" s="19"/>
      <c r="G10" s="19"/>
    </row>
    <row customHeight="1" ht="18.75">
      <c r="A11" s="154"/>
      <c r="B11" s="139" t="s">
        <v>406</v>
      </c>
      <c r="C11" s="139" t="s">
        <v>300</v>
      </c>
      <c r="D11" s="139" t="s">
        <v>407</v>
      </c>
      <c r="E11" s="19">
        <v>5400</v>
      </c>
      <c r="F11" s="19"/>
      <c r="G11" s="19"/>
    </row>
    <row customHeight="1" ht="18.75">
      <c r="A12" s="154"/>
      <c r="B12" s="139" t="s">
        <v>408</v>
      </c>
      <c r="C12" s="139" t="s">
        <v>295</v>
      </c>
      <c r="D12" s="139" t="s">
        <v>407</v>
      </c>
      <c r="E12" s="19">
        <v>400000</v>
      </c>
      <c r="F12" s="19"/>
      <c r="G12" s="19"/>
    </row>
    <row customHeight="1" ht="18.75">
      <c r="A13" s="154"/>
      <c r="B13" s="139" t="s">
        <v>408</v>
      </c>
      <c r="C13" s="139" t="s">
        <v>307</v>
      </c>
      <c r="D13" s="139" t="s">
        <v>407</v>
      </c>
      <c r="E13" s="19">
        <v>4000000</v>
      </c>
      <c r="F13" s="19"/>
      <c r="G13" s="19"/>
    </row>
    <row customHeight="1" ht="18.75">
      <c r="A14" s="219" t="s">
        <v>55</v>
      </c>
      <c r="B14" s="227" t="s">
        <v>409</v>
      </c>
      <c r="C14" s="227"/>
      <c r="D14" s="228"/>
      <c r="E14" s="19">
        <v>4505400</v>
      </c>
      <c r="F14" s="19"/>
      <c r="G14" s="19"/>
    </row>
  </sheetData>
  <mergeCells count="11">
    <mergeCell ref="G5:G6"/>
    <mergeCell ref="D4:D6"/>
    <mergeCell ref="A2:G2"/>
    <mergeCell ref="A3:D3"/>
    <mergeCell ref="E4:G4"/>
    <mergeCell ref="F5:F6"/>
    <mergeCell ref="A14:D14"/>
    <mergeCell ref="B4:B6"/>
    <mergeCell ref="C4:C6"/>
    <mergeCell ref="A4:A6"/>
    <mergeCell ref="E5:E6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322AA08-DFB3-1E84-F5D6-85F2EF33F043}" mc:Ignorable="x14ac xr xr2 xr3">
  <sheetPr>
    <outlinePr summaryRight="0" summaryBelow="0"/>
    <pageSetUpPr fitToPage="1"/>
  </sheetPr>
  <dimension ref="A1:S10"/>
  <sheetViews>
    <sheetView topLeftCell="E1" showZeros="0" workbookViewId="0" tabSelected="1"/>
  </sheetViews>
  <sheetFormatPr defaultColWidth="9.140625" customHeight="1" defaultRowHeight="14.25"/>
  <cols>
    <col min="1" max="1" width="21.140625" customWidth="1"/>
    <col min="2" max="2" width="35.28125" customWidth="1"/>
    <col min="3" max="8" width="20.421875" customWidth="1"/>
    <col min="9" max="11" width="20.57421875" customWidth="1"/>
    <col min="12" max="12" width="20.421875" customWidth="1"/>
    <col min="13" max="13" width="20.57421875" customWidth="1"/>
    <col min="14" max="19" width="20.421875" customWidth="1"/>
  </cols>
  <sheetData>
    <row customHeight="1" ht="15">
      <c r="J1" s="31"/>
      <c r="O1" s="32"/>
      <c r="P1" s="32"/>
      <c r="Q1" s="32"/>
      <c r="R1" s="32"/>
      <c r="S1" s="33" t="s">
        <v>52</v>
      </c>
    </row>
    <row customHeight="1" ht="57.75">
      <c r="A2" s="34">
        <f>"2025"&amp;"年部门收入预算表"</f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/>
      <c r="P2" s="36"/>
      <c r="Q2" s="36"/>
      <c r="R2" s="36"/>
      <c r="S2" s="36"/>
    </row>
    <row customHeight="1" ht="18.75">
      <c r="A3" s="11">
        <f>"单位名称："&amp;"耿马傣族佤族自治县人力资源和社会保障局"</f>
      </c>
      <c r="B3" s="37"/>
      <c r="C3" s="37"/>
      <c r="D3" s="37"/>
      <c r="E3" s="37"/>
      <c r="F3" s="37"/>
      <c r="G3" s="37"/>
      <c r="H3" s="37"/>
      <c r="I3" s="37"/>
      <c r="J3" s="38"/>
      <c r="K3" s="37"/>
      <c r="L3" s="37"/>
      <c r="M3" s="37"/>
      <c r="N3" s="37"/>
      <c r="O3" s="38"/>
      <c r="P3" s="38"/>
      <c r="Q3" s="38"/>
      <c r="R3" s="38"/>
      <c r="S3" s="33" t="s">
        <v>1</v>
      </c>
    </row>
    <row customHeight="1" ht="18.75">
      <c r="A4" s="39" t="s">
        <v>53</v>
      </c>
      <c r="B4" s="40" t="s">
        <v>54</v>
      </c>
      <c r="C4" s="40" t="s">
        <v>55</v>
      </c>
      <c r="D4" s="41" t="s">
        <v>56</v>
      </c>
      <c r="E4" s="42"/>
      <c r="F4" s="42"/>
      <c r="G4" s="42"/>
      <c r="H4" s="42"/>
      <c r="I4" s="42"/>
      <c r="J4" s="43"/>
      <c r="K4" s="42"/>
      <c r="L4" s="42"/>
      <c r="M4" s="42"/>
      <c r="N4" s="44"/>
      <c r="O4" s="41" t="s">
        <v>45</v>
      </c>
      <c r="P4" s="41"/>
      <c r="Q4" s="41"/>
      <c r="R4" s="41"/>
      <c r="S4" s="45"/>
    </row>
    <row customHeight="1" ht="18.75">
      <c r="A5" s="46"/>
      <c r="B5" s="47"/>
      <c r="C5" s="47"/>
      <c r="D5" s="48" t="s">
        <v>57</v>
      </c>
      <c r="E5" s="48" t="s">
        <v>58</v>
      </c>
      <c r="F5" s="48" t="s">
        <v>59</v>
      </c>
      <c r="G5" s="48" t="s">
        <v>60</v>
      </c>
      <c r="H5" s="48" t="s">
        <v>61</v>
      </c>
      <c r="I5" s="49" t="s">
        <v>62</v>
      </c>
      <c r="J5" s="49"/>
      <c r="K5" s="49"/>
      <c r="L5" s="49"/>
      <c r="M5" s="49"/>
      <c r="N5" s="50"/>
      <c r="O5" s="48" t="s">
        <v>57</v>
      </c>
      <c r="P5" s="48" t="s">
        <v>58</v>
      </c>
      <c r="Q5" s="48" t="s">
        <v>59</v>
      </c>
      <c r="R5" s="48" t="s">
        <v>60</v>
      </c>
      <c r="S5" s="48" t="s">
        <v>63</v>
      </c>
    </row>
    <row customHeight="1" ht="18.75">
      <c r="A6" s="51"/>
      <c r="B6" s="52"/>
      <c r="C6" s="52"/>
      <c r="D6" s="50"/>
      <c r="E6" s="50"/>
      <c r="F6" s="50"/>
      <c r="G6" s="50"/>
      <c r="H6" s="50"/>
      <c r="I6" s="52" t="s">
        <v>57</v>
      </c>
      <c r="J6" s="52" t="s">
        <v>64</v>
      </c>
      <c r="K6" s="52" t="s">
        <v>65</v>
      </c>
      <c r="L6" s="52" t="s">
        <v>66</v>
      </c>
      <c r="M6" s="52" t="s">
        <v>67</v>
      </c>
      <c r="N6" s="52" t="s">
        <v>68</v>
      </c>
      <c r="O6" s="53"/>
      <c r="P6" s="53"/>
      <c r="Q6" s="53"/>
      <c r="R6" s="53"/>
      <c r="S6" s="50"/>
    </row>
    <row customHeight="1" ht="18.75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  <c r="J7" s="54">
        <v>10</v>
      </c>
      <c r="K7" s="54">
        <v>11</v>
      </c>
      <c r="L7" s="54">
        <v>12</v>
      </c>
      <c r="M7" s="54">
        <v>13</v>
      </c>
      <c r="N7" s="54">
        <v>14</v>
      </c>
      <c r="O7" s="54">
        <v>15</v>
      </c>
      <c r="P7" s="54">
        <v>16</v>
      </c>
      <c r="Q7" s="54">
        <v>17</v>
      </c>
      <c r="R7" s="54">
        <v>18</v>
      </c>
      <c r="S7" s="54">
        <v>19</v>
      </c>
    </row>
    <row customHeight="1" ht="18.75">
      <c r="A8" s="55" t="s">
        <v>69</v>
      </c>
      <c r="B8" s="56" t="s">
        <v>70</v>
      </c>
      <c r="C8" s="19">
        <v>19859349.61</v>
      </c>
      <c r="D8" s="19">
        <v>19859349.61</v>
      </c>
      <c r="E8" s="19">
        <v>19859349.61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customHeight="1" ht="18.75">
      <c r="A9" s="57" t="s">
        <v>71</v>
      </c>
      <c r="B9" s="58" t="s">
        <v>70</v>
      </c>
      <c r="C9" s="19">
        <v>19859349.61</v>
      </c>
      <c r="D9" s="19">
        <v>19859349.61</v>
      </c>
      <c r="E9" s="19">
        <v>19859349.61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customHeight="1" ht="18.75">
      <c r="A10" s="59" t="s">
        <v>55</v>
      </c>
      <c r="B10" s="60"/>
      <c r="C10" s="19">
        <v>19859349.61</v>
      </c>
      <c r="D10" s="19">
        <v>19859349.61</v>
      </c>
      <c r="E10" s="19">
        <v>19859349.61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</sheetData>
  <mergeCells count="19">
    <mergeCell ref="P5:P6"/>
    <mergeCell ref="Q5:Q6"/>
    <mergeCell ref="R5:R6"/>
    <mergeCell ref="S5:S6"/>
    <mergeCell ref="A2:S2"/>
    <mergeCell ref="A3:D3"/>
    <mergeCell ref="D4:N4"/>
    <mergeCell ref="O4:S4"/>
    <mergeCell ref="A4:A6"/>
    <mergeCell ref="B4:B6"/>
    <mergeCell ref="C4:C6"/>
    <mergeCell ref="D5:D6"/>
    <mergeCell ref="E5:E6"/>
    <mergeCell ref="F5:F6"/>
    <mergeCell ref="G5:G6"/>
    <mergeCell ref="H5:H6"/>
    <mergeCell ref="I5:N5"/>
    <mergeCell ref="O5:O6"/>
    <mergeCell ref="A10:B10"/>
  </mergeCells>
  <printOptions horizontalCentered="1"/>
  <pageMargins left="0.39" right="0.39" top="0.51" bottom="0.51" header="0.31" footer="0.31"/>
  <pageSetup paperSize="9" scale="56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FFC1681-C45F-BAD8-61AF-58178F4D73FA}" mc:Ignorable="x14ac xr xr2 xr3">
  <sheetPr>
    <outlinePr summaryRight="0" summaryBelow="0"/>
    <pageSetUpPr fitToPage="1"/>
  </sheetPr>
  <dimension ref="A1:O29"/>
  <sheetViews>
    <sheetView topLeftCell="I1" showZeros="0" workbookViewId="0" tabSelected="1"/>
  </sheetViews>
  <sheetFormatPr defaultColWidth="9.140625" customHeight="1" defaultRowHeight="14.25"/>
  <cols>
    <col min="1" max="1" width="14.28125" customWidth="1"/>
    <col min="2" max="2" width="37.7109375" customWidth="1"/>
    <col min="3" max="6" width="19.140625" customWidth="1"/>
    <col min="7" max="8" width="19.00390625" customWidth="1"/>
    <col min="9" max="9" width="18.8515625" customWidth="1"/>
    <col min="10" max="11" width="19.00390625" customWidth="1"/>
    <col min="12" max="14" width="18.8515625" customWidth="1"/>
    <col min="15" max="15" width="19.00390625" customWidth="1"/>
  </cols>
  <sheetData>
    <row customHeight="1" ht="15">
      <c r="A1" s="61"/>
      <c r="B1" s="61"/>
      <c r="C1" s="61"/>
      <c r="D1" s="62"/>
      <c r="E1" s="61"/>
      <c r="F1" s="61"/>
      <c r="G1" s="61"/>
      <c r="H1" s="62"/>
      <c r="I1" s="61"/>
      <c r="J1" s="62"/>
      <c r="K1" s="61"/>
      <c r="L1" s="61"/>
      <c r="M1" s="61"/>
      <c r="N1" s="61"/>
      <c r="O1" s="8" t="s">
        <v>72</v>
      </c>
    </row>
    <row customHeight="1" ht="42">
      <c r="A2" s="63">
        <f>"2025"&amp;"年部门支出预算表"</f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customHeight="1" ht="18.75">
      <c r="A3" s="65">
        <f>"单位名称："&amp;"耿马傣族佤族自治县人力资源和社会保障局"</f>
      </c>
      <c r="B3" s="66"/>
      <c r="C3" s="67"/>
      <c r="D3" s="68"/>
      <c r="E3" s="67"/>
      <c r="F3" s="67"/>
      <c r="G3" s="67"/>
      <c r="H3" s="68"/>
      <c r="I3" s="67"/>
      <c r="J3" s="68"/>
      <c r="K3" s="67"/>
      <c r="L3" s="67"/>
      <c r="M3" s="69"/>
      <c r="N3" s="69"/>
      <c r="O3" s="8" t="s">
        <v>1</v>
      </c>
    </row>
    <row customHeight="1" ht="18.75">
      <c r="A4" s="70" t="s">
        <v>73</v>
      </c>
      <c r="B4" s="70" t="s">
        <v>74</v>
      </c>
      <c r="C4" s="70" t="s">
        <v>55</v>
      </c>
      <c r="D4" s="13" t="s">
        <v>58</v>
      </c>
      <c r="E4" s="71" t="s">
        <v>75</v>
      </c>
      <c r="F4" s="72" t="s">
        <v>76</v>
      </c>
      <c r="G4" s="70" t="s">
        <v>59</v>
      </c>
      <c r="H4" s="70" t="s">
        <v>60</v>
      </c>
      <c r="I4" s="70" t="s">
        <v>77</v>
      </c>
      <c r="J4" s="13" t="s">
        <v>78</v>
      </c>
      <c r="K4" s="73"/>
      <c r="L4" s="73"/>
      <c r="M4" s="73"/>
      <c r="N4" s="73"/>
      <c r="O4" s="14"/>
    </row>
    <row customHeight="1" ht="30">
      <c r="A5" s="74"/>
      <c r="B5" s="74"/>
      <c r="C5" s="74"/>
      <c r="D5" s="75" t="s">
        <v>57</v>
      </c>
      <c r="E5" s="76" t="s">
        <v>75</v>
      </c>
      <c r="F5" s="76" t="s">
        <v>76</v>
      </c>
      <c r="G5" s="74"/>
      <c r="H5" s="74"/>
      <c r="I5" s="74"/>
      <c r="J5" s="75" t="s">
        <v>57</v>
      </c>
      <c r="K5" s="77" t="s">
        <v>79</v>
      </c>
      <c r="L5" s="77" t="s">
        <v>80</v>
      </c>
      <c r="M5" s="77" t="s">
        <v>81</v>
      </c>
      <c r="N5" s="77" t="s">
        <v>82</v>
      </c>
      <c r="O5" s="77" t="s">
        <v>83</v>
      </c>
    </row>
    <row customHeight="1" ht="18.75">
      <c r="A6" s="78">
        <v>1</v>
      </c>
      <c r="B6" s="78">
        <v>2</v>
      </c>
      <c r="C6" s="75">
        <v>3</v>
      </c>
      <c r="D6" s="75">
        <v>4</v>
      </c>
      <c r="E6" s="75">
        <v>5</v>
      </c>
      <c r="F6" s="75">
        <v>6</v>
      </c>
      <c r="G6" s="75">
        <v>7</v>
      </c>
      <c r="H6" s="75">
        <v>8</v>
      </c>
      <c r="I6" s="75">
        <v>9</v>
      </c>
      <c r="J6" s="75">
        <v>10</v>
      </c>
      <c r="K6" s="75">
        <v>11</v>
      </c>
      <c r="L6" s="75">
        <v>12</v>
      </c>
      <c r="M6" s="75">
        <v>13</v>
      </c>
      <c r="N6" s="75">
        <v>14</v>
      </c>
      <c r="O6" s="75">
        <v>15</v>
      </c>
    </row>
    <row customHeight="1" ht="18.75">
      <c r="A7" s="18" t="s">
        <v>84</v>
      </c>
      <c r="B7" s="79" t="s">
        <v>85</v>
      </c>
      <c r="C7" s="19">
        <v>18679647.71</v>
      </c>
      <c r="D7" s="19">
        <v>18679647.71</v>
      </c>
      <c r="E7" s="19">
        <v>14574247.71</v>
      </c>
      <c r="F7" s="19">
        <v>4105400</v>
      </c>
      <c r="G7" s="19"/>
      <c r="H7" s="19"/>
      <c r="I7" s="19"/>
      <c r="J7" s="19"/>
      <c r="K7" s="19"/>
      <c r="L7" s="19"/>
      <c r="M7" s="19"/>
      <c r="N7" s="19"/>
      <c r="O7" s="19"/>
    </row>
    <row customHeight="1" ht="18.75">
      <c r="A8" s="80" t="s">
        <v>86</v>
      </c>
      <c r="B8" s="81">
        <f>"  "&amp;"人力资源和社会保障管理事务"</f>
      </c>
      <c r="C8" s="19">
        <v>5793720.15</v>
      </c>
      <c r="D8" s="19">
        <v>5793720.15</v>
      </c>
      <c r="E8" s="19">
        <v>5688320.15</v>
      </c>
      <c r="F8" s="19">
        <v>105400</v>
      </c>
      <c r="G8" s="19"/>
      <c r="H8" s="19"/>
      <c r="I8" s="19"/>
      <c r="J8" s="19"/>
      <c r="K8" s="19"/>
      <c r="L8" s="19"/>
      <c r="M8" s="19"/>
      <c r="N8" s="19"/>
      <c r="O8" s="19"/>
    </row>
    <row customHeight="1" ht="18.75">
      <c r="A9" s="80" t="s">
        <v>87</v>
      </c>
      <c r="B9" s="81">
        <f>"    "&amp;"行政运行"</f>
      </c>
      <c r="C9" s="19">
        <v>5123360.15</v>
      </c>
      <c r="D9" s="19">
        <v>5123360.15</v>
      </c>
      <c r="E9" s="19">
        <v>5123360.15</v>
      </c>
      <c r="F9" s="19"/>
      <c r="G9" s="19"/>
      <c r="H9" s="19"/>
      <c r="I9" s="19"/>
      <c r="J9" s="19"/>
      <c r="K9" s="19"/>
      <c r="L9" s="19"/>
      <c r="M9" s="19"/>
      <c r="N9" s="19"/>
      <c r="O9" s="19"/>
    </row>
    <row customHeight="1" ht="18.75">
      <c r="A10" s="80" t="s">
        <v>88</v>
      </c>
      <c r="B10" s="81">
        <f>"    "&amp;"公共就业服务和职业技能鉴定机构"</f>
      </c>
      <c r="C10" s="19">
        <v>100000</v>
      </c>
      <c r="D10" s="19">
        <v>100000</v>
      </c>
      <c r="E10" s="19"/>
      <c r="F10" s="19">
        <v>100000</v>
      </c>
      <c r="G10" s="19"/>
      <c r="H10" s="19"/>
      <c r="I10" s="19"/>
      <c r="J10" s="19"/>
      <c r="K10" s="19"/>
      <c r="L10" s="19"/>
      <c r="M10" s="19"/>
      <c r="N10" s="19"/>
      <c r="O10" s="19"/>
    </row>
    <row customHeight="1" ht="18.75">
      <c r="A11" s="80" t="s">
        <v>89</v>
      </c>
      <c r="B11" s="81">
        <f>"    "&amp;"其他人力资源和社会保障管理事务支出"</f>
      </c>
      <c r="C11" s="19">
        <v>570360</v>
      </c>
      <c r="D11" s="19">
        <v>570360</v>
      </c>
      <c r="E11" s="19">
        <v>564960</v>
      </c>
      <c r="F11" s="19">
        <v>5400</v>
      </c>
      <c r="G11" s="19"/>
      <c r="H11" s="19"/>
      <c r="I11" s="19"/>
      <c r="J11" s="19"/>
      <c r="K11" s="19"/>
      <c r="L11" s="19"/>
      <c r="M11" s="19"/>
      <c r="N11" s="19"/>
      <c r="O11" s="19"/>
    </row>
    <row customHeight="1" ht="18.75">
      <c r="A12" s="80" t="s">
        <v>90</v>
      </c>
      <c r="B12" s="81">
        <f>"  "&amp;"行政事业单位养老支出"</f>
      </c>
      <c r="C12" s="19">
        <v>5219027.56</v>
      </c>
      <c r="D12" s="19">
        <v>5219027.56</v>
      </c>
      <c r="E12" s="19">
        <v>1219027.56</v>
      </c>
      <c r="F12" s="19">
        <v>4000000</v>
      </c>
      <c r="G12" s="19"/>
      <c r="H12" s="19"/>
      <c r="I12" s="19"/>
      <c r="J12" s="19"/>
      <c r="K12" s="19"/>
      <c r="L12" s="19"/>
      <c r="M12" s="19"/>
      <c r="N12" s="19"/>
      <c r="O12" s="19"/>
    </row>
    <row customHeight="1" ht="18.75">
      <c r="A13" s="80" t="s">
        <v>91</v>
      </c>
      <c r="B13" s="81">
        <f>"    "&amp;"行政单位离退休"</f>
      </c>
      <c r="C13" s="19">
        <v>585306.6</v>
      </c>
      <c r="D13" s="19">
        <v>585306.6</v>
      </c>
      <c r="E13" s="19">
        <v>585306.6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customHeight="1" ht="18.75">
      <c r="A14" s="80" t="s">
        <v>92</v>
      </c>
      <c r="B14" s="81">
        <f>"    "&amp;"机关事业单位基本养老保险缴费支出"</f>
      </c>
      <c r="C14" s="19">
        <v>633720.96</v>
      </c>
      <c r="D14" s="19">
        <v>633720.96</v>
      </c>
      <c r="E14" s="19">
        <v>633720.96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customHeight="1" ht="18.75">
      <c r="A15" s="80" t="s">
        <v>93</v>
      </c>
      <c r="B15" s="81">
        <f>"    "&amp;"其他行政事业单位养老支出"</f>
      </c>
      <c r="C15" s="19">
        <v>4000000</v>
      </c>
      <c r="D15" s="19">
        <v>4000000</v>
      </c>
      <c r="E15" s="19"/>
      <c r="F15" s="19">
        <v>4000000</v>
      </c>
      <c r="G15" s="19"/>
      <c r="H15" s="19"/>
      <c r="I15" s="19"/>
      <c r="J15" s="19"/>
      <c r="K15" s="19"/>
      <c r="L15" s="19"/>
      <c r="M15" s="19"/>
      <c r="N15" s="19"/>
      <c r="O15" s="19"/>
    </row>
    <row customHeight="1" ht="18.75">
      <c r="A16" s="80" t="s">
        <v>94</v>
      </c>
      <c r="B16" s="81">
        <f>"  "&amp;"其他社会保障和就业支出"</f>
      </c>
      <c r="C16" s="19">
        <v>7666900</v>
      </c>
      <c r="D16" s="19">
        <v>7666900</v>
      </c>
      <c r="E16" s="19">
        <v>7666900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customHeight="1" ht="18.75">
      <c r="A17" s="80" t="s">
        <v>95</v>
      </c>
      <c r="B17" s="81">
        <f>"    "&amp;"其他社会保障和就业支出"</f>
      </c>
      <c r="C17" s="19">
        <v>7666900</v>
      </c>
      <c r="D17" s="19">
        <v>7666900</v>
      </c>
      <c r="E17" s="19">
        <v>7666900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customHeight="1" ht="18.75">
      <c r="A18" s="18" t="s">
        <v>96</v>
      </c>
      <c r="B18" s="79" t="s">
        <v>97</v>
      </c>
      <c r="C18" s="19">
        <v>304411.18</v>
      </c>
      <c r="D18" s="19">
        <v>304411.18</v>
      </c>
      <c r="E18" s="19">
        <v>304411.18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customHeight="1" ht="18.75">
      <c r="A19" s="80" t="s">
        <v>98</v>
      </c>
      <c r="B19" s="81">
        <f>"  "&amp;"行政事业单位医疗"</f>
      </c>
      <c r="C19" s="19">
        <v>304411.18</v>
      </c>
      <c r="D19" s="19">
        <v>304411.18</v>
      </c>
      <c r="E19" s="19">
        <v>304411.18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customHeight="1" ht="18.75">
      <c r="A20" s="80" t="s">
        <v>99</v>
      </c>
      <c r="B20" s="81">
        <f>"    "&amp;"行政单位医疗"</f>
      </c>
      <c r="C20" s="19">
        <v>226697.6</v>
      </c>
      <c r="D20" s="19">
        <v>226697.6</v>
      </c>
      <c r="E20" s="19">
        <v>226697.6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customHeight="1" ht="18.75">
      <c r="A21" s="80" t="s">
        <v>100</v>
      </c>
      <c r="B21" s="81">
        <f>"    "&amp;"事业单位医疗"</f>
      </c>
      <c r="C21" s="19">
        <v>54516.07</v>
      </c>
      <c r="D21" s="19">
        <v>54516.07</v>
      </c>
      <c r="E21" s="19">
        <v>54516.07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customHeight="1" ht="18.75">
      <c r="A22" s="80" t="s">
        <v>101</v>
      </c>
      <c r="B22" s="81">
        <f>"    "&amp;"其他行政事业单位医疗支出"</f>
      </c>
      <c r="C22" s="19">
        <v>23197.51</v>
      </c>
      <c r="D22" s="19">
        <v>23197.51</v>
      </c>
      <c r="E22" s="19">
        <v>23197.51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customHeight="1" ht="18.75">
      <c r="A23" s="18" t="s">
        <v>102</v>
      </c>
      <c r="B23" s="79" t="s">
        <v>103</v>
      </c>
      <c r="C23" s="19">
        <v>400000</v>
      </c>
      <c r="D23" s="19">
        <v>400000</v>
      </c>
      <c r="E23" s="19"/>
      <c r="F23" s="19">
        <v>400000</v>
      </c>
      <c r="G23" s="19"/>
      <c r="H23" s="19"/>
      <c r="I23" s="19"/>
      <c r="J23" s="19"/>
      <c r="K23" s="19"/>
      <c r="L23" s="19"/>
      <c r="M23" s="19"/>
      <c r="N23" s="19"/>
      <c r="O23" s="19"/>
    </row>
    <row customHeight="1" ht="18.75">
      <c r="A24" s="80" t="s">
        <v>104</v>
      </c>
      <c r="B24" s="81">
        <f>"  "&amp;"普惠金融发展支出"</f>
      </c>
      <c r="C24" s="19">
        <v>400000</v>
      </c>
      <c r="D24" s="19">
        <v>400000</v>
      </c>
      <c r="E24" s="19"/>
      <c r="F24" s="19">
        <v>400000</v>
      </c>
      <c r="G24" s="19"/>
      <c r="H24" s="19"/>
      <c r="I24" s="19"/>
      <c r="J24" s="19"/>
      <c r="K24" s="19"/>
      <c r="L24" s="19"/>
      <c r="M24" s="19"/>
      <c r="N24" s="19"/>
      <c r="O24" s="19"/>
    </row>
    <row customHeight="1" ht="18.75">
      <c r="A25" s="80" t="s">
        <v>105</v>
      </c>
      <c r="B25" s="81">
        <f>"    "&amp;"创业担保贷款贴息及奖补"</f>
      </c>
      <c r="C25" s="19">
        <v>400000</v>
      </c>
      <c r="D25" s="19">
        <v>400000</v>
      </c>
      <c r="E25" s="19"/>
      <c r="F25" s="19">
        <v>400000</v>
      </c>
      <c r="G25" s="19"/>
      <c r="H25" s="19"/>
      <c r="I25" s="19"/>
      <c r="J25" s="19"/>
      <c r="K25" s="19"/>
      <c r="L25" s="19"/>
      <c r="M25" s="19"/>
      <c r="N25" s="19"/>
      <c r="O25" s="19"/>
    </row>
    <row customHeight="1" ht="18.75">
      <c r="A26" s="18" t="s">
        <v>106</v>
      </c>
      <c r="B26" s="79" t="s">
        <v>107</v>
      </c>
      <c r="C26" s="19">
        <v>475290.72</v>
      </c>
      <c r="D26" s="19">
        <v>475290.72</v>
      </c>
      <c r="E26" s="19">
        <v>475290.72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</row>
    <row customHeight="1" ht="18.75">
      <c r="A27" s="80" t="s">
        <v>108</v>
      </c>
      <c r="B27" s="81">
        <f>"  "&amp;"住房改革支出"</f>
      </c>
      <c r="C27" s="19">
        <v>475290.72</v>
      </c>
      <c r="D27" s="19">
        <v>475290.72</v>
      </c>
      <c r="E27" s="19">
        <v>475290.72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</row>
    <row customHeight="1" ht="18.75">
      <c r="A28" s="80" t="s">
        <v>109</v>
      </c>
      <c r="B28" s="81">
        <f>"    "&amp;"住房公积金"</f>
      </c>
      <c r="C28" s="19">
        <v>475290.72</v>
      </c>
      <c r="D28" s="19">
        <v>475290.72</v>
      </c>
      <c r="E28" s="19">
        <v>475290.72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customHeight="1" ht="18.75">
      <c r="A29" s="82" t="s">
        <v>110</v>
      </c>
      <c r="B29" s="83" t="s">
        <v>110</v>
      </c>
      <c r="C29" s="19">
        <v>19859349.61</v>
      </c>
      <c r="D29" s="19">
        <v>19859349.61</v>
      </c>
      <c r="E29" s="19">
        <v>15353949.61</v>
      </c>
      <c r="F29" s="19">
        <v>4505400</v>
      </c>
      <c r="G29" s="19"/>
      <c r="H29" s="19"/>
      <c r="I29" s="19"/>
      <c r="J29" s="19"/>
      <c r="K29" s="19"/>
      <c r="L29" s="19"/>
      <c r="M29" s="19"/>
      <c r="N29" s="19"/>
      <c r="O29" s="19"/>
    </row>
  </sheetData>
  <mergeCells count="11">
    <mergeCell ref="A2:O2"/>
    <mergeCell ref="A3:L3"/>
    <mergeCell ref="A29:B29"/>
    <mergeCell ref="A4:A5"/>
    <mergeCell ref="B4:B5"/>
    <mergeCell ref="C4:C5"/>
    <mergeCell ref="G4:G5"/>
    <mergeCell ref="I4:I5"/>
    <mergeCell ref="J4:O4"/>
    <mergeCell ref="H4:H5"/>
    <mergeCell ref="D4:F4"/>
  </mergeCells>
  <printOptions horizontalCentered="1"/>
  <pageMargins left="0.39" right="0.39" top="0.51" bottom="0.51" header="0.31" footer="0.31"/>
  <pageSetup paperSize="9" scale="5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7208A59-5372-119C-B169-1467F4D786F5}" mc:Ignorable="x14ac xr xr2 xr3">
  <sheetPr>
    <outlinePr summaryRight="0" summaryBelow="0"/>
    <pageSetUpPr fitToPage="1"/>
  </sheetPr>
  <dimension ref="A1:D35"/>
  <sheetViews>
    <sheetView topLeftCell="A1" showZeros="0" workbookViewId="0" tabSelected="1"/>
  </sheetViews>
  <sheetFormatPr defaultColWidth="9.140625" customHeight="1" defaultRowHeight="14.25"/>
  <cols>
    <col min="1" max="1" width="39.28125" customWidth="1"/>
    <col min="2" max="2" width="30.8515625" customWidth="1"/>
    <col min="3" max="3" width="35.8515625" customWidth="1"/>
    <col min="4" max="4" width="29.8515625" customWidth="1"/>
  </cols>
  <sheetData>
    <row customHeight="1" ht="15">
      <c r="A1" s="61"/>
      <c r="B1" s="61"/>
      <c r="C1" s="61"/>
      <c r="D1" s="8" t="s">
        <v>111</v>
      </c>
    </row>
    <row customHeight="1" ht="36">
      <c r="A2" s="63">
        <f>"2025"&amp;"年部门财政拨款收支预算总表"</f>
      </c>
      <c r="B2" s="84"/>
      <c r="C2" s="84"/>
      <c r="D2" s="84"/>
    </row>
    <row customHeight="1" ht="18.75">
      <c r="A3" s="85">
        <f>"单位名称："&amp;"耿马傣族佤族自治县人力资源和社会保障局"</f>
      </c>
      <c r="B3" s="86"/>
      <c r="C3" s="86"/>
      <c r="D3" s="8" t="s">
        <v>1</v>
      </c>
    </row>
    <row customHeight="1" ht="18.75">
      <c r="A4" s="13" t="s">
        <v>2</v>
      </c>
      <c r="B4" s="14"/>
      <c r="C4" s="13" t="s">
        <v>3</v>
      </c>
      <c r="D4" s="14"/>
    </row>
    <row customHeight="1" ht="18.75">
      <c r="A5" s="15" t="s">
        <v>4</v>
      </c>
      <c r="B5" s="87">
        <f>"2025"&amp;"年预算数"</f>
      </c>
      <c r="C5" s="15" t="s">
        <v>112</v>
      </c>
      <c r="D5" s="87">
        <f>"2025"&amp;"年预算数"</f>
      </c>
    </row>
    <row customHeight="1" ht="18.75">
      <c r="A6" s="17"/>
      <c r="B6" s="74"/>
      <c r="C6" s="17"/>
      <c r="D6" s="74"/>
    </row>
    <row customHeight="1" ht="18.75">
      <c r="A7" s="79" t="s">
        <v>113</v>
      </c>
      <c r="B7" s="19">
        <v>19859349.61</v>
      </c>
      <c r="C7" s="88" t="s">
        <v>114</v>
      </c>
      <c r="D7" s="19">
        <v>19859349.61</v>
      </c>
    </row>
    <row customHeight="1" ht="18.75">
      <c r="A8" s="89" t="s">
        <v>115</v>
      </c>
      <c r="B8" s="19">
        <v>19859349.61</v>
      </c>
      <c r="C8" s="88" t="s">
        <v>116</v>
      </c>
      <c r="D8" s="19"/>
    </row>
    <row customHeight="1" ht="18.75">
      <c r="A9" s="89" t="s">
        <v>117</v>
      </c>
      <c r="B9" s="19"/>
      <c r="C9" s="88" t="s">
        <v>118</v>
      </c>
      <c r="D9" s="19"/>
    </row>
    <row customHeight="1" ht="18.75">
      <c r="A10" s="89" t="s">
        <v>119</v>
      </c>
      <c r="B10" s="19"/>
      <c r="C10" s="88" t="s">
        <v>120</v>
      </c>
      <c r="D10" s="19"/>
    </row>
    <row customHeight="1" ht="18.75">
      <c r="A11" s="90" t="s">
        <v>121</v>
      </c>
      <c r="B11" s="19"/>
      <c r="C11" s="21" t="s">
        <v>122</v>
      </c>
      <c r="D11" s="19"/>
    </row>
    <row customHeight="1" ht="18.75">
      <c r="A12" s="91" t="s">
        <v>115</v>
      </c>
      <c r="B12" s="19"/>
      <c r="C12" s="23" t="s">
        <v>123</v>
      </c>
      <c r="D12" s="19"/>
    </row>
    <row customHeight="1" ht="18.75">
      <c r="A13" s="91" t="s">
        <v>117</v>
      </c>
      <c r="B13" s="19"/>
      <c r="C13" s="23" t="s">
        <v>124</v>
      </c>
      <c r="D13" s="19"/>
    </row>
    <row customHeight="1" ht="18.75">
      <c r="A14" s="91" t="s">
        <v>119</v>
      </c>
      <c r="B14" s="19"/>
      <c r="C14" s="23" t="s">
        <v>125</v>
      </c>
      <c r="D14" s="19"/>
    </row>
    <row customHeight="1" ht="18.75">
      <c r="A15" s="91" t="s">
        <v>26</v>
      </c>
      <c r="B15" s="19"/>
      <c r="C15" s="23" t="s">
        <v>126</v>
      </c>
      <c r="D15" s="19">
        <v>18679647.71</v>
      </c>
    </row>
    <row customHeight="1" ht="18.75">
      <c r="A16" s="91" t="s">
        <v>26</v>
      </c>
      <c r="B16" s="19" t="s">
        <v>26</v>
      </c>
      <c r="C16" s="23" t="s">
        <v>127</v>
      </c>
      <c r="D16" s="19">
        <v>304411.18</v>
      </c>
    </row>
    <row customHeight="1" ht="18.75">
      <c r="A17" s="22" t="s">
        <v>26</v>
      </c>
      <c r="B17" s="19" t="s">
        <v>26</v>
      </c>
      <c r="C17" s="23" t="s">
        <v>128</v>
      </c>
      <c r="D17" s="19"/>
    </row>
    <row customHeight="1" ht="18.75">
      <c r="A18" s="22" t="s">
        <v>26</v>
      </c>
      <c r="B18" s="19" t="s">
        <v>26</v>
      </c>
      <c r="C18" s="23" t="s">
        <v>129</v>
      </c>
      <c r="D18" s="19"/>
    </row>
    <row customHeight="1" ht="18.75">
      <c r="A19" s="24" t="s">
        <v>26</v>
      </c>
      <c r="B19" s="19" t="s">
        <v>26</v>
      </c>
      <c r="C19" s="23" t="s">
        <v>130</v>
      </c>
      <c r="D19" s="19">
        <v>400000</v>
      </c>
    </row>
    <row customHeight="1" ht="18.75">
      <c r="A20" s="24" t="s">
        <v>26</v>
      </c>
      <c r="B20" s="19" t="s">
        <v>26</v>
      </c>
      <c r="C20" s="23" t="s">
        <v>131</v>
      </c>
      <c r="D20" s="19"/>
    </row>
    <row customHeight="1" ht="18.75">
      <c r="A21" s="24" t="s">
        <v>26</v>
      </c>
      <c r="B21" s="19" t="s">
        <v>26</v>
      </c>
      <c r="C21" s="23" t="s">
        <v>132</v>
      </c>
      <c r="D21" s="19"/>
    </row>
    <row customHeight="1" ht="18.75">
      <c r="A22" s="24" t="s">
        <v>26</v>
      </c>
      <c r="B22" s="19" t="s">
        <v>26</v>
      </c>
      <c r="C22" s="23" t="s">
        <v>133</v>
      </c>
      <c r="D22" s="19"/>
    </row>
    <row customHeight="1" ht="18.75">
      <c r="A23" s="24" t="s">
        <v>26</v>
      </c>
      <c r="B23" s="19" t="s">
        <v>26</v>
      </c>
      <c r="C23" s="23" t="s">
        <v>134</v>
      </c>
      <c r="D23" s="19"/>
    </row>
    <row customHeight="1" ht="18.75">
      <c r="A24" s="24" t="s">
        <v>26</v>
      </c>
      <c r="B24" s="19" t="s">
        <v>26</v>
      </c>
      <c r="C24" s="23" t="s">
        <v>135</v>
      </c>
      <c r="D24" s="19"/>
    </row>
    <row customHeight="1" ht="18.75">
      <c r="A25" s="24" t="s">
        <v>26</v>
      </c>
      <c r="B25" s="19" t="s">
        <v>26</v>
      </c>
      <c r="C25" s="23" t="s">
        <v>136</v>
      </c>
      <c r="D25" s="19"/>
    </row>
    <row customHeight="1" ht="18.75">
      <c r="A26" s="24" t="s">
        <v>26</v>
      </c>
      <c r="B26" s="19" t="s">
        <v>26</v>
      </c>
      <c r="C26" s="23" t="s">
        <v>137</v>
      </c>
      <c r="D26" s="19">
        <v>475290.72</v>
      </c>
    </row>
    <row customHeight="1" ht="18.75">
      <c r="A27" s="24" t="s">
        <v>26</v>
      </c>
      <c r="B27" s="19" t="s">
        <v>26</v>
      </c>
      <c r="C27" s="23" t="s">
        <v>138</v>
      </c>
      <c r="D27" s="19"/>
    </row>
    <row customHeight="1" ht="18.75">
      <c r="A28" s="24" t="s">
        <v>26</v>
      </c>
      <c r="B28" s="19" t="s">
        <v>26</v>
      </c>
      <c r="C28" s="23" t="s">
        <v>139</v>
      </c>
      <c r="D28" s="19"/>
    </row>
    <row customHeight="1" ht="18.75">
      <c r="A29" s="24" t="s">
        <v>26</v>
      </c>
      <c r="B29" s="19" t="s">
        <v>26</v>
      </c>
      <c r="C29" s="23" t="s">
        <v>140</v>
      </c>
      <c r="D29" s="19"/>
    </row>
    <row customHeight="1" ht="18.75">
      <c r="A30" s="24" t="s">
        <v>26</v>
      </c>
      <c r="B30" s="19" t="s">
        <v>26</v>
      </c>
      <c r="C30" s="23" t="s">
        <v>141</v>
      </c>
      <c r="D30" s="19"/>
    </row>
    <row customHeight="1" ht="18.75">
      <c r="A31" s="25" t="s">
        <v>26</v>
      </c>
      <c r="B31" s="19" t="s">
        <v>26</v>
      </c>
      <c r="C31" s="23" t="s">
        <v>142</v>
      </c>
      <c r="D31" s="19"/>
    </row>
    <row customHeight="1" ht="18.75">
      <c r="A32" s="25" t="s">
        <v>26</v>
      </c>
      <c r="B32" s="19" t="s">
        <v>26</v>
      </c>
      <c r="C32" s="23" t="s">
        <v>143</v>
      </c>
      <c r="D32" s="19"/>
    </row>
    <row customHeight="1" ht="18.75">
      <c r="A33" s="25" t="s">
        <v>26</v>
      </c>
      <c r="B33" s="19" t="s">
        <v>26</v>
      </c>
      <c r="C33" s="23" t="s">
        <v>144</v>
      </c>
      <c r="D33" s="19"/>
    </row>
    <row customHeight="1" ht="18.75">
      <c r="A34" s="25" t="s">
        <v>26</v>
      </c>
      <c r="B34" s="19" t="s">
        <v>26</v>
      </c>
      <c r="C34" s="23" t="s">
        <v>145</v>
      </c>
      <c r="D34" s="19"/>
    </row>
    <row customHeight="1" ht="18.75">
      <c r="A35" s="92" t="s">
        <v>146</v>
      </c>
      <c r="B35" s="27">
        <v>19859349.61</v>
      </c>
      <c r="C35" s="93" t="s">
        <v>51</v>
      </c>
      <c r="D35" s="27">
        <v>19859349.61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BB5296B-865F-232C-C53A-525610DC883D}" mc:Ignorable="x14ac xr xr2 xr3">
  <sheetPr>
    <outlinePr summaryRight="0" summaryBelow="0"/>
    <pageSetUpPr fitToPage="1"/>
  </sheetPr>
  <dimension ref="A1:G29"/>
  <sheetViews>
    <sheetView topLeftCell="A1" showZeros="0" workbookViewId="0" tabSelected="1"/>
  </sheetViews>
  <sheetFormatPr defaultColWidth="9.140625" customHeight="1" defaultRowHeight="14.25"/>
  <cols>
    <col min="1" max="1" width="20.140625" customWidth="1"/>
    <col min="2" max="2" width="44.00390625" customWidth="1"/>
    <col min="3" max="3" width="24.28125" customWidth="1"/>
    <col min="4" max="4" width="20.421875" customWidth="1"/>
    <col min="5" max="7" width="24.28125" customWidth="1"/>
  </cols>
  <sheetData>
    <row customHeight="1" ht="15">
      <c r="D1" s="94"/>
      <c r="F1" s="95"/>
      <c r="G1" s="8" t="s">
        <v>147</v>
      </c>
    </row>
    <row customHeight="1" ht="39">
      <c r="A2" s="63">
        <f>"2025"&amp;"年一般公共预算支出预算表（按功能科目分类）"</f>
      </c>
      <c r="B2" s="96"/>
      <c r="C2" s="96"/>
      <c r="D2" s="96"/>
      <c r="E2" s="96"/>
      <c r="F2" s="96"/>
      <c r="G2" s="96"/>
    </row>
    <row customHeight="1" ht="18">
      <c r="A3" s="97">
        <f>"单位名称："&amp;"耿马傣族佤族自治县人力资源和社会保障局"</f>
      </c>
      <c r="B3" s="98"/>
      <c r="C3" s="68"/>
      <c r="D3" s="68"/>
      <c r="E3" s="68"/>
      <c r="F3" s="99"/>
      <c r="G3" s="8" t="s">
        <v>1</v>
      </c>
    </row>
    <row customHeight="1" ht="20.25">
      <c r="A4" s="100" t="s">
        <v>148</v>
      </c>
      <c r="B4" s="101"/>
      <c r="C4" s="102" t="s">
        <v>55</v>
      </c>
      <c r="D4" s="103" t="s">
        <v>75</v>
      </c>
      <c r="E4" s="73"/>
      <c r="F4" s="14"/>
      <c r="G4" s="104" t="s">
        <v>76</v>
      </c>
    </row>
    <row customHeight="1" ht="20.25">
      <c r="A5" s="105" t="s">
        <v>73</v>
      </c>
      <c r="B5" s="105" t="s">
        <v>74</v>
      </c>
      <c r="C5" s="17"/>
      <c r="D5" s="75" t="s">
        <v>57</v>
      </c>
      <c r="E5" s="75" t="s">
        <v>149</v>
      </c>
      <c r="F5" s="75" t="s">
        <v>150</v>
      </c>
      <c r="G5" s="106"/>
    </row>
    <row customHeight="1" ht="19.5">
      <c r="A6" s="105" t="s">
        <v>151</v>
      </c>
      <c r="B6" s="105" t="s">
        <v>152</v>
      </c>
      <c r="C6" s="105" t="s">
        <v>153</v>
      </c>
      <c r="D6" s="75">
        <v>4</v>
      </c>
      <c r="E6" s="107" t="s">
        <v>154</v>
      </c>
      <c r="F6" s="107" t="s">
        <v>155</v>
      </c>
      <c r="G6" s="105" t="s">
        <v>156</v>
      </c>
    </row>
    <row customHeight="1" ht="18">
      <c r="A7" s="108" t="s">
        <v>84</v>
      </c>
      <c r="B7" s="108" t="s">
        <v>85</v>
      </c>
      <c r="C7" s="19">
        <v>18679647.71</v>
      </c>
      <c r="D7" s="19">
        <v>14574247.71</v>
      </c>
      <c r="E7" s="19">
        <v>14013426.17</v>
      </c>
      <c r="F7" s="19">
        <v>560821.54</v>
      </c>
      <c r="G7" s="19">
        <v>4105400</v>
      </c>
    </row>
    <row customHeight="1" ht="18">
      <c r="A8" s="109" t="s">
        <v>86</v>
      </c>
      <c r="B8" s="109" t="s">
        <v>157</v>
      </c>
      <c r="C8" s="19">
        <v>5793720.15</v>
      </c>
      <c r="D8" s="19">
        <v>5688320.15</v>
      </c>
      <c r="E8" s="19">
        <v>5127498.61</v>
      </c>
      <c r="F8" s="19">
        <v>560821.54</v>
      </c>
      <c r="G8" s="19">
        <v>105400</v>
      </c>
    </row>
    <row customHeight="1" ht="18">
      <c r="A9" s="110" t="s">
        <v>87</v>
      </c>
      <c r="B9" s="110" t="s">
        <v>158</v>
      </c>
      <c r="C9" s="19">
        <v>5123360.15</v>
      </c>
      <c r="D9" s="19">
        <v>5123360.15</v>
      </c>
      <c r="E9" s="19">
        <v>4562538.61</v>
      </c>
      <c r="F9" s="19">
        <v>560821.54</v>
      </c>
      <c r="G9" s="19"/>
    </row>
    <row customHeight="1" ht="18">
      <c r="A10" s="110" t="s">
        <v>88</v>
      </c>
      <c r="B10" s="110" t="s">
        <v>159</v>
      </c>
      <c r="C10" s="19">
        <v>100000</v>
      </c>
      <c r="D10" s="19"/>
      <c r="E10" s="19"/>
      <c r="F10" s="19"/>
      <c r="G10" s="19">
        <v>100000</v>
      </c>
    </row>
    <row customHeight="1" ht="18">
      <c r="A11" s="110" t="s">
        <v>89</v>
      </c>
      <c r="B11" s="110" t="s">
        <v>160</v>
      </c>
      <c r="C11" s="19">
        <v>570360</v>
      </c>
      <c r="D11" s="19">
        <v>564960</v>
      </c>
      <c r="E11" s="19">
        <v>564960</v>
      </c>
      <c r="F11" s="19"/>
      <c r="G11" s="19">
        <v>5400</v>
      </c>
    </row>
    <row customHeight="1" ht="18">
      <c r="A12" s="109" t="s">
        <v>90</v>
      </c>
      <c r="B12" s="109" t="s">
        <v>161</v>
      </c>
      <c r="C12" s="19">
        <v>5219027.56</v>
      </c>
      <c r="D12" s="19">
        <v>1219027.56</v>
      </c>
      <c r="E12" s="19">
        <v>1219027.56</v>
      </c>
      <c r="F12" s="19"/>
      <c r="G12" s="19">
        <v>4000000</v>
      </c>
    </row>
    <row customHeight="1" ht="18">
      <c r="A13" s="110" t="s">
        <v>91</v>
      </c>
      <c r="B13" s="110" t="s">
        <v>162</v>
      </c>
      <c r="C13" s="19">
        <v>585306.6</v>
      </c>
      <c r="D13" s="19">
        <v>585306.6</v>
      </c>
      <c r="E13" s="19">
        <v>585306.6</v>
      </c>
      <c r="F13" s="19"/>
      <c r="G13" s="19"/>
    </row>
    <row customHeight="1" ht="18">
      <c r="A14" s="110" t="s">
        <v>92</v>
      </c>
      <c r="B14" s="110" t="s">
        <v>163</v>
      </c>
      <c r="C14" s="19">
        <v>633720.96</v>
      </c>
      <c r="D14" s="19">
        <v>633720.96</v>
      </c>
      <c r="E14" s="19">
        <v>633720.96</v>
      </c>
      <c r="F14" s="19"/>
      <c r="G14" s="19"/>
    </row>
    <row customHeight="1" ht="18">
      <c r="A15" s="110" t="s">
        <v>93</v>
      </c>
      <c r="B15" s="110" t="s">
        <v>164</v>
      </c>
      <c r="C15" s="19">
        <v>4000000</v>
      </c>
      <c r="D15" s="19"/>
      <c r="E15" s="19"/>
      <c r="F15" s="19"/>
      <c r="G15" s="19">
        <v>4000000</v>
      </c>
    </row>
    <row customHeight="1" ht="18">
      <c r="A16" s="109" t="s">
        <v>94</v>
      </c>
      <c r="B16" s="109" t="s">
        <v>165</v>
      </c>
      <c r="C16" s="19">
        <v>7666900</v>
      </c>
      <c r="D16" s="19">
        <v>7666900</v>
      </c>
      <c r="E16" s="19">
        <v>7666900</v>
      </c>
      <c r="F16" s="19"/>
      <c r="G16" s="19"/>
    </row>
    <row customHeight="1" ht="18">
      <c r="A17" s="110" t="s">
        <v>95</v>
      </c>
      <c r="B17" s="110" t="s">
        <v>165</v>
      </c>
      <c r="C17" s="19">
        <v>7666900</v>
      </c>
      <c r="D17" s="19">
        <v>7666900</v>
      </c>
      <c r="E17" s="19">
        <v>7666900</v>
      </c>
      <c r="F17" s="19"/>
      <c r="G17" s="19"/>
    </row>
    <row customHeight="1" ht="18">
      <c r="A18" s="108" t="s">
        <v>96</v>
      </c>
      <c r="B18" s="108" t="s">
        <v>97</v>
      </c>
      <c r="C18" s="19">
        <v>304411.18</v>
      </c>
      <c r="D18" s="19">
        <v>304411.18</v>
      </c>
      <c r="E18" s="19">
        <v>304411.18</v>
      </c>
      <c r="F18" s="19"/>
      <c r="G18" s="19"/>
    </row>
    <row customHeight="1" ht="18">
      <c r="A19" s="109" t="s">
        <v>98</v>
      </c>
      <c r="B19" s="109" t="s">
        <v>166</v>
      </c>
      <c r="C19" s="19">
        <v>304411.18</v>
      </c>
      <c r="D19" s="19">
        <v>304411.18</v>
      </c>
      <c r="E19" s="19">
        <v>304411.18</v>
      </c>
      <c r="F19" s="19"/>
      <c r="G19" s="19"/>
    </row>
    <row customHeight="1" ht="18">
      <c r="A20" s="110" t="s">
        <v>99</v>
      </c>
      <c r="B20" s="110" t="s">
        <v>167</v>
      </c>
      <c r="C20" s="19">
        <v>226697.6</v>
      </c>
      <c r="D20" s="19">
        <v>226697.6</v>
      </c>
      <c r="E20" s="19">
        <v>226697.6</v>
      </c>
      <c r="F20" s="19"/>
      <c r="G20" s="19"/>
    </row>
    <row customHeight="1" ht="18">
      <c r="A21" s="110" t="s">
        <v>100</v>
      </c>
      <c r="B21" s="110" t="s">
        <v>168</v>
      </c>
      <c r="C21" s="19">
        <v>54516.07</v>
      </c>
      <c r="D21" s="19">
        <v>54516.07</v>
      </c>
      <c r="E21" s="19">
        <v>54516.07</v>
      </c>
      <c r="F21" s="19"/>
      <c r="G21" s="19"/>
    </row>
    <row customHeight="1" ht="18">
      <c r="A22" s="110" t="s">
        <v>101</v>
      </c>
      <c r="B22" s="110" t="s">
        <v>169</v>
      </c>
      <c r="C22" s="19">
        <v>23197.51</v>
      </c>
      <c r="D22" s="19">
        <v>23197.51</v>
      </c>
      <c r="E22" s="19">
        <v>23197.51</v>
      </c>
      <c r="F22" s="19"/>
      <c r="G22" s="19"/>
    </row>
    <row customHeight="1" ht="18">
      <c r="A23" s="108" t="s">
        <v>102</v>
      </c>
      <c r="B23" s="108" t="s">
        <v>103</v>
      </c>
      <c r="C23" s="19">
        <v>400000</v>
      </c>
      <c r="D23" s="19"/>
      <c r="E23" s="19"/>
      <c r="F23" s="19"/>
      <c r="G23" s="19">
        <v>400000</v>
      </c>
    </row>
    <row customHeight="1" ht="18">
      <c r="A24" s="109" t="s">
        <v>104</v>
      </c>
      <c r="B24" s="109" t="s">
        <v>170</v>
      </c>
      <c r="C24" s="19">
        <v>400000</v>
      </c>
      <c r="D24" s="19"/>
      <c r="E24" s="19"/>
      <c r="F24" s="19"/>
      <c r="G24" s="19">
        <v>400000</v>
      </c>
    </row>
    <row customHeight="1" ht="18">
      <c r="A25" s="110" t="s">
        <v>105</v>
      </c>
      <c r="B25" s="110" t="s">
        <v>171</v>
      </c>
      <c r="C25" s="19">
        <v>400000</v>
      </c>
      <c r="D25" s="19"/>
      <c r="E25" s="19"/>
      <c r="F25" s="19"/>
      <c r="G25" s="19">
        <v>400000</v>
      </c>
    </row>
    <row customHeight="1" ht="18">
      <c r="A26" s="108" t="s">
        <v>106</v>
      </c>
      <c r="B26" s="108" t="s">
        <v>107</v>
      </c>
      <c r="C26" s="19">
        <v>475290.72</v>
      </c>
      <c r="D26" s="19">
        <v>475290.72</v>
      </c>
      <c r="E26" s="19">
        <v>475290.72</v>
      </c>
      <c r="F26" s="19"/>
      <c r="G26" s="19"/>
    </row>
    <row customHeight="1" ht="18">
      <c r="A27" s="109" t="s">
        <v>108</v>
      </c>
      <c r="B27" s="109" t="s">
        <v>172</v>
      </c>
      <c r="C27" s="19">
        <v>475290.72</v>
      </c>
      <c r="D27" s="19">
        <v>475290.72</v>
      </c>
      <c r="E27" s="19">
        <v>475290.72</v>
      </c>
      <c r="F27" s="19"/>
      <c r="G27" s="19"/>
    </row>
    <row customHeight="1" ht="18">
      <c r="A28" s="110" t="s">
        <v>109</v>
      </c>
      <c r="B28" s="110" t="s">
        <v>173</v>
      </c>
      <c r="C28" s="19">
        <v>475290.72</v>
      </c>
      <c r="D28" s="19">
        <v>475290.72</v>
      </c>
      <c r="E28" s="19">
        <v>475290.72</v>
      </c>
      <c r="F28" s="19"/>
      <c r="G28" s="19"/>
    </row>
    <row customHeight="1" ht="18">
      <c r="A29" s="111" t="s">
        <v>110</v>
      </c>
      <c r="B29" s="112" t="s">
        <v>110</v>
      </c>
      <c r="C29" s="19">
        <v>19859349.61</v>
      </c>
      <c r="D29" s="19">
        <v>15353949.61</v>
      </c>
      <c r="E29" s="19">
        <v>14793128.07</v>
      </c>
      <c r="F29" s="19">
        <v>560821.54</v>
      </c>
      <c r="G29" s="19">
        <v>4505400</v>
      </c>
    </row>
  </sheetData>
  <mergeCells count="7">
    <mergeCell ref="A2:G2"/>
    <mergeCell ref="A4:B4"/>
    <mergeCell ref="A3:E3"/>
    <mergeCell ref="A29:B29"/>
    <mergeCell ref="G4:G5"/>
    <mergeCell ref="D4:F4"/>
    <mergeCell ref="C4:C5"/>
  </mergeCells>
  <printOptions horizontalCentered="1"/>
  <pageMargins left="0.39" right="0.39" top="0.58" bottom="0.58" header="0.50" footer="0.50"/>
  <pageSetup paperSize="9" scale="0" fitToHeight="10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8572CE1-FD11-ACC9-E73E-4144E8A0D5A9}" mc:Ignorable="x14ac xr xr2 xr3">
  <sheetPr>
    <outlinePr summaryRight="0" summaryBelow="0"/>
    <pageSetUpPr fitToPage="1"/>
  </sheetPr>
  <dimension ref="A1:G11"/>
  <sheetViews>
    <sheetView topLeftCell="A1" showZeros="0" workbookViewId="0" tabSelected="1"/>
  </sheetViews>
  <sheetFormatPr defaultColWidth="9.140625" customHeight="1" defaultRowHeight="14.25"/>
  <cols>
    <col min="1" max="1" width="23.57421875" customWidth="1"/>
    <col min="2" max="7" width="22.8515625" customWidth="1"/>
  </cols>
  <sheetData>
    <row customHeight="1" ht="15">
      <c r="A1" s="113"/>
      <c r="B1" s="114"/>
      <c r="C1" s="115"/>
      <c r="D1" s="67"/>
      <c r="G1" s="116" t="s">
        <v>174</v>
      </c>
    </row>
    <row customHeight="1" ht="39">
      <c r="A2" s="34">
        <f>"2025"&amp;"年一般公共预算“三公”经费支出预算表"</f>
      </c>
      <c r="B2" s="117"/>
      <c r="C2" s="117"/>
      <c r="D2" s="117"/>
      <c r="E2" s="117"/>
      <c r="F2" s="117"/>
      <c r="G2" s="117"/>
    </row>
    <row customHeight="1" ht="18.75">
      <c r="A3" s="11">
        <f>"单位名称："&amp;"耿马傣族佤族自治县人力资源和社会保障局"</f>
      </c>
      <c r="B3" s="114"/>
      <c r="C3" s="115"/>
      <c r="D3" s="67"/>
      <c r="E3" s="68"/>
      <c r="G3" s="116" t="s">
        <v>175</v>
      </c>
    </row>
    <row customHeight="1" ht="18.75">
      <c r="A4" s="70" t="s">
        <v>176</v>
      </c>
      <c r="B4" s="70" t="s">
        <v>177</v>
      </c>
      <c r="C4" s="15" t="s">
        <v>178</v>
      </c>
      <c r="D4" s="13" t="s">
        <v>179</v>
      </c>
      <c r="E4" s="73"/>
      <c r="F4" s="14"/>
      <c r="G4" s="15" t="s">
        <v>180</v>
      </c>
    </row>
    <row customHeight="1" ht="18.75">
      <c r="A5" s="118"/>
      <c r="B5" s="119"/>
      <c r="C5" s="17"/>
      <c r="D5" s="75" t="s">
        <v>57</v>
      </c>
      <c r="E5" s="75" t="s">
        <v>181</v>
      </c>
      <c r="F5" s="75" t="s">
        <v>182</v>
      </c>
      <c r="G5" s="17"/>
    </row>
    <row customHeight="1" ht="18.75">
      <c r="A6" s="120" t="s">
        <v>55</v>
      </c>
      <c r="B6" s="121">
        <v>1</v>
      </c>
      <c r="C6" s="122">
        <v>2</v>
      </c>
      <c r="D6" s="123">
        <v>3</v>
      </c>
      <c r="E6" s="123">
        <v>4</v>
      </c>
      <c r="F6" s="123">
        <v>5</v>
      </c>
      <c r="G6" s="122">
        <v>6</v>
      </c>
    </row>
    <row customHeight="1" ht="18.75">
      <c r="A7" s="120" t="s">
        <v>55</v>
      </c>
      <c r="B7" s="124">
        <v>26000</v>
      </c>
      <c r="C7" s="124"/>
      <c r="D7" s="124">
        <v>20000</v>
      </c>
      <c r="E7" s="124"/>
      <c r="F7" s="124">
        <v>20000</v>
      </c>
      <c r="G7" s="124">
        <v>6000</v>
      </c>
    </row>
    <row customHeight="1" ht="18.75">
      <c r="A8" s="125" t="s">
        <v>183</v>
      </c>
      <c r="B8" s="124">
        <v>26000</v>
      </c>
      <c r="C8" s="124"/>
      <c r="D8" s="124">
        <v>20000</v>
      </c>
      <c r="E8" s="124"/>
      <c r="F8" s="124">
        <v>20000</v>
      </c>
      <c r="G8" s="124">
        <v>6000</v>
      </c>
    </row>
    <row customHeight="1" ht="18.75">
      <c r="A9" s="125" t="s">
        <v>184</v>
      </c>
      <c r="B9" s="124"/>
      <c r="C9" s="124"/>
      <c r="D9" s="124"/>
      <c r="E9" s="124"/>
      <c r="F9" s="124"/>
      <c r="G9" s="124"/>
    </row>
    <row customHeight="1" ht="18.75">
      <c r="A10" s="125" t="s">
        <v>185</v>
      </c>
      <c r="B10" s="124"/>
      <c r="C10" s="124"/>
      <c r="D10" s="124"/>
      <c r="E10" s="124"/>
      <c r="F10" s="124"/>
      <c r="G10" s="124"/>
    </row>
    <row customHeight="1" ht="18.75">
      <c r="A11" s="125" t="s">
        <v>186</v>
      </c>
      <c r="B11" s="124"/>
      <c r="C11" s="124"/>
      <c r="D11" s="124"/>
      <c r="E11" s="124"/>
      <c r="F11" s="124"/>
      <c r="G11" s="124"/>
    </row>
  </sheetData>
  <mergeCells count="7">
    <mergeCell ref="A2:G2"/>
    <mergeCell ref="A3:D3"/>
    <mergeCell ref="C4:C5"/>
    <mergeCell ref="D4:F4"/>
    <mergeCell ref="G4:G5"/>
    <mergeCell ref="B4:B5"/>
    <mergeCell ref="A4:A6"/>
  </mergeCells>
  <printOptions horizontalCentered="1"/>
  <pageMargins left="0.39" right="0.39" top="0.58" bottom="0.58" header="0.51" footer="0.51"/>
  <pageSetup paperSize="9" scale="0" fitToHeight="10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6C2065A-B131-39F5-D3D2-1E69E30EDD63}" mc:Ignorable="x14ac xr xr2 xr3">
  <sheetPr>
    <outlinePr summaryRight="0" summaryBelow="0"/>
    <pageSetUpPr fitToPage="1"/>
  </sheetPr>
  <dimension ref="A1:W46"/>
  <sheetViews>
    <sheetView topLeftCell="L1" showZeros="0" workbookViewId="0" tabSelected="1"/>
  </sheetViews>
  <sheetFormatPr defaultColWidth="9.140625" customHeight="1" defaultRowHeight="14.25"/>
  <cols>
    <col min="1" max="1" width="32.8515625" customWidth="1"/>
    <col min="2" max="2" width="25.421875" customWidth="1"/>
    <col min="3" max="3" width="26.57421875" customWidth="1"/>
    <col min="4" max="4" width="10.140625" customWidth="1"/>
    <col min="5" max="5" width="28.59375" customWidth="1"/>
    <col min="6" max="6" width="10.28125" customWidth="1"/>
    <col min="7" max="7" width="23.00390625" customWidth="1"/>
    <col min="8" max="21" width="19.8515625" customWidth="1"/>
    <col min="22" max="23" width="20.00390625" customWidth="1"/>
  </cols>
  <sheetData>
    <row customHeight="1" ht="15">
      <c r="B1" s="126"/>
      <c r="D1" s="127"/>
      <c r="E1" s="127"/>
      <c r="F1" s="127"/>
      <c r="G1" s="127"/>
      <c r="H1" s="32"/>
      <c r="I1" s="32"/>
      <c r="J1" s="32"/>
      <c r="K1" s="32"/>
      <c r="L1" s="32"/>
      <c r="M1" s="32"/>
      <c r="N1" s="68"/>
      <c r="O1" s="68"/>
      <c r="P1" s="68"/>
      <c r="Q1" s="32"/>
      <c r="U1" s="126"/>
      <c r="W1" s="33" t="s">
        <v>187</v>
      </c>
    </row>
    <row customHeight="1" ht="39.75">
      <c r="A2" s="34">
        <f>"2025"&amp;"年部门基本支出预算表"</f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28"/>
      <c r="O2" s="128"/>
      <c r="P2" s="128"/>
      <c r="Q2" s="117"/>
      <c r="R2" s="117"/>
      <c r="S2" s="117"/>
      <c r="T2" s="117"/>
      <c r="U2" s="117"/>
      <c r="V2" s="117"/>
      <c r="W2" s="117"/>
    </row>
    <row customHeight="1" ht="18.75">
      <c r="A3" s="85">
        <f>"单位名称："&amp;"耿马傣族佤族自治县人力资源和社会保障局"</f>
      </c>
      <c r="B3" s="129"/>
      <c r="C3" s="129"/>
      <c r="D3" s="129"/>
      <c r="E3" s="129"/>
      <c r="F3" s="129"/>
      <c r="G3" s="129"/>
      <c r="H3" s="38"/>
      <c r="I3" s="38"/>
      <c r="J3" s="38"/>
      <c r="K3" s="38"/>
      <c r="L3" s="38"/>
      <c r="M3" s="38"/>
      <c r="N3" s="37"/>
      <c r="O3" s="37"/>
      <c r="P3" s="37"/>
      <c r="Q3" s="38"/>
      <c r="U3" s="126"/>
      <c r="W3" s="33" t="s">
        <v>175</v>
      </c>
    </row>
    <row customHeight="1" ht="18">
      <c r="A4" s="70" t="s">
        <v>188</v>
      </c>
      <c r="B4" s="70" t="s">
        <v>189</v>
      </c>
      <c r="C4" s="70" t="s">
        <v>190</v>
      </c>
      <c r="D4" s="70" t="s">
        <v>191</v>
      </c>
      <c r="E4" s="70" t="s">
        <v>192</v>
      </c>
      <c r="F4" s="70" t="s">
        <v>193</v>
      </c>
      <c r="G4" s="70" t="s">
        <v>194</v>
      </c>
      <c r="H4" s="103" t="s">
        <v>195</v>
      </c>
      <c r="I4" s="130" t="s">
        <v>195</v>
      </c>
      <c r="J4" s="130"/>
      <c r="K4" s="130"/>
      <c r="L4" s="130"/>
      <c r="M4" s="130"/>
      <c r="N4" s="73"/>
      <c r="O4" s="73"/>
      <c r="P4" s="73"/>
      <c r="Q4" s="71" t="s">
        <v>61</v>
      </c>
      <c r="R4" s="130" t="s">
        <v>78</v>
      </c>
      <c r="S4" s="130"/>
      <c r="T4" s="130"/>
      <c r="U4" s="130"/>
      <c r="V4" s="130"/>
      <c r="W4" s="131"/>
    </row>
    <row customHeight="1" ht="18">
      <c r="A5" s="132"/>
      <c r="B5" s="133"/>
      <c r="C5" s="132"/>
      <c r="D5" s="132"/>
      <c r="E5" s="132"/>
      <c r="F5" s="132"/>
      <c r="G5" s="132"/>
      <c r="H5" s="102" t="s">
        <v>196</v>
      </c>
      <c r="I5" s="103" t="s">
        <v>58</v>
      </c>
      <c r="J5" s="130"/>
      <c r="K5" s="130"/>
      <c r="L5" s="130"/>
      <c r="M5" s="131"/>
      <c r="N5" s="13" t="s">
        <v>197</v>
      </c>
      <c r="O5" s="73"/>
      <c r="P5" s="14"/>
      <c r="Q5" s="70" t="s">
        <v>61</v>
      </c>
      <c r="R5" s="103" t="s">
        <v>78</v>
      </c>
      <c r="S5" s="71" t="s">
        <v>64</v>
      </c>
      <c r="T5" s="130" t="s">
        <v>78</v>
      </c>
      <c r="U5" s="71" t="s">
        <v>66</v>
      </c>
      <c r="V5" s="71" t="s">
        <v>67</v>
      </c>
      <c r="W5" s="72" t="s">
        <v>68</v>
      </c>
    </row>
    <row customHeight="1" ht="18.75">
      <c r="A6" s="134"/>
      <c r="B6" s="134"/>
      <c r="C6" s="134"/>
      <c r="D6" s="134"/>
      <c r="E6" s="134"/>
      <c r="F6" s="134"/>
      <c r="G6" s="134"/>
      <c r="H6" s="134"/>
      <c r="I6" s="135" t="s">
        <v>198</v>
      </c>
      <c r="J6" s="70" t="s">
        <v>199</v>
      </c>
      <c r="K6" s="70" t="s">
        <v>200</v>
      </c>
      <c r="L6" s="70" t="s">
        <v>201</v>
      </c>
      <c r="M6" s="70" t="s">
        <v>202</v>
      </c>
      <c r="N6" s="70" t="s">
        <v>58</v>
      </c>
      <c r="O6" s="70" t="s">
        <v>59</v>
      </c>
      <c r="P6" s="70" t="s">
        <v>60</v>
      </c>
      <c r="Q6" s="134"/>
      <c r="R6" s="70" t="s">
        <v>57</v>
      </c>
      <c r="S6" s="70" t="s">
        <v>64</v>
      </c>
      <c r="T6" s="70" t="s">
        <v>203</v>
      </c>
      <c r="U6" s="70" t="s">
        <v>66</v>
      </c>
      <c r="V6" s="70" t="s">
        <v>67</v>
      </c>
      <c r="W6" s="70" t="s">
        <v>68</v>
      </c>
    </row>
    <row customHeight="1" ht="37.5">
      <c r="A7" s="136"/>
      <c r="B7" s="136"/>
      <c r="C7" s="136"/>
      <c r="D7" s="136"/>
      <c r="E7" s="136"/>
      <c r="F7" s="136"/>
      <c r="G7" s="136"/>
      <c r="H7" s="136"/>
      <c r="I7" s="76"/>
      <c r="J7" s="118" t="s">
        <v>204</v>
      </c>
      <c r="K7" s="118" t="s">
        <v>200</v>
      </c>
      <c r="L7" s="118" t="s">
        <v>201</v>
      </c>
      <c r="M7" s="118" t="s">
        <v>202</v>
      </c>
      <c r="N7" s="118" t="s">
        <v>200</v>
      </c>
      <c r="O7" s="118" t="s">
        <v>201</v>
      </c>
      <c r="P7" s="118" t="s">
        <v>202</v>
      </c>
      <c r="Q7" s="118" t="s">
        <v>61</v>
      </c>
      <c r="R7" s="118" t="s">
        <v>57</v>
      </c>
      <c r="S7" s="118" t="s">
        <v>64</v>
      </c>
      <c r="T7" s="118" t="s">
        <v>203</v>
      </c>
      <c r="U7" s="118" t="s">
        <v>66</v>
      </c>
      <c r="V7" s="118" t="s">
        <v>67</v>
      </c>
      <c r="W7" s="118" t="s">
        <v>68</v>
      </c>
    </row>
    <row customHeight="1" ht="19.5">
      <c r="A8" s="137">
        <v>1</v>
      </c>
      <c r="B8" s="137">
        <v>2</v>
      </c>
      <c r="C8" s="137">
        <v>3</v>
      </c>
      <c r="D8" s="137">
        <v>4</v>
      </c>
      <c r="E8" s="137">
        <v>5</v>
      </c>
      <c r="F8" s="137">
        <v>6</v>
      </c>
      <c r="G8" s="137">
        <v>7</v>
      </c>
      <c r="H8" s="137">
        <v>8</v>
      </c>
      <c r="I8" s="137">
        <v>9</v>
      </c>
      <c r="J8" s="137">
        <v>10</v>
      </c>
      <c r="K8" s="137">
        <v>11</v>
      </c>
      <c r="L8" s="137">
        <v>12</v>
      </c>
      <c r="M8" s="137">
        <v>13</v>
      </c>
      <c r="N8" s="137">
        <v>14</v>
      </c>
      <c r="O8" s="137">
        <v>15</v>
      </c>
      <c r="P8" s="137">
        <v>16</v>
      </c>
      <c r="Q8" s="137">
        <v>17</v>
      </c>
      <c r="R8" s="137">
        <v>18</v>
      </c>
      <c r="S8" s="137">
        <v>19</v>
      </c>
      <c r="T8" s="137">
        <v>20</v>
      </c>
      <c r="U8" s="137">
        <v>21</v>
      </c>
      <c r="V8" s="137">
        <v>22</v>
      </c>
      <c r="W8" s="137">
        <v>23</v>
      </c>
    </row>
    <row customHeight="1" ht="21">
      <c r="A9" s="18" t="s">
        <v>70</v>
      </c>
      <c r="B9" s="18"/>
      <c r="C9" s="18"/>
      <c r="D9" s="18"/>
      <c r="E9" s="18"/>
      <c r="F9" s="18"/>
      <c r="G9" s="18"/>
      <c r="H9" s="19">
        <v>15353949.61</v>
      </c>
      <c r="I9" s="19">
        <v>15353949.61</v>
      </c>
      <c r="J9" s="19"/>
      <c r="K9" s="19"/>
      <c r="L9" s="19">
        <v>15353949.61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customHeight="1" ht="21">
      <c r="A10" s="138" t="s">
        <v>70</v>
      </c>
      <c r="B10" s="139"/>
      <c r="C10" s="139"/>
      <c r="D10" s="139"/>
      <c r="E10" s="139"/>
      <c r="F10" s="139"/>
      <c r="G10" s="139"/>
      <c r="H10" s="19">
        <v>15353949.61</v>
      </c>
      <c r="I10" s="19">
        <v>15353949.61</v>
      </c>
      <c r="J10" s="19"/>
      <c r="K10" s="19"/>
      <c r="L10" s="19">
        <v>15353949.61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customHeight="1" ht="21">
      <c r="A11" s="138" t="s">
        <v>70</v>
      </c>
      <c r="B11" s="139" t="s">
        <v>205</v>
      </c>
      <c r="C11" s="139" t="s">
        <v>206</v>
      </c>
      <c r="D11" s="139" t="s">
        <v>87</v>
      </c>
      <c r="E11" s="139" t="s">
        <v>158</v>
      </c>
      <c r="F11" s="139" t="s">
        <v>207</v>
      </c>
      <c r="G11" s="139" t="s">
        <v>208</v>
      </c>
      <c r="H11" s="19">
        <v>1207176</v>
      </c>
      <c r="I11" s="19">
        <v>1207176</v>
      </c>
      <c r="J11" s="19"/>
      <c r="K11" s="19"/>
      <c r="L11" s="19">
        <v>1207176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customHeight="1" ht="21">
      <c r="A12" s="138" t="s">
        <v>70</v>
      </c>
      <c r="B12" s="139" t="s">
        <v>209</v>
      </c>
      <c r="C12" s="139" t="s">
        <v>210</v>
      </c>
      <c r="D12" s="139" t="s">
        <v>87</v>
      </c>
      <c r="E12" s="139" t="s">
        <v>158</v>
      </c>
      <c r="F12" s="139" t="s">
        <v>207</v>
      </c>
      <c r="G12" s="139" t="s">
        <v>208</v>
      </c>
      <c r="H12" s="19">
        <v>333588</v>
      </c>
      <c r="I12" s="19">
        <v>333588</v>
      </c>
      <c r="J12" s="19"/>
      <c r="K12" s="19"/>
      <c r="L12" s="19">
        <v>333588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customHeight="1" ht="21">
      <c r="A13" s="138" t="s">
        <v>70</v>
      </c>
      <c r="B13" s="139" t="s">
        <v>205</v>
      </c>
      <c r="C13" s="139" t="s">
        <v>206</v>
      </c>
      <c r="D13" s="139" t="s">
        <v>87</v>
      </c>
      <c r="E13" s="139" t="s">
        <v>158</v>
      </c>
      <c r="F13" s="139" t="s">
        <v>211</v>
      </c>
      <c r="G13" s="139" t="s">
        <v>212</v>
      </c>
      <c r="H13" s="19">
        <v>331800</v>
      </c>
      <c r="I13" s="19">
        <v>331800</v>
      </c>
      <c r="J13" s="19"/>
      <c r="K13" s="19"/>
      <c r="L13" s="19">
        <v>331800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customHeight="1" ht="21">
      <c r="A14" s="138" t="s">
        <v>70</v>
      </c>
      <c r="B14" s="139" t="s">
        <v>205</v>
      </c>
      <c r="C14" s="139" t="s">
        <v>206</v>
      </c>
      <c r="D14" s="139" t="s">
        <v>87</v>
      </c>
      <c r="E14" s="139" t="s">
        <v>158</v>
      </c>
      <c r="F14" s="139" t="s">
        <v>211</v>
      </c>
      <c r="G14" s="139" t="s">
        <v>212</v>
      </c>
      <c r="H14" s="19">
        <v>1460448</v>
      </c>
      <c r="I14" s="19">
        <v>1460448</v>
      </c>
      <c r="J14" s="19"/>
      <c r="K14" s="19"/>
      <c r="L14" s="19">
        <v>1460448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customHeight="1" ht="21">
      <c r="A15" s="138" t="s">
        <v>70</v>
      </c>
      <c r="B15" s="139" t="s">
        <v>209</v>
      </c>
      <c r="C15" s="139" t="s">
        <v>210</v>
      </c>
      <c r="D15" s="139" t="s">
        <v>87</v>
      </c>
      <c r="E15" s="139" t="s">
        <v>158</v>
      </c>
      <c r="F15" s="139" t="s">
        <v>211</v>
      </c>
      <c r="G15" s="139" t="s">
        <v>212</v>
      </c>
      <c r="H15" s="19">
        <v>71100</v>
      </c>
      <c r="I15" s="19">
        <v>71100</v>
      </c>
      <c r="J15" s="19"/>
      <c r="K15" s="19"/>
      <c r="L15" s="19">
        <v>71100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customHeight="1" ht="21">
      <c r="A16" s="138" t="s">
        <v>70</v>
      </c>
      <c r="B16" s="139" t="s">
        <v>205</v>
      </c>
      <c r="C16" s="139" t="s">
        <v>206</v>
      </c>
      <c r="D16" s="139" t="s">
        <v>87</v>
      </c>
      <c r="E16" s="139" t="s">
        <v>158</v>
      </c>
      <c r="F16" s="139" t="s">
        <v>213</v>
      </c>
      <c r="G16" s="139" t="s">
        <v>214</v>
      </c>
      <c r="H16" s="19">
        <v>100598</v>
      </c>
      <c r="I16" s="19">
        <v>100598</v>
      </c>
      <c r="J16" s="19"/>
      <c r="K16" s="19"/>
      <c r="L16" s="19">
        <v>100598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customHeight="1" ht="21">
      <c r="A17" s="138" t="s">
        <v>70</v>
      </c>
      <c r="B17" s="139" t="s">
        <v>215</v>
      </c>
      <c r="C17" s="139" t="s">
        <v>216</v>
      </c>
      <c r="D17" s="139" t="s">
        <v>87</v>
      </c>
      <c r="E17" s="139" t="s">
        <v>158</v>
      </c>
      <c r="F17" s="139" t="s">
        <v>213</v>
      </c>
      <c r="G17" s="139" t="s">
        <v>214</v>
      </c>
      <c r="H17" s="19">
        <v>525300</v>
      </c>
      <c r="I17" s="19">
        <v>525300</v>
      </c>
      <c r="J17" s="19"/>
      <c r="K17" s="19"/>
      <c r="L17" s="19">
        <v>525300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customHeight="1" ht="21">
      <c r="A18" s="138" t="s">
        <v>70</v>
      </c>
      <c r="B18" s="139" t="s">
        <v>217</v>
      </c>
      <c r="C18" s="139" t="s">
        <v>218</v>
      </c>
      <c r="D18" s="139" t="s">
        <v>87</v>
      </c>
      <c r="E18" s="139" t="s">
        <v>158</v>
      </c>
      <c r="F18" s="139" t="s">
        <v>219</v>
      </c>
      <c r="G18" s="139" t="s">
        <v>220</v>
      </c>
      <c r="H18" s="19">
        <v>247224</v>
      </c>
      <c r="I18" s="19">
        <v>247224</v>
      </c>
      <c r="J18" s="19"/>
      <c r="K18" s="19"/>
      <c r="L18" s="19">
        <v>247224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customHeight="1" ht="21">
      <c r="A19" s="138" t="s">
        <v>70</v>
      </c>
      <c r="B19" s="139" t="s">
        <v>221</v>
      </c>
      <c r="C19" s="139" t="s">
        <v>222</v>
      </c>
      <c r="D19" s="139" t="s">
        <v>87</v>
      </c>
      <c r="E19" s="139" t="s">
        <v>158</v>
      </c>
      <c r="F19" s="139" t="s">
        <v>219</v>
      </c>
      <c r="G19" s="139" t="s">
        <v>220</v>
      </c>
      <c r="H19" s="19">
        <v>162000</v>
      </c>
      <c r="I19" s="19">
        <v>162000</v>
      </c>
      <c r="J19" s="19"/>
      <c r="K19" s="19"/>
      <c r="L19" s="19">
        <v>162000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customHeight="1" ht="21">
      <c r="A20" s="138" t="s">
        <v>70</v>
      </c>
      <c r="B20" s="139" t="s">
        <v>223</v>
      </c>
      <c r="C20" s="139" t="s">
        <v>224</v>
      </c>
      <c r="D20" s="139" t="s">
        <v>87</v>
      </c>
      <c r="E20" s="139" t="s">
        <v>158</v>
      </c>
      <c r="F20" s="139" t="s">
        <v>219</v>
      </c>
      <c r="G20" s="139" t="s">
        <v>220</v>
      </c>
      <c r="H20" s="19">
        <v>115920</v>
      </c>
      <c r="I20" s="19">
        <v>115920</v>
      </c>
      <c r="J20" s="19"/>
      <c r="K20" s="19"/>
      <c r="L20" s="19">
        <v>115920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customHeight="1" ht="21">
      <c r="A21" s="138" t="s">
        <v>70</v>
      </c>
      <c r="B21" s="139" t="s">
        <v>225</v>
      </c>
      <c r="C21" s="139" t="s">
        <v>226</v>
      </c>
      <c r="D21" s="139" t="s">
        <v>92</v>
      </c>
      <c r="E21" s="139" t="s">
        <v>163</v>
      </c>
      <c r="F21" s="139" t="s">
        <v>227</v>
      </c>
      <c r="G21" s="139" t="s">
        <v>228</v>
      </c>
      <c r="H21" s="19">
        <v>633720.96</v>
      </c>
      <c r="I21" s="19">
        <v>633720.96</v>
      </c>
      <c r="J21" s="19"/>
      <c r="K21" s="19"/>
      <c r="L21" s="19">
        <v>633720.96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customHeight="1" ht="21">
      <c r="A22" s="138" t="s">
        <v>70</v>
      </c>
      <c r="B22" s="139" t="s">
        <v>225</v>
      </c>
      <c r="C22" s="139" t="s">
        <v>226</v>
      </c>
      <c r="D22" s="139" t="s">
        <v>229</v>
      </c>
      <c r="E22" s="139" t="s">
        <v>230</v>
      </c>
      <c r="F22" s="139" t="s">
        <v>231</v>
      </c>
      <c r="G22" s="139" t="s">
        <v>232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customHeight="1" ht="21">
      <c r="A23" s="138" t="s">
        <v>70</v>
      </c>
      <c r="B23" s="139" t="s">
        <v>225</v>
      </c>
      <c r="C23" s="139" t="s">
        <v>226</v>
      </c>
      <c r="D23" s="139" t="s">
        <v>99</v>
      </c>
      <c r="E23" s="139" t="s">
        <v>167</v>
      </c>
      <c r="F23" s="139" t="s">
        <v>233</v>
      </c>
      <c r="G23" s="139" t="s">
        <v>234</v>
      </c>
      <c r="H23" s="19">
        <v>226697.6</v>
      </c>
      <c r="I23" s="19">
        <v>226697.6</v>
      </c>
      <c r="J23" s="19"/>
      <c r="K23" s="19"/>
      <c r="L23" s="19">
        <v>226697.6</v>
      </c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customHeight="1" ht="21">
      <c r="A24" s="138" t="s">
        <v>70</v>
      </c>
      <c r="B24" s="139" t="s">
        <v>225</v>
      </c>
      <c r="C24" s="139" t="s">
        <v>226</v>
      </c>
      <c r="D24" s="139" t="s">
        <v>100</v>
      </c>
      <c r="E24" s="139" t="s">
        <v>168</v>
      </c>
      <c r="F24" s="139" t="s">
        <v>233</v>
      </c>
      <c r="G24" s="139" t="s">
        <v>234</v>
      </c>
      <c r="H24" s="19">
        <v>54516.07</v>
      </c>
      <c r="I24" s="19">
        <v>54516.07</v>
      </c>
      <c r="J24" s="19"/>
      <c r="K24" s="19"/>
      <c r="L24" s="19">
        <v>54516.07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customHeight="1" ht="21">
      <c r="A25" s="138" t="s">
        <v>70</v>
      </c>
      <c r="B25" s="139" t="s">
        <v>225</v>
      </c>
      <c r="C25" s="139" t="s">
        <v>226</v>
      </c>
      <c r="D25" s="139" t="s">
        <v>235</v>
      </c>
      <c r="E25" s="139" t="s">
        <v>236</v>
      </c>
      <c r="F25" s="139" t="s">
        <v>237</v>
      </c>
      <c r="G25" s="139" t="s">
        <v>238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customHeight="1" ht="21">
      <c r="A26" s="138" t="s">
        <v>70</v>
      </c>
      <c r="B26" s="139" t="s">
        <v>225</v>
      </c>
      <c r="C26" s="139" t="s">
        <v>226</v>
      </c>
      <c r="D26" s="139" t="s">
        <v>87</v>
      </c>
      <c r="E26" s="139" t="s">
        <v>158</v>
      </c>
      <c r="F26" s="139" t="s">
        <v>239</v>
      </c>
      <c r="G26" s="139" t="s">
        <v>240</v>
      </c>
      <c r="H26" s="19">
        <v>7384.61</v>
      </c>
      <c r="I26" s="19">
        <v>7384.61</v>
      </c>
      <c r="J26" s="19"/>
      <c r="K26" s="19"/>
      <c r="L26" s="19">
        <v>7384.61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customHeight="1" ht="21">
      <c r="A27" s="138" t="s">
        <v>70</v>
      </c>
      <c r="B27" s="139" t="s">
        <v>225</v>
      </c>
      <c r="C27" s="139" t="s">
        <v>226</v>
      </c>
      <c r="D27" s="139" t="s">
        <v>101</v>
      </c>
      <c r="E27" s="139" t="s">
        <v>169</v>
      </c>
      <c r="F27" s="139" t="s">
        <v>239</v>
      </c>
      <c r="G27" s="139" t="s">
        <v>240</v>
      </c>
      <c r="H27" s="19">
        <v>15276</v>
      </c>
      <c r="I27" s="19">
        <v>15276</v>
      </c>
      <c r="J27" s="19"/>
      <c r="K27" s="19"/>
      <c r="L27" s="19">
        <v>15276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customHeight="1" ht="21">
      <c r="A28" s="138" t="s">
        <v>70</v>
      </c>
      <c r="B28" s="139" t="s">
        <v>225</v>
      </c>
      <c r="C28" s="139" t="s">
        <v>226</v>
      </c>
      <c r="D28" s="139" t="s">
        <v>101</v>
      </c>
      <c r="E28" s="139" t="s">
        <v>169</v>
      </c>
      <c r="F28" s="139" t="s">
        <v>239</v>
      </c>
      <c r="G28" s="139" t="s">
        <v>240</v>
      </c>
      <c r="H28" s="19">
        <v>7921.51</v>
      </c>
      <c r="I28" s="19">
        <v>7921.51</v>
      </c>
      <c r="J28" s="19"/>
      <c r="K28" s="19"/>
      <c r="L28" s="19">
        <v>7921.51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customHeight="1" ht="21">
      <c r="A29" s="138" t="s">
        <v>70</v>
      </c>
      <c r="B29" s="139" t="s">
        <v>241</v>
      </c>
      <c r="C29" s="139" t="s">
        <v>173</v>
      </c>
      <c r="D29" s="139" t="s">
        <v>109</v>
      </c>
      <c r="E29" s="139" t="s">
        <v>173</v>
      </c>
      <c r="F29" s="139" t="s">
        <v>242</v>
      </c>
      <c r="G29" s="139" t="s">
        <v>173</v>
      </c>
      <c r="H29" s="19">
        <v>475290.72</v>
      </c>
      <c r="I29" s="19">
        <v>475290.72</v>
      </c>
      <c r="J29" s="19"/>
      <c r="K29" s="19"/>
      <c r="L29" s="19">
        <v>475290.72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customHeight="1" ht="21">
      <c r="A30" s="138" t="s">
        <v>70</v>
      </c>
      <c r="B30" s="139" t="s">
        <v>243</v>
      </c>
      <c r="C30" s="139" t="s">
        <v>244</v>
      </c>
      <c r="D30" s="139" t="s">
        <v>87</v>
      </c>
      <c r="E30" s="139" t="s">
        <v>158</v>
      </c>
      <c r="F30" s="139" t="s">
        <v>245</v>
      </c>
      <c r="G30" s="139" t="s">
        <v>246</v>
      </c>
      <c r="H30" s="19">
        <v>79000</v>
      </c>
      <c r="I30" s="19">
        <v>79000</v>
      </c>
      <c r="J30" s="19"/>
      <c r="K30" s="19"/>
      <c r="L30" s="19">
        <v>79000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customHeight="1" ht="21">
      <c r="A31" s="138" t="s">
        <v>70</v>
      </c>
      <c r="B31" s="139" t="s">
        <v>243</v>
      </c>
      <c r="C31" s="139" t="s">
        <v>244</v>
      </c>
      <c r="D31" s="139" t="s">
        <v>87</v>
      </c>
      <c r="E31" s="139" t="s">
        <v>158</v>
      </c>
      <c r="F31" s="139" t="s">
        <v>247</v>
      </c>
      <c r="G31" s="139" t="s">
        <v>248</v>
      </c>
      <c r="H31" s="19">
        <v>15000</v>
      </c>
      <c r="I31" s="19">
        <v>15000</v>
      </c>
      <c r="J31" s="19"/>
      <c r="K31" s="19"/>
      <c r="L31" s="19">
        <v>15000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customHeight="1" ht="21">
      <c r="A32" s="138" t="s">
        <v>70</v>
      </c>
      <c r="B32" s="139" t="s">
        <v>243</v>
      </c>
      <c r="C32" s="139" t="s">
        <v>244</v>
      </c>
      <c r="D32" s="139" t="s">
        <v>87</v>
      </c>
      <c r="E32" s="139" t="s">
        <v>158</v>
      </c>
      <c r="F32" s="139" t="s">
        <v>249</v>
      </c>
      <c r="G32" s="139" t="s">
        <v>250</v>
      </c>
      <c r="H32" s="19">
        <v>12000</v>
      </c>
      <c r="I32" s="19">
        <v>12000</v>
      </c>
      <c r="J32" s="19"/>
      <c r="K32" s="19"/>
      <c r="L32" s="19">
        <v>12000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customHeight="1" ht="21">
      <c r="A33" s="138" t="s">
        <v>70</v>
      </c>
      <c r="B33" s="139" t="s">
        <v>243</v>
      </c>
      <c r="C33" s="139" t="s">
        <v>244</v>
      </c>
      <c r="D33" s="139" t="s">
        <v>87</v>
      </c>
      <c r="E33" s="139" t="s">
        <v>158</v>
      </c>
      <c r="F33" s="139" t="s">
        <v>251</v>
      </c>
      <c r="G33" s="139" t="s">
        <v>252</v>
      </c>
      <c r="H33" s="19">
        <v>8000</v>
      </c>
      <c r="I33" s="19">
        <v>8000</v>
      </c>
      <c r="J33" s="19"/>
      <c r="K33" s="19"/>
      <c r="L33" s="19">
        <v>8000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customHeight="1" ht="21">
      <c r="A34" s="138" t="s">
        <v>70</v>
      </c>
      <c r="B34" s="139" t="s">
        <v>243</v>
      </c>
      <c r="C34" s="139" t="s">
        <v>244</v>
      </c>
      <c r="D34" s="139" t="s">
        <v>87</v>
      </c>
      <c r="E34" s="139" t="s">
        <v>158</v>
      </c>
      <c r="F34" s="139" t="s">
        <v>253</v>
      </c>
      <c r="G34" s="139" t="s">
        <v>254</v>
      </c>
      <c r="H34" s="19">
        <v>20000</v>
      </c>
      <c r="I34" s="19">
        <v>20000</v>
      </c>
      <c r="J34" s="19"/>
      <c r="K34" s="19"/>
      <c r="L34" s="19">
        <v>20000</v>
      </c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customHeight="1" ht="21">
      <c r="A35" s="138" t="s">
        <v>70</v>
      </c>
      <c r="B35" s="139" t="s">
        <v>255</v>
      </c>
      <c r="C35" s="139" t="s">
        <v>256</v>
      </c>
      <c r="D35" s="139" t="s">
        <v>87</v>
      </c>
      <c r="E35" s="139" t="s">
        <v>158</v>
      </c>
      <c r="F35" s="139" t="s">
        <v>257</v>
      </c>
      <c r="G35" s="139" t="s">
        <v>180</v>
      </c>
      <c r="H35" s="19">
        <v>6000</v>
      </c>
      <c r="I35" s="19">
        <v>6000</v>
      </c>
      <c r="J35" s="19"/>
      <c r="K35" s="19"/>
      <c r="L35" s="19">
        <v>6000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customHeight="1" ht="21">
      <c r="A36" s="138" t="s">
        <v>70</v>
      </c>
      <c r="B36" s="139" t="s">
        <v>258</v>
      </c>
      <c r="C36" s="139" t="s">
        <v>259</v>
      </c>
      <c r="D36" s="139" t="s">
        <v>87</v>
      </c>
      <c r="E36" s="139" t="s">
        <v>158</v>
      </c>
      <c r="F36" s="139" t="s">
        <v>260</v>
      </c>
      <c r="G36" s="139" t="s">
        <v>259</v>
      </c>
      <c r="H36" s="19">
        <v>68709.12</v>
      </c>
      <c r="I36" s="19">
        <v>68709.12</v>
      </c>
      <c r="J36" s="19"/>
      <c r="K36" s="19"/>
      <c r="L36" s="19">
        <v>68709.12</v>
      </c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customHeight="1" ht="21">
      <c r="A37" s="138" t="s">
        <v>70</v>
      </c>
      <c r="B37" s="139" t="s">
        <v>261</v>
      </c>
      <c r="C37" s="139" t="s">
        <v>262</v>
      </c>
      <c r="D37" s="139" t="s">
        <v>87</v>
      </c>
      <c r="E37" s="139" t="s">
        <v>158</v>
      </c>
      <c r="F37" s="139" t="s">
        <v>263</v>
      </c>
      <c r="G37" s="139" t="s">
        <v>262</v>
      </c>
      <c r="H37" s="19">
        <v>20000</v>
      </c>
      <c r="I37" s="19">
        <v>20000</v>
      </c>
      <c r="J37" s="19"/>
      <c r="K37" s="19"/>
      <c r="L37" s="19">
        <v>20000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customHeight="1" ht="21">
      <c r="A38" s="138" t="s">
        <v>70</v>
      </c>
      <c r="B38" s="139" t="s">
        <v>264</v>
      </c>
      <c r="C38" s="139" t="s">
        <v>265</v>
      </c>
      <c r="D38" s="139" t="s">
        <v>87</v>
      </c>
      <c r="E38" s="139" t="s">
        <v>158</v>
      </c>
      <c r="F38" s="139" t="s">
        <v>266</v>
      </c>
      <c r="G38" s="139" t="s">
        <v>267</v>
      </c>
      <c r="H38" s="19">
        <v>275400</v>
      </c>
      <c r="I38" s="19">
        <v>275400</v>
      </c>
      <c r="J38" s="19"/>
      <c r="K38" s="19"/>
      <c r="L38" s="19">
        <v>275400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customHeight="1" ht="21">
      <c r="A39" s="138" t="s">
        <v>70</v>
      </c>
      <c r="B39" s="139" t="s">
        <v>268</v>
      </c>
      <c r="C39" s="139" t="s">
        <v>269</v>
      </c>
      <c r="D39" s="139" t="s">
        <v>87</v>
      </c>
      <c r="E39" s="139" t="s">
        <v>158</v>
      </c>
      <c r="F39" s="139" t="s">
        <v>270</v>
      </c>
      <c r="G39" s="139" t="s">
        <v>271</v>
      </c>
      <c r="H39" s="19">
        <v>56712.42</v>
      </c>
      <c r="I39" s="19">
        <v>56712.42</v>
      </c>
      <c r="J39" s="19"/>
      <c r="K39" s="19"/>
      <c r="L39" s="19">
        <v>56712.42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customHeight="1" ht="21">
      <c r="A40" s="138" t="s">
        <v>70</v>
      </c>
      <c r="B40" s="139" t="s">
        <v>272</v>
      </c>
      <c r="C40" s="139" t="s">
        <v>273</v>
      </c>
      <c r="D40" s="139" t="s">
        <v>91</v>
      </c>
      <c r="E40" s="139" t="s">
        <v>162</v>
      </c>
      <c r="F40" s="139" t="s">
        <v>274</v>
      </c>
      <c r="G40" s="139" t="s">
        <v>275</v>
      </c>
      <c r="H40" s="19">
        <v>585306.6</v>
      </c>
      <c r="I40" s="19">
        <v>585306.6</v>
      </c>
      <c r="J40" s="19"/>
      <c r="K40" s="19"/>
      <c r="L40" s="19">
        <v>585306.6</v>
      </c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customHeight="1" ht="21">
      <c r="A41" s="138" t="s">
        <v>70</v>
      </c>
      <c r="B41" s="139" t="s">
        <v>276</v>
      </c>
      <c r="C41" s="139" t="s">
        <v>277</v>
      </c>
      <c r="D41" s="139" t="s">
        <v>95</v>
      </c>
      <c r="E41" s="139" t="s">
        <v>165</v>
      </c>
      <c r="F41" s="139" t="s">
        <v>278</v>
      </c>
      <c r="G41" s="139" t="s">
        <v>279</v>
      </c>
      <c r="H41" s="19">
        <v>666900</v>
      </c>
      <c r="I41" s="19">
        <v>666900</v>
      </c>
      <c r="J41" s="19"/>
      <c r="K41" s="19"/>
      <c r="L41" s="19">
        <v>666900</v>
      </c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</row>
    <row customHeight="1" ht="21">
      <c r="A42" s="138" t="s">
        <v>70</v>
      </c>
      <c r="B42" s="139" t="s">
        <v>280</v>
      </c>
      <c r="C42" s="139" t="s">
        <v>281</v>
      </c>
      <c r="D42" s="139" t="s">
        <v>89</v>
      </c>
      <c r="E42" s="139" t="s">
        <v>160</v>
      </c>
      <c r="F42" s="139" t="s">
        <v>278</v>
      </c>
      <c r="G42" s="139" t="s">
        <v>279</v>
      </c>
      <c r="H42" s="19">
        <v>12720</v>
      </c>
      <c r="I42" s="19">
        <v>12720</v>
      </c>
      <c r="J42" s="19"/>
      <c r="K42" s="19"/>
      <c r="L42" s="19">
        <v>12720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</row>
    <row customHeight="1" ht="21">
      <c r="A43" s="138" t="s">
        <v>70</v>
      </c>
      <c r="B43" s="139" t="s">
        <v>282</v>
      </c>
      <c r="C43" s="139" t="s">
        <v>283</v>
      </c>
      <c r="D43" s="139" t="s">
        <v>89</v>
      </c>
      <c r="E43" s="139" t="s">
        <v>160</v>
      </c>
      <c r="F43" s="139" t="s">
        <v>278</v>
      </c>
      <c r="G43" s="139" t="s">
        <v>279</v>
      </c>
      <c r="H43" s="19">
        <v>552240</v>
      </c>
      <c r="I43" s="19">
        <v>552240</v>
      </c>
      <c r="J43" s="19"/>
      <c r="K43" s="19"/>
      <c r="L43" s="19">
        <v>552240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</row>
    <row customHeight="1" ht="21">
      <c r="A44" s="138" t="s">
        <v>70</v>
      </c>
      <c r="B44" s="139" t="s">
        <v>284</v>
      </c>
      <c r="C44" s="139" t="s">
        <v>285</v>
      </c>
      <c r="D44" s="139" t="s">
        <v>95</v>
      </c>
      <c r="E44" s="139" t="s">
        <v>165</v>
      </c>
      <c r="F44" s="139" t="s">
        <v>278</v>
      </c>
      <c r="G44" s="139" t="s">
        <v>279</v>
      </c>
      <c r="H44" s="19">
        <v>7000000</v>
      </c>
      <c r="I44" s="19">
        <v>7000000</v>
      </c>
      <c r="J44" s="19"/>
      <c r="K44" s="19"/>
      <c r="L44" s="19">
        <v>7000000</v>
      </c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</row>
    <row customHeight="1" ht="21">
      <c r="A45" s="138" t="s">
        <v>70</v>
      </c>
      <c r="B45" s="139" t="s">
        <v>225</v>
      </c>
      <c r="C45" s="139" t="s">
        <v>226</v>
      </c>
      <c r="D45" s="139" t="s">
        <v>99</v>
      </c>
      <c r="E45" s="139" t="s">
        <v>167</v>
      </c>
      <c r="F45" s="139" t="s">
        <v>286</v>
      </c>
      <c r="G45" s="139" t="s">
        <v>287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</row>
    <row customHeight="1" ht="21">
      <c r="A46" s="140" t="s">
        <v>110</v>
      </c>
      <c r="B46" s="141"/>
      <c r="C46" s="141"/>
      <c r="D46" s="141"/>
      <c r="E46" s="141"/>
      <c r="F46" s="141"/>
      <c r="G46" s="142"/>
      <c r="H46" s="19">
        <v>15353949.61</v>
      </c>
      <c r="I46" s="19">
        <v>15353949.61</v>
      </c>
      <c r="J46" s="19"/>
      <c r="K46" s="19"/>
      <c r="L46" s="19">
        <v>15353949.61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</row>
  </sheetData>
  <mergeCells count="30">
    <mergeCell ref="A2:W2"/>
    <mergeCell ref="A3:G3"/>
    <mergeCell ref="A4:A7"/>
    <mergeCell ref="B4:B7"/>
    <mergeCell ref="C4:C7"/>
    <mergeCell ref="D4:D7"/>
    <mergeCell ref="E4:E7"/>
    <mergeCell ref="F4:F7"/>
    <mergeCell ref="G4:G7"/>
    <mergeCell ref="I5:M5"/>
    <mergeCell ref="Q5:Q7"/>
    <mergeCell ref="R5:W5"/>
    <mergeCell ref="V6:V7"/>
    <mergeCell ref="W6:W7"/>
    <mergeCell ref="A46:G46"/>
    <mergeCell ref="H4:W4"/>
    <mergeCell ref="H5:H7"/>
    <mergeCell ref="J6:J7"/>
    <mergeCell ref="K6:K7"/>
    <mergeCell ref="L6:L7"/>
    <mergeCell ref="M6:M7"/>
    <mergeCell ref="R6:R7"/>
    <mergeCell ref="N6:N7"/>
    <mergeCell ref="O6:O7"/>
    <mergeCell ref="P6:P7"/>
    <mergeCell ref="N5:P5"/>
    <mergeCell ref="S6:S7"/>
    <mergeCell ref="T6:T7"/>
    <mergeCell ref="U6:U7"/>
    <mergeCell ref="I6:I7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0B0762A-BBA9-A83B-F03E-5C252BC14EEE}" mc:Ignorable="x14ac xr xr2 xr3">
  <sheetPr>
    <outlinePr summaryRight="0" summaryBelow="0"/>
    <pageSetUpPr fitToPage="1"/>
  </sheetPr>
  <dimension ref="A1:W17"/>
  <sheetViews>
    <sheetView topLeftCell="A1" showZeros="0" workbookViewId="0" tabSelected="1"/>
  </sheetViews>
  <sheetFormatPr defaultColWidth="9.140625" customHeight="1" defaultRowHeight="14.25"/>
  <cols>
    <col min="1" max="1" width="12.421875" customWidth="1"/>
    <col min="2" max="2" width="30.44140625" customWidth="1"/>
    <col min="3" max="3" width="32.8515625" customWidth="1"/>
    <col min="4" max="4" width="23.8515625" customWidth="1"/>
    <col min="5" max="5" width="11.140625" customWidth="1"/>
    <col min="6" max="6" width="17.7109375" customWidth="1"/>
    <col min="7" max="7" width="9.8515625" customWidth="1"/>
    <col min="8" max="8" width="17.7109375" customWidth="1"/>
    <col min="9" max="21" width="19.140625" customWidth="1"/>
    <col min="22" max="23" width="19.28125" customWidth="1"/>
  </cols>
  <sheetData>
    <row customHeight="1" ht="15">
      <c r="A1" s="61"/>
      <c r="B1" s="143"/>
      <c r="C1" s="61"/>
      <c r="D1" s="61"/>
      <c r="E1" s="144"/>
      <c r="F1" s="144"/>
      <c r="G1" s="144"/>
      <c r="H1" s="144"/>
      <c r="I1" s="143"/>
      <c r="J1" s="143"/>
      <c r="K1" s="143"/>
      <c r="L1" s="143"/>
      <c r="M1" s="143"/>
      <c r="N1" s="143"/>
      <c r="O1" s="143"/>
      <c r="P1" s="143"/>
      <c r="Q1" s="143"/>
      <c r="R1" s="61"/>
      <c r="S1" s="61"/>
      <c r="T1" s="61"/>
      <c r="U1" s="143"/>
      <c r="V1" s="61"/>
      <c r="W1" s="8" t="s">
        <v>288</v>
      </c>
    </row>
    <row customHeight="1" ht="41.25">
      <c r="A2" s="9">
        <f>"2025"&amp;"年部门项目支出预算表"</f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</row>
    <row customHeight="1" ht="18.75">
      <c r="A3" s="145">
        <f>"单位名称："&amp;"耿马傣族佤族自治县人力资源和社会保障局"</f>
      </c>
      <c r="B3" s="146"/>
      <c r="C3" s="146"/>
      <c r="D3" s="146"/>
      <c r="E3" s="146"/>
      <c r="F3" s="146"/>
      <c r="G3" s="146"/>
      <c r="H3" s="146"/>
      <c r="I3" s="147"/>
      <c r="J3" s="147"/>
      <c r="K3" s="147"/>
      <c r="L3" s="147"/>
      <c r="M3" s="147"/>
      <c r="N3" s="147"/>
      <c r="O3" s="147"/>
      <c r="P3" s="147"/>
      <c r="Q3" s="147"/>
      <c r="R3" s="61"/>
      <c r="S3" s="61"/>
      <c r="T3" s="61"/>
      <c r="U3" s="143"/>
      <c r="V3" s="61"/>
      <c r="W3" s="8" t="s">
        <v>175</v>
      </c>
    </row>
    <row customHeight="1" ht="18.75">
      <c r="A4" s="70" t="s">
        <v>289</v>
      </c>
      <c r="B4" s="148" t="s">
        <v>189</v>
      </c>
      <c r="C4" s="70" t="s">
        <v>190</v>
      </c>
      <c r="D4" s="70" t="s">
        <v>290</v>
      </c>
      <c r="E4" s="148" t="s">
        <v>191</v>
      </c>
      <c r="F4" s="148" t="s">
        <v>192</v>
      </c>
      <c r="G4" s="148" t="s">
        <v>291</v>
      </c>
      <c r="H4" s="148" t="s">
        <v>292</v>
      </c>
      <c r="I4" s="15" t="s">
        <v>55</v>
      </c>
      <c r="J4" s="13" t="s">
        <v>293</v>
      </c>
      <c r="K4" s="73"/>
      <c r="L4" s="73"/>
      <c r="M4" s="14"/>
      <c r="N4" s="13" t="s">
        <v>197</v>
      </c>
      <c r="O4" s="73"/>
      <c r="P4" s="14"/>
      <c r="Q4" s="148" t="s">
        <v>61</v>
      </c>
      <c r="R4" s="13" t="s">
        <v>78</v>
      </c>
      <c r="S4" s="73"/>
      <c r="T4" s="73"/>
      <c r="U4" s="73"/>
      <c r="V4" s="73"/>
      <c r="W4" s="14"/>
    </row>
    <row customHeight="1" ht="18.75">
      <c r="A5" s="132"/>
      <c r="B5" s="134"/>
      <c r="C5" s="132"/>
      <c r="D5" s="132"/>
      <c r="E5" s="149"/>
      <c r="F5" s="149"/>
      <c r="G5" s="149"/>
      <c r="H5" s="149"/>
      <c r="I5" s="134"/>
      <c r="J5" s="150" t="s">
        <v>58</v>
      </c>
      <c r="K5" s="104"/>
      <c r="L5" s="148" t="s">
        <v>59</v>
      </c>
      <c r="M5" s="148" t="s">
        <v>60</v>
      </c>
      <c r="N5" s="148" t="s">
        <v>58</v>
      </c>
      <c r="O5" s="148" t="s">
        <v>59</v>
      </c>
      <c r="P5" s="148" t="s">
        <v>60</v>
      </c>
      <c r="Q5" s="149"/>
      <c r="R5" s="148" t="s">
        <v>57</v>
      </c>
      <c r="S5" s="70" t="s">
        <v>64</v>
      </c>
      <c r="T5" s="70" t="s">
        <v>203</v>
      </c>
      <c r="U5" s="70" t="s">
        <v>66</v>
      </c>
      <c r="V5" s="70" t="s">
        <v>67</v>
      </c>
      <c r="W5" s="70" t="s">
        <v>68</v>
      </c>
    </row>
    <row customHeight="1" ht="18.75">
      <c r="A6" s="134"/>
      <c r="B6" s="134"/>
      <c r="C6" s="134"/>
      <c r="D6" s="134"/>
      <c r="E6" s="134"/>
      <c r="F6" s="134"/>
      <c r="G6" s="134"/>
      <c r="H6" s="134"/>
      <c r="I6" s="134"/>
      <c r="J6" s="151" t="s">
        <v>57</v>
      </c>
      <c r="K6" s="106"/>
      <c r="L6" s="134"/>
      <c r="M6" s="134"/>
      <c r="N6" s="134"/>
      <c r="O6" s="134"/>
      <c r="P6" s="134"/>
      <c r="Q6" s="134"/>
      <c r="R6" s="134"/>
      <c r="S6" s="133"/>
      <c r="T6" s="133"/>
      <c r="U6" s="133"/>
      <c r="V6" s="133"/>
      <c r="W6" s="133"/>
    </row>
    <row customHeight="1" ht="18.75">
      <c r="A7" s="118"/>
      <c r="B7" s="17"/>
      <c r="C7" s="118"/>
      <c r="D7" s="118"/>
      <c r="E7" s="74"/>
      <c r="F7" s="74"/>
      <c r="G7" s="74"/>
      <c r="H7" s="74"/>
      <c r="I7" s="17"/>
      <c r="J7" s="77" t="s">
        <v>57</v>
      </c>
      <c r="K7" s="77" t="s">
        <v>294</v>
      </c>
      <c r="L7" s="74"/>
      <c r="M7" s="74"/>
      <c r="N7" s="74"/>
      <c r="O7" s="74"/>
      <c r="P7" s="74"/>
      <c r="Q7" s="74"/>
      <c r="R7" s="74"/>
      <c r="S7" s="74"/>
      <c r="T7" s="74"/>
      <c r="U7" s="17"/>
      <c r="V7" s="74"/>
      <c r="W7" s="74"/>
    </row>
    <row customHeight="1" ht="18.75">
      <c r="A8" s="152">
        <v>1</v>
      </c>
      <c r="B8" s="152">
        <v>2</v>
      </c>
      <c r="C8" s="152">
        <v>3</v>
      </c>
      <c r="D8" s="152">
        <v>4</v>
      </c>
      <c r="E8" s="152">
        <v>5</v>
      </c>
      <c r="F8" s="152">
        <v>6</v>
      </c>
      <c r="G8" s="152">
        <v>7</v>
      </c>
      <c r="H8" s="152">
        <v>8</v>
      </c>
      <c r="I8" s="152">
        <v>9</v>
      </c>
      <c r="J8" s="152">
        <v>10</v>
      </c>
      <c r="K8" s="152">
        <v>11</v>
      </c>
      <c r="L8" s="152">
        <v>12</v>
      </c>
      <c r="M8" s="152">
        <v>13</v>
      </c>
      <c r="N8" s="152">
        <v>14</v>
      </c>
      <c r="O8" s="152">
        <v>15</v>
      </c>
      <c r="P8" s="152">
        <v>16</v>
      </c>
      <c r="Q8" s="152">
        <v>17</v>
      </c>
      <c r="R8" s="152">
        <v>18</v>
      </c>
      <c r="S8" s="152">
        <v>19</v>
      </c>
      <c r="T8" s="152">
        <v>20</v>
      </c>
      <c r="U8" s="152">
        <v>21</v>
      </c>
      <c r="V8" s="152">
        <v>22</v>
      </c>
      <c r="W8" s="152">
        <v>23</v>
      </c>
    </row>
    <row customHeight="1" ht="18.75">
      <c r="A9" s="139"/>
      <c r="B9" s="139"/>
      <c r="C9" s="139" t="s">
        <v>295</v>
      </c>
      <c r="D9" s="139"/>
      <c r="E9" s="139"/>
      <c r="F9" s="139"/>
      <c r="G9" s="139"/>
      <c r="H9" s="139"/>
      <c r="I9" s="19">
        <v>400000</v>
      </c>
      <c r="J9" s="19">
        <v>400000</v>
      </c>
      <c r="K9" s="19">
        <v>400000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customHeight="1" ht="18.75">
      <c r="A10" s="153" t="s">
        <v>296</v>
      </c>
      <c r="B10" s="153" t="s">
        <v>297</v>
      </c>
      <c r="C10" s="139" t="s">
        <v>295</v>
      </c>
      <c r="D10" s="153" t="s">
        <v>70</v>
      </c>
      <c r="E10" s="153" t="s">
        <v>105</v>
      </c>
      <c r="F10" s="153" t="s">
        <v>171</v>
      </c>
      <c r="G10" s="153" t="s">
        <v>298</v>
      </c>
      <c r="H10" s="153" t="s">
        <v>299</v>
      </c>
      <c r="I10" s="19">
        <v>400000</v>
      </c>
      <c r="J10" s="19">
        <v>400000</v>
      </c>
      <c r="K10" s="19">
        <v>400000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customHeight="1" ht="18.75">
      <c r="A11" s="154"/>
      <c r="B11" s="154"/>
      <c r="C11" s="139" t="s">
        <v>300</v>
      </c>
      <c r="D11" s="154"/>
      <c r="E11" s="154"/>
      <c r="F11" s="154"/>
      <c r="G11" s="154"/>
      <c r="H11" s="154"/>
      <c r="I11" s="19">
        <v>5400</v>
      </c>
      <c r="J11" s="19">
        <v>5400</v>
      </c>
      <c r="K11" s="19">
        <v>5400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customHeight="1" ht="18.75">
      <c r="A12" s="153" t="s">
        <v>301</v>
      </c>
      <c r="B12" s="153" t="s">
        <v>302</v>
      </c>
      <c r="C12" s="139" t="s">
        <v>300</v>
      </c>
      <c r="D12" s="153" t="s">
        <v>70</v>
      </c>
      <c r="E12" s="153" t="s">
        <v>89</v>
      </c>
      <c r="F12" s="153" t="s">
        <v>160</v>
      </c>
      <c r="G12" s="153" t="s">
        <v>278</v>
      </c>
      <c r="H12" s="153" t="s">
        <v>279</v>
      </c>
      <c r="I12" s="19">
        <v>5400</v>
      </c>
      <c r="J12" s="19">
        <v>5400</v>
      </c>
      <c r="K12" s="19">
        <v>5400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customHeight="1" ht="18.75">
      <c r="A13" s="154"/>
      <c r="B13" s="154"/>
      <c r="C13" s="139" t="s">
        <v>303</v>
      </c>
      <c r="D13" s="154"/>
      <c r="E13" s="154"/>
      <c r="F13" s="154"/>
      <c r="G13" s="154"/>
      <c r="H13" s="154"/>
      <c r="I13" s="19">
        <v>100000</v>
      </c>
      <c r="J13" s="19">
        <v>100000</v>
      </c>
      <c r="K13" s="19">
        <v>100000</v>
      </c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</row>
    <row customHeight="1" ht="18.75">
      <c r="A14" s="153" t="s">
        <v>301</v>
      </c>
      <c r="B14" s="153" t="s">
        <v>304</v>
      </c>
      <c r="C14" s="139" t="s">
        <v>303</v>
      </c>
      <c r="D14" s="153" t="s">
        <v>70</v>
      </c>
      <c r="E14" s="153" t="s">
        <v>88</v>
      </c>
      <c r="F14" s="153" t="s">
        <v>159</v>
      </c>
      <c r="G14" s="153" t="s">
        <v>305</v>
      </c>
      <c r="H14" s="153" t="s">
        <v>306</v>
      </c>
      <c r="I14" s="19">
        <v>100000</v>
      </c>
      <c r="J14" s="19">
        <v>100000</v>
      </c>
      <c r="K14" s="19">
        <v>100000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customHeight="1" ht="18.75">
      <c r="A15" s="154"/>
      <c r="B15" s="154"/>
      <c r="C15" s="139" t="s">
        <v>307</v>
      </c>
      <c r="D15" s="154"/>
      <c r="E15" s="154"/>
      <c r="F15" s="154"/>
      <c r="G15" s="154"/>
      <c r="H15" s="154"/>
      <c r="I15" s="19">
        <v>4000000</v>
      </c>
      <c r="J15" s="19">
        <v>4000000</v>
      </c>
      <c r="K15" s="19">
        <v>4000000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customHeight="1" ht="18.75">
      <c r="A16" s="153" t="s">
        <v>296</v>
      </c>
      <c r="B16" s="153" t="s">
        <v>308</v>
      </c>
      <c r="C16" s="139" t="s">
        <v>307</v>
      </c>
      <c r="D16" s="153" t="s">
        <v>70</v>
      </c>
      <c r="E16" s="153" t="s">
        <v>93</v>
      </c>
      <c r="F16" s="153" t="s">
        <v>164</v>
      </c>
      <c r="G16" s="153" t="s">
        <v>278</v>
      </c>
      <c r="H16" s="153" t="s">
        <v>279</v>
      </c>
      <c r="I16" s="19">
        <v>4000000</v>
      </c>
      <c r="J16" s="19">
        <v>4000000</v>
      </c>
      <c r="K16" s="19">
        <v>4000000</v>
      </c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customHeight="1" ht="18.75">
      <c r="A17" s="140" t="s">
        <v>110</v>
      </c>
      <c r="B17" s="155"/>
      <c r="C17" s="155"/>
      <c r="D17" s="155"/>
      <c r="E17" s="155"/>
      <c r="F17" s="155"/>
      <c r="G17" s="155"/>
      <c r="H17" s="156"/>
      <c r="I17" s="19">
        <v>4505400</v>
      </c>
      <c r="J17" s="19">
        <v>4505400</v>
      </c>
      <c r="K17" s="19">
        <v>4505400</v>
      </c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</sheetData>
  <mergeCells count="28">
    <mergeCell ref="A2:W2"/>
    <mergeCell ref="F4:F7"/>
    <mergeCell ref="A4:A7"/>
    <mergeCell ref="C4:C7"/>
    <mergeCell ref="A3:H3"/>
    <mergeCell ref="U5:U7"/>
    <mergeCell ref="V5:V7"/>
    <mergeCell ref="W5:W7"/>
    <mergeCell ref="D4:D7"/>
    <mergeCell ref="G4:G7"/>
    <mergeCell ref="H4:H7"/>
    <mergeCell ref="I4:I7"/>
    <mergeCell ref="L5:L7"/>
    <mergeCell ref="E4:E7"/>
    <mergeCell ref="Q4:Q7"/>
    <mergeCell ref="R4:W4"/>
    <mergeCell ref="A17:H17"/>
    <mergeCell ref="B4:B7"/>
    <mergeCell ref="J5:K6"/>
    <mergeCell ref="S5:S7"/>
    <mergeCell ref="T5:T7"/>
    <mergeCell ref="R5:R7"/>
    <mergeCell ref="M5:M7"/>
    <mergeCell ref="J4:M4"/>
    <mergeCell ref="N4:P4"/>
    <mergeCell ref="N5:N7"/>
    <mergeCell ref="O5:O7"/>
    <mergeCell ref="P5:P7"/>
  </mergeCells>
  <printOptions horizontalCentered="1"/>
  <pageMargins left="0.39" right="0.39" top="0.58" bottom="0.58" header="0.50" footer="0.50"/>
  <pageSetup paperSize="9" scale="5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31F2E41-94A5-DE4F-8AA4-6B36514691AD}" mc:Ignorable="x14ac xr xr2 xr3">
  <sheetPr>
    <outlinePr summaryRight="0" summaryBelow="0"/>
    <pageSetUpPr fitToPage="1"/>
  </sheetPr>
  <dimension ref="A1:J27"/>
  <sheetViews>
    <sheetView topLeftCell="A1" showZeros="0" workbookViewId="0" tabSelected="1"/>
  </sheetViews>
  <sheetFormatPr defaultColWidth="9.140625" customHeight="1" defaultRowHeight="12"/>
  <cols>
    <col min="1" max="1" width="34.28125" customWidth="1"/>
    <col min="2" max="2" width="48.00390625" customWidth="1"/>
    <col min="3" max="5" width="18.28125" customWidth="1"/>
    <col min="6" max="6" width="12.00390625" customWidth="1"/>
    <col min="7" max="7" width="17.00390625" customWidth="1"/>
    <col min="8" max="9" width="12.00390625" customWidth="1"/>
    <col min="10" max="10" width="27.57421875" customWidth="1"/>
  </cols>
  <sheetData>
    <row customHeight="1" ht="15">
      <c r="J1" s="157" t="s">
        <v>309</v>
      </c>
    </row>
    <row customHeight="1" ht="36.75">
      <c r="A2" s="63">
        <f>"2025"&amp;"年部门项目支出绩效目标表"</f>
      </c>
      <c r="B2" s="128"/>
      <c r="C2" s="128"/>
      <c r="D2" s="128"/>
      <c r="E2" s="128"/>
      <c r="F2" s="117"/>
      <c r="G2" s="128"/>
      <c r="H2" s="117"/>
      <c r="I2" s="117"/>
      <c r="J2" s="128"/>
    </row>
    <row customHeight="1" ht="18.75">
      <c r="A3" s="85">
        <f>"单位名称："&amp;"耿马傣族佤族自治县人力资源和社会保障局"</f>
      </c>
      <c r="B3" s="143"/>
      <c r="C3" s="143"/>
      <c r="D3" s="143"/>
      <c r="E3" s="143"/>
      <c r="F3" s="158"/>
      <c r="G3" s="143"/>
      <c r="H3" s="158"/>
    </row>
    <row customHeight="1" ht="18.75">
      <c r="A4" s="77" t="s">
        <v>310</v>
      </c>
      <c r="B4" s="77" t="s">
        <v>311</v>
      </c>
      <c r="C4" s="77" t="s">
        <v>312</v>
      </c>
      <c r="D4" s="77" t="s">
        <v>313</v>
      </c>
      <c r="E4" s="77" t="s">
        <v>314</v>
      </c>
      <c r="F4" s="159" t="s">
        <v>315</v>
      </c>
      <c r="G4" s="77" t="s">
        <v>316</v>
      </c>
      <c r="H4" s="159" t="s">
        <v>317</v>
      </c>
      <c r="I4" s="159" t="s">
        <v>318</v>
      </c>
      <c r="J4" s="77" t="s">
        <v>319</v>
      </c>
    </row>
    <row customHeight="1" ht="18.75">
      <c r="A5" s="78">
        <v>1</v>
      </c>
      <c r="B5" s="78">
        <v>2</v>
      </c>
      <c r="C5" s="78">
        <v>3</v>
      </c>
      <c r="D5" s="78">
        <v>4</v>
      </c>
      <c r="E5" s="78">
        <v>5</v>
      </c>
      <c r="F5" s="78">
        <v>6</v>
      </c>
      <c r="G5" s="78">
        <v>7</v>
      </c>
      <c r="H5" s="78">
        <v>8</v>
      </c>
      <c r="I5" s="78">
        <v>9</v>
      </c>
      <c r="J5" s="78">
        <v>10</v>
      </c>
    </row>
    <row customHeight="1" ht="18.75">
      <c r="A6" s="108" t="s">
        <v>70</v>
      </c>
      <c r="B6" s="160"/>
      <c r="C6" s="160"/>
      <c r="D6" s="160"/>
      <c r="E6" s="161"/>
      <c r="F6" s="92"/>
      <c r="G6" s="161"/>
      <c r="H6" s="92"/>
      <c r="I6" s="92"/>
      <c r="J6" s="161"/>
    </row>
    <row customHeight="1" ht="18.75">
      <c r="A7" s="109" t="s">
        <v>70</v>
      </c>
      <c r="B7" s="139"/>
      <c r="C7" s="139"/>
      <c r="D7" s="139"/>
      <c r="E7" s="108"/>
      <c r="F7" s="139"/>
      <c r="G7" s="108"/>
      <c r="H7" s="139"/>
      <c r="I7" s="139"/>
      <c r="J7" s="108"/>
    </row>
    <row customHeight="1" ht="18.75">
      <c r="A8" s="162" t="s">
        <v>295</v>
      </c>
      <c r="B8" s="139" t="s">
        <v>295</v>
      </c>
      <c r="C8" s="139" t="s">
        <v>320</v>
      </c>
      <c r="D8" s="139" t="s">
        <v>321</v>
      </c>
      <c r="E8" s="108" t="s">
        <v>322</v>
      </c>
      <c r="F8" s="139" t="s">
        <v>323</v>
      </c>
      <c r="G8" s="108" t="s">
        <v>324</v>
      </c>
      <c r="H8" s="139" t="s">
        <v>325</v>
      </c>
      <c r="I8" s="139" t="s">
        <v>326</v>
      </c>
      <c r="J8" s="108" t="s">
        <v>327</v>
      </c>
    </row>
    <row customHeight="1" ht="18.75">
      <c r="A9" s="162" t="s">
        <v>295</v>
      </c>
      <c r="B9" s="139" t="s">
        <v>295</v>
      </c>
      <c r="C9" s="139" t="s">
        <v>320</v>
      </c>
      <c r="D9" s="139" t="s">
        <v>328</v>
      </c>
      <c r="E9" s="108" t="s">
        <v>329</v>
      </c>
      <c r="F9" s="139" t="s">
        <v>323</v>
      </c>
      <c r="G9" s="108" t="s">
        <v>330</v>
      </c>
      <c r="H9" s="139" t="s">
        <v>331</v>
      </c>
      <c r="I9" s="139" t="s">
        <v>326</v>
      </c>
      <c r="J9" s="108" t="s">
        <v>332</v>
      </c>
    </row>
    <row customHeight="1" ht="18.75">
      <c r="A10" s="162" t="s">
        <v>295</v>
      </c>
      <c r="B10" s="139" t="s">
        <v>295</v>
      </c>
      <c r="C10" s="139" t="s">
        <v>320</v>
      </c>
      <c r="D10" s="139" t="s">
        <v>333</v>
      </c>
      <c r="E10" s="108" t="s">
        <v>334</v>
      </c>
      <c r="F10" s="139" t="s">
        <v>323</v>
      </c>
      <c r="G10" s="108" t="s">
        <v>330</v>
      </c>
      <c r="H10" s="139" t="s">
        <v>331</v>
      </c>
      <c r="I10" s="139" t="s">
        <v>326</v>
      </c>
      <c r="J10" s="108" t="s">
        <v>335</v>
      </c>
    </row>
    <row customHeight="1" ht="18.75">
      <c r="A11" s="162" t="s">
        <v>295</v>
      </c>
      <c r="B11" s="139" t="s">
        <v>295</v>
      </c>
      <c r="C11" s="139" t="s">
        <v>336</v>
      </c>
      <c r="D11" s="139" t="s">
        <v>337</v>
      </c>
      <c r="E11" s="108" t="s">
        <v>338</v>
      </c>
      <c r="F11" s="139" t="s">
        <v>339</v>
      </c>
      <c r="G11" s="108" t="s">
        <v>340</v>
      </c>
      <c r="H11" s="139" t="s">
        <v>331</v>
      </c>
      <c r="I11" s="139" t="s">
        <v>326</v>
      </c>
      <c r="J11" s="108" t="s">
        <v>341</v>
      </c>
    </row>
    <row customHeight="1" ht="18.75">
      <c r="A12" s="162" t="s">
        <v>295</v>
      </c>
      <c r="B12" s="139" t="s">
        <v>295</v>
      </c>
      <c r="C12" s="139" t="s">
        <v>342</v>
      </c>
      <c r="D12" s="139" t="s">
        <v>343</v>
      </c>
      <c r="E12" s="108" t="s">
        <v>344</v>
      </c>
      <c r="F12" s="139" t="s">
        <v>339</v>
      </c>
      <c r="G12" s="108" t="s">
        <v>340</v>
      </c>
      <c r="H12" s="139" t="s">
        <v>331</v>
      </c>
      <c r="I12" s="139" t="s">
        <v>326</v>
      </c>
      <c r="J12" s="108" t="s">
        <v>345</v>
      </c>
    </row>
    <row customHeight="1" ht="18.75">
      <c r="A13" s="162" t="s">
        <v>300</v>
      </c>
      <c r="B13" s="139" t="s">
        <v>346</v>
      </c>
      <c r="C13" s="139" t="s">
        <v>320</v>
      </c>
      <c r="D13" s="139" t="s">
        <v>321</v>
      </c>
      <c r="E13" s="108" t="s">
        <v>347</v>
      </c>
      <c r="F13" s="139" t="s">
        <v>323</v>
      </c>
      <c r="G13" s="108" t="s">
        <v>348</v>
      </c>
      <c r="H13" s="139" t="s">
        <v>325</v>
      </c>
      <c r="I13" s="139" t="s">
        <v>349</v>
      </c>
      <c r="J13" s="108" t="s">
        <v>327</v>
      </c>
    </row>
    <row customHeight="1" ht="18.75">
      <c r="A14" s="162" t="s">
        <v>300</v>
      </c>
      <c r="B14" s="139" t="s">
        <v>346</v>
      </c>
      <c r="C14" s="139" t="s">
        <v>320</v>
      </c>
      <c r="D14" s="139" t="s">
        <v>328</v>
      </c>
      <c r="E14" s="108" t="s">
        <v>350</v>
      </c>
      <c r="F14" s="139" t="s">
        <v>323</v>
      </c>
      <c r="G14" s="108" t="s">
        <v>330</v>
      </c>
      <c r="H14" s="139" t="s">
        <v>331</v>
      </c>
      <c r="I14" s="139" t="s">
        <v>349</v>
      </c>
      <c r="J14" s="108" t="s">
        <v>332</v>
      </c>
    </row>
    <row customHeight="1" ht="18.75">
      <c r="A15" s="162" t="s">
        <v>300</v>
      </c>
      <c r="B15" s="139" t="s">
        <v>346</v>
      </c>
      <c r="C15" s="139" t="s">
        <v>320</v>
      </c>
      <c r="D15" s="139" t="s">
        <v>333</v>
      </c>
      <c r="E15" s="108" t="s">
        <v>334</v>
      </c>
      <c r="F15" s="139" t="s">
        <v>323</v>
      </c>
      <c r="G15" s="108" t="s">
        <v>330</v>
      </c>
      <c r="H15" s="139" t="s">
        <v>331</v>
      </c>
      <c r="I15" s="139" t="s">
        <v>326</v>
      </c>
      <c r="J15" s="108" t="s">
        <v>335</v>
      </c>
    </row>
    <row customHeight="1" ht="18.75">
      <c r="A16" s="162" t="s">
        <v>300</v>
      </c>
      <c r="B16" s="139" t="s">
        <v>346</v>
      </c>
      <c r="C16" s="139" t="s">
        <v>336</v>
      </c>
      <c r="D16" s="139" t="s">
        <v>337</v>
      </c>
      <c r="E16" s="108" t="s">
        <v>338</v>
      </c>
      <c r="F16" s="139" t="s">
        <v>339</v>
      </c>
      <c r="G16" s="108" t="s">
        <v>340</v>
      </c>
      <c r="H16" s="139" t="s">
        <v>331</v>
      </c>
      <c r="I16" s="139" t="s">
        <v>326</v>
      </c>
      <c r="J16" s="108" t="s">
        <v>341</v>
      </c>
    </row>
    <row customHeight="1" ht="18.75">
      <c r="A17" s="162" t="s">
        <v>300</v>
      </c>
      <c r="B17" s="139" t="s">
        <v>346</v>
      </c>
      <c r="C17" s="139" t="s">
        <v>342</v>
      </c>
      <c r="D17" s="139" t="s">
        <v>343</v>
      </c>
      <c r="E17" s="108" t="s">
        <v>351</v>
      </c>
      <c r="F17" s="139" t="s">
        <v>339</v>
      </c>
      <c r="G17" s="108" t="s">
        <v>330</v>
      </c>
      <c r="H17" s="139" t="s">
        <v>331</v>
      </c>
      <c r="I17" s="139" t="s">
        <v>326</v>
      </c>
      <c r="J17" s="108" t="s">
        <v>345</v>
      </c>
    </row>
    <row customHeight="1" ht="18.75">
      <c r="A18" s="162" t="s">
        <v>303</v>
      </c>
      <c r="B18" s="139" t="s">
        <v>352</v>
      </c>
      <c r="C18" s="139" t="s">
        <v>320</v>
      </c>
      <c r="D18" s="139" t="s">
        <v>321</v>
      </c>
      <c r="E18" s="108" t="s">
        <v>353</v>
      </c>
      <c r="F18" s="139" t="s">
        <v>339</v>
      </c>
      <c r="G18" s="108" t="s">
        <v>354</v>
      </c>
      <c r="H18" s="139" t="s">
        <v>331</v>
      </c>
      <c r="I18" s="139" t="s">
        <v>326</v>
      </c>
      <c r="J18" s="108" t="s">
        <v>355</v>
      </c>
    </row>
    <row customHeight="1" ht="18.75">
      <c r="A19" s="162" t="s">
        <v>303</v>
      </c>
      <c r="B19" s="139" t="s">
        <v>352</v>
      </c>
      <c r="C19" s="139" t="s">
        <v>320</v>
      </c>
      <c r="D19" s="139" t="s">
        <v>328</v>
      </c>
      <c r="E19" s="108" t="s">
        <v>356</v>
      </c>
      <c r="F19" s="139" t="s">
        <v>339</v>
      </c>
      <c r="G19" s="108" t="s">
        <v>354</v>
      </c>
      <c r="H19" s="139" t="s">
        <v>331</v>
      </c>
      <c r="I19" s="139" t="s">
        <v>326</v>
      </c>
      <c r="J19" s="108" t="s">
        <v>357</v>
      </c>
    </row>
    <row customHeight="1" ht="18.75">
      <c r="A20" s="162" t="s">
        <v>303</v>
      </c>
      <c r="B20" s="139" t="s">
        <v>352</v>
      </c>
      <c r="C20" s="139" t="s">
        <v>320</v>
      </c>
      <c r="D20" s="139" t="s">
        <v>328</v>
      </c>
      <c r="E20" s="108" t="s">
        <v>358</v>
      </c>
      <c r="F20" s="139" t="s">
        <v>339</v>
      </c>
      <c r="G20" s="108" t="s">
        <v>354</v>
      </c>
      <c r="H20" s="139" t="s">
        <v>331</v>
      </c>
      <c r="I20" s="139" t="s">
        <v>326</v>
      </c>
      <c r="J20" s="108" t="s">
        <v>359</v>
      </c>
    </row>
    <row customHeight="1" ht="18.75">
      <c r="A21" s="162" t="s">
        <v>303</v>
      </c>
      <c r="B21" s="139" t="s">
        <v>352</v>
      </c>
      <c r="C21" s="139" t="s">
        <v>336</v>
      </c>
      <c r="D21" s="139" t="s">
        <v>360</v>
      </c>
      <c r="E21" s="108" t="s">
        <v>361</v>
      </c>
      <c r="F21" s="139" t="s">
        <v>362</v>
      </c>
      <c r="G21" s="108" t="s">
        <v>363</v>
      </c>
      <c r="H21" s="139" t="s">
        <v>364</v>
      </c>
      <c r="I21" s="139" t="s">
        <v>326</v>
      </c>
      <c r="J21" s="108" t="s">
        <v>365</v>
      </c>
    </row>
    <row customHeight="1" ht="18.75">
      <c r="A22" s="162" t="s">
        <v>303</v>
      </c>
      <c r="B22" s="139" t="s">
        <v>352</v>
      </c>
      <c r="C22" s="139" t="s">
        <v>342</v>
      </c>
      <c r="D22" s="139" t="s">
        <v>343</v>
      </c>
      <c r="E22" s="108" t="s">
        <v>366</v>
      </c>
      <c r="F22" s="139" t="s">
        <v>339</v>
      </c>
      <c r="G22" s="108" t="s">
        <v>367</v>
      </c>
      <c r="H22" s="139" t="s">
        <v>331</v>
      </c>
      <c r="I22" s="139" t="s">
        <v>326</v>
      </c>
      <c r="J22" s="108" t="s">
        <v>368</v>
      </c>
    </row>
    <row customHeight="1" ht="18.75">
      <c r="A23" s="162" t="s">
        <v>307</v>
      </c>
      <c r="B23" s="139" t="s">
        <v>307</v>
      </c>
      <c r="C23" s="139" t="s">
        <v>320</v>
      </c>
      <c r="D23" s="139" t="s">
        <v>321</v>
      </c>
      <c r="E23" s="108" t="s">
        <v>322</v>
      </c>
      <c r="F23" s="139" t="s">
        <v>323</v>
      </c>
      <c r="G23" s="108" t="s">
        <v>369</v>
      </c>
      <c r="H23" s="139" t="s">
        <v>325</v>
      </c>
      <c r="I23" s="139" t="s">
        <v>326</v>
      </c>
      <c r="J23" s="108" t="s">
        <v>327</v>
      </c>
    </row>
    <row customHeight="1" ht="18.75">
      <c r="A24" s="162" t="s">
        <v>307</v>
      </c>
      <c r="B24" s="139" t="s">
        <v>307</v>
      </c>
      <c r="C24" s="139" t="s">
        <v>320</v>
      </c>
      <c r="D24" s="139" t="s">
        <v>328</v>
      </c>
      <c r="E24" s="108" t="s">
        <v>329</v>
      </c>
      <c r="F24" s="139" t="s">
        <v>323</v>
      </c>
      <c r="G24" s="108" t="s">
        <v>330</v>
      </c>
      <c r="H24" s="139" t="s">
        <v>331</v>
      </c>
      <c r="I24" s="139" t="s">
        <v>326</v>
      </c>
      <c r="J24" s="108" t="s">
        <v>332</v>
      </c>
    </row>
    <row customHeight="1" ht="18.75">
      <c r="A25" s="162" t="s">
        <v>307</v>
      </c>
      <c r="B25" s="139" t="s">
        <v>307</v>
      </c>
      <c r="C25" s="139" t="s">
        <v>320</v>
      </c>
      <c r="D25" s="139" t="s">
        <v>333</v>
      </c>
      <c r="E25" s="108" t="s">
        <v>370</v>
      </c>
      <c r="F25" s="139" t="s">
        <v>323</v>
      </c>
      <c r="G25" s="108" t="s">
        <v>340</v>
      </c>
      <c r="H25" s="139" t="s">
        <v>331</v>
      </c>
      <c r="I25" s="139" t="s">
        <v>326</v>
      </c>
      <c r="J25" s="108" t="s">
        <v>335</v>
      </c>
    </row>
    <row customHeight="1" ht="18.75">
      <c r="A26" s="162" t="s">
        <v>307</v>
      </c>
      <c r="B26" s="139" t="s">
        <v>307</v>
      </c>
      <c r="C26" s="139" t="s">
        <v>336</v>
      </c>
      <c r="D26" s="139" t="s">
        <v>337</v>
      </c>
      <c r="E26" s="108" t="s">
        <v>338</v>
      </c>
      <c r="F26" s="139" t="s">
        <v>339</v>
      </c>
      <c r="G26" s="108" t="s">
        <v>340</v>
      </c>
      <c r="H26" s="139" t="s">
        <v>331</v>
      </c>
      <c r="I26" s="139" t="s">
        <v>326</v>
      </c>
      <c r="J26" s="108" t="s">
        <v>341</v>
      </c>
    </row>
    <row customHeight="1" ht="18.75">
      <c r="A27" s="162" t="s">
        <v>307</v>
      </c>
      <c r="B27" s="139" t="s">
        <v>307</v>
      </c>
      <c r="C27" s="139" t="s">
        <v>342</v>
      </c>
      <c r="D27" s="139" t="s">
        <v>343</v>
      </c>
      <c r="E27" s="108" t="s">
        <v>344</v>
      </c>
      <c r="F27" s="139" t="s">
        <v>339</v>
      </c>
      <c r="G27" s="108" t="s">
        <v>340</v>
      </c>
      <c r="H27" s="139" t="s">
        <v>331</v>
      </c>
      <c r="I27" s="139" t="s">
        <v>326</v>
      </c>
      <c r="J27" s="108" t="s">
        <v>345</v>
      </c>
    </row>
  </sheetData>
  <mergeCells count="10">
    <mergeCell ref="A2:J2"/>
    <mergeCell ref="A3:H3"/>
    <mergeCell ref="A8:A12"/>
    <mergeCell ref="B8:B12"/>
    <mergeCell ref="A13:A17"/>
    <mergeCell ref="B13:B17"/>
    <mergeCell ref="A18:A22"/>
    <mergeCell ref="B18:B22"/>
    <mergeCell ref="A23:A27"/>
    <mergeCell ref="B23:B27"/>
  </mergeCells>
  <printOptions horizontalCentered="1"/>
  <pageMargins left="1.00" right="1.00" top="0.75" bottom="0.75" header="0.00" footer="0.00"/>
  <pageSetup paperSize="9" scale="69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