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<sst xmlns="http://schemas.openxmlformats.org/spreadsheetml/2006/main" count="552">
  <si>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</si>
  <si>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</si>
  <si>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</si>
  <si>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</si>
  <si>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</si>
  <si>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</si>
  <si>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</si>
  <si>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</si>
  <si>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</si>
  <si>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</si>
  <si>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</si>
  <si>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</si>
  <si>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</si>
  <si>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</si>
  <si>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</si>
  <si>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</si>
  <si>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</si>
  <si>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</si>
  <si>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</si>
  <si>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</si>
  <si>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</si>
  <si>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</si>
  <si>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</si>
  <si>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</si>
  <si>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</si>
  <si>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</si>
  <si>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</si>
  <si>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</si>
  <si>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</si>
  <si>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</si>
  <si>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</si>
  <si>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</si>
  <si>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</si>
  <si>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</si>
  <si>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</si>
  <si>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</si>
  <si>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</si>
  <si>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</si>
  <si>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</si>
  <si>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</si>
  <si>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</si>
  <si>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</si>
  <si>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</si>
  <si>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</si>
  <si>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</si>
  <si>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</si>
  <si>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</si>
  <si>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</si>
  <si>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</si>
  <si>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</si>
  <si>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</si>
  <si>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</si>
  <si>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</si>
  <si>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</si>
  <si>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</si>
  <si>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</si>
  <si>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</si>
  <si>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</si>
  <si>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</si>
  <si>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</si>
  <si>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</si>
  <si>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</si>
  <si>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</si>
  <si>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</si>
  <si>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</si>
  <si>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</si>
  <si>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</si>
  <si>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</si>
  <si>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</si>
  <si>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351</t>
  </si>
  <si>
    <t>耿马傣族佤族自治县退役军人事务局</t>
  </si>
  <si>
    <t>351001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</si>
  <si>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</si>
  <si>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</si>
  <si>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</si>
  <si>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</si>
  <si>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</si>
  <si>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</si>
  <si>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</si>
  <si>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</si>
  <si>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</si>
  <si>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</si>
  <si>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</si>
  <si>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</si>
  <si>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</si>
  <si>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</si>
  <si>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</si>
  <si>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2080501</t>
  </si>
  <si>
    <t>2080505</t>
  </si>
  <si>
    <t>20808</t>
  </si>
  <si>
    <t>2080801</t>
  </si>
  <si>
    <t>2080802</t>
  </si>
  <si>
    <t>2080805</t>
  </si>
  <si>
    <t>2080808</t>
  </si>
  <si>
    <t>2080899</t>
  </si>
  <si>
    <t>20809</t>
  </si>
  <si>
    <t>2080901</t>
  </si>
  <si>
    <t>2080902</t>
  </si>
  <si>
    <t>2080904</t>
  </si>
  <si>
    <t>2080905</t>
  </si>
  <si>
    <t>2080999</t>
  </si>
  <si>
    <t>20828</t>
  </si>
  <si>
    <t>2082801</t>
  </si>
  <si>
    <t>2082804</t>
  </si>
  <si>
    <t>2082899</t>
  </si>
  <si>
    <t>210</t>
  </si>
  <si>
    <t>卫生健康支出</t>
  </si>
  <si>
    <t>21011</t>
  </si>
  <si>
    <t>2101101</t>
  </si>
  <si>
    <t>2101102</t>
  </si>
  <si>
    <t>2101199</t>
  </si>
  <si>
    <t>21014</t>
  </si>
  <si>
    <t>2101401</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</si>
  <si>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</si>
  <si>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</si>
  <si>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</si>
  <si>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</si>
  <si>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</si>
  <si>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</si>
  <si>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</si>
  <si>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</si>
  <si>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</si>
  <si>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</si>
  <si>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</si>
  <si>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</si>
  <si>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</si>
  <si>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</si>
  <si>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</si>
  <si>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</si>
  <si>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</si>
  <si>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</si>
  <si>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</si>
  <si>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</si>
  <si>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</si>
  <si>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</si>
  <si>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</si>
  <si>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</si>
  <si>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</si>
  <si>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</si>
  <si>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</si>
  <si>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</si>
  <si>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</si>
  <si>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</si>
  <si>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</si>
  <si>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</si>
  <si>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</si>
  <si>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</si>
  <si>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</si>
  <si>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</si>
  <si>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</si>
  <si>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</si>
  <si>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</si>
  <si>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</si>
  <si>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</si>
  <si>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</si>
  <si>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</si>
  <si>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</si>
  <si>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</si>
  <si>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</si>
  <si>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</si>
  <si>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</si>
  <si>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</si>
  <si>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</si>
  <si>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</si>
  <si>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行政事业单位养老支出</t>
  </si>
  <si>
    <t>行政单位离退休</t>
  </si>
  <si>
    <t>机关事业单位基本养老保险缴费支出</t>
  </si>
  <si>
    <t>抚恤</t>
  </si>
  <si>
    <t>死亡抚恤</t>
  </si>
  <si>
    <t>伤残抚恤</t>
  </si>
  <si>
    <t>义务兵优待</t>
  </si>
  <si>
    <t>褒扬纪念</t>
  </si>
  <si>
    <t>其他优抚支出</t>
  </si>
  <si>
    <t>退役安置</t>
  </si>
  <si>
    <t>退役士兵安置</t>
  </si>
  <si>
    <t>军队移交政府的离退休人员安置</t>
  </si>
  <si>
    <t>退役士兵管理教育</t>
  </si>
  <si>
    <t>军队转业干部安置</t>
  </si>
  <si>
    <t>其他退役安置支出</t>
  </si>
  <si>
    <t>退役军人管理事务</t>
  </si>
  <si>
    <t>行政运行</t>
  </si>
  <si>
    <t>拥军优属</t>
  </si>
  <si>
    <t>其他退役军人事务管理支出</t>
  </si>
  <si>
    <t>行政事业单位医疗</t>
  </si>
  <si>
    <t>行政单位医疗</t>
  </si>
  <si>
    <t>事业单位医疗</t>
  </si>
  <si>
    <t>其他行政事业单位医疗支出</t>
  </si>
  <si>
    <t>优抚对象医疗</t>
  </si>
  <si>
    <t>优抚对象医疗补助</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</si>
  <si>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</si>
  <si>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</si>
  <si>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</si>
  <si>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</si>
  <si>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</si>
  <si>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</si>
  <si>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</si>
  <si>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</si>
  <si>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</si>
  <si>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</si>
  <si>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</si>
  <si>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</si>
  <si>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</si>
  <si>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</si>
  <si>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</si>
  <si>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</si>
  <si>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</si>
  <si>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</si>
  <si>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</si>
  <si>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</si>
  <si>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</si>
  <si>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</si>
  <si>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</si>
  <si>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</si>
  <si>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</si>
  <si>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</si>
  <si>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</si>
  <si>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</si>
  <si>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530926210000000001617</t>
  </si>
  <si>
    <t>行政人员工资支出</t>
  </si>
  <si>
    <t>30101</t>
  </si>
  <si>
    <t>基本工资</t>
  </si>
  <si>
    <t>530926210000000001618</t>
  </si>
  <si>
    <t>事业人员工资支出</t>
  </si>
  <si>
    <t>30102</t>
  </si>
  <si>
    <t>津贴补贴</t>
  </si>
  <si>
    <t>30103</t>
  </si>
  <si>
    <t>奖金</t>
  </si>
  <si>
    <t>530926231100001386984</t>
  </si>
  <si>
    <t>行政人员绩效考核奖励（2017年提高部分）</t>
  </si>
  <si>
    <t>530926231100001387013</t>
  </si>
  <si>
    <t>奖励性绩效工资</t>
  </si>
  <si>
    <t>30107</t>
  </si>
  <si>
    <t>绩效工资</t>
  </si>
  <si>
    <t>530926231100001387035</t>
  </si>
  <si>
    <t>事业人员绩效工资（2017年提高部分）</t>
  </si>
  <si>
    <t>530926231100001386987</t>
  </si>
  <si>
    <t>基础性绩效工资</t>
  </si>
  <si>
    <t>530926210000000001619</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</si>
  <si>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</si>
  <si>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</si>
  <si>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</si>
  <si>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</si>
  <si>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</si>
  <si>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</si>
  <si>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</si>
  <si>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</si>
  <si>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</si>
  <si>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</si>
  <si>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</si>
  <si>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</si>
  <si>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</si>
  <si>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</si>
  <si>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</si>
  <si>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530926210000000001620</t>
  </si>
  <si>
    <t>30113</t>
  </si>
  <si>
    <t>530926210000000001626</t>
  </si>
  <si>
    <t>一般公用经费</t>
  </si>
  <si>
    <t>30201</t>
  </si>
  <si>
    <t>办公费</t>
  </si>
  <si>
    <t>30205</t>
  </si>
  <si>
    <t>水费</t>
  </si>
  <si>
    <t>30206</t>
  </si>
  <si>
    <t>电费</t>
  </si>
  <si>
    <t>30207</t>
  </si>
  <si>
    <t>邮电费</t>
  </si>
  <si>
    <t>30211</t>
  </si>
  <si>
    <t>差旅费</t>
  </si>
  <si>
    <t>530926241100002333283</t>
  </si>
  <si>
    <t>公务接待费（公用经费）</t>
  </si>
  <si>
    <t>30217</t>
  </si>
  <si>
    <t>530926231100001387145</t>
  </si>
  <si>
    <t>退役士兵教育培训</t>
  </si>
  <si>
    <t>30216</t>
  </si>
  <si>
    <t>培训费</t>
  </si>
  <si>
    <t>530926210000000001625</t>
  </si>
  <si>
    <t>工会经费</t>
  </si>
  <si>
    <t>30228</t>
  </si>
  <si>
    <t>530926210000000001623</t>
  </si>
  <si>
    <t>行政人员公务交通补贴</t>
  </si>
  <si>
    <t>30239</t>
  </si>
  <si>
    <t>其他交通费用</t>
  </si>
  <si>
    <t>530926251100003795545</t>
  </si>
  <si>
    <t>残疾人就业保障金</t>
  </si>
  <si>
    <t>30299</t>
  </si>
  <si>
    <t>其他商品和服务支出</t>
  </si>
  <si>
    <t>530926210000000001621</t>
  </si>
  <si>
    <t>离退休费</t>
  </si>
  <si>
    <t>30302</t>
  </si>
  <si>
    <t>退休费</t>
  </si>
  <si>
    <t>530926231100001387106</t>
  </si>
  <si>
    <t>优待抚恤</t>
  </si>
  <si>
    <t>30304</t>
  </si>
  <si>
    <t>抚恤金</t>
  </si>
  <si>
    <t>530926231100001387056</t>
  </si>
  <si>
    <t>军转干部医疗保险</t>
  </si>
  <si>
    <t>30305</t>
  </si>
  <si>
    <t>生活补助</t>
  </si>
  <si>
    <t>530926231100001465248</t>
  </si>
  <si>
    <t>义务兵家庭优待</t>
  </si>
  <si>
    <t>530926231100001465247</t>
  </si>
  <si>
    <t>重点优抚对象生活困难补助</t>
  </si>
  <si>
    <t>530926231100001387069</t>
  </si>
  <si>
    <t>公益性岗位住房公积金</t>
  </si>
  <si>
    <t>530926231100001387093</t>
  </si>
  <si>
    <t>伤残军人</t>
  </si>
  <si>
    <t>530926231100001441684</t>
  </si>
  <si>
    <t>军队移交政府的离退休人员离退休费</t>
  </si>
  <si>
    <t>530926231100001387043</t>
  </si>
  <si>
    <t>“两参”人员生活补助</t>
  </si>
  <si>
    <t>530926231100001446639</t>
  </si>
  <si>
    <t>机关事业单位职工遗属生活补助</t>
  </si>
  <si>
    <t>30307</t>
  </si>
  <si>
    <t>医疗费补助</t>
  </si>
  <si>
    <t>530926231100001387140</t>
  </si>
  <si>
    <t>自主就业退役士兵一次性经济补助</t>
  </si>
  <si>
    <t>30399</t>
  </si>
  <si>
    <t>其他对个人和家庭的补助</t>
  </si>
  <si>
    <t>530926231100001387100</t>
  </si>
  <si>
    <t>退役士兵自谋职业一次性补助</t>
  </si>
  <si>
    <t>预算05-1表</t>
  </si>
  <si>
    <t>项目分类</t>
  </si>
  <si>
    <t>项目单位</t>
  </si>
  <si>
    <t>经济科目编码</t>
  </si>
  <si>
    <t>经济科目名称</t>
  </si>
  <si>
    <t>本年拨款</t>
  </si>
  <si>
    <t>其中：本次下达</t>
  </si>
  <si>
    <t>2025年春节慰问补助经费</t>
  </si>
  <si>
    <t>事业发展类</t>
  </si>
  <si>
    <t>530926251100004068405</t>
  </si>
  <si>
    <t>八一慰问经费</t>
  </si>
  <si>
    <t>民生类</t>
  </si>
  <si>
    <t>530926210000000001807</t>
  </si>
  <si>
    <t>部分退役人员保险接续补助经费</t>
  </si>
  <si>
    <t>530926251100003799706</t>
  </si>
  <si>
    <t>单位业务用房修缮及办公设备采购补助经费</t>
  </si>
  <si>
    <t>530926251100004098878</t>
  </si>
  <si>
    <t>30213</t>
  </si>
  <si>
    <t>维修（护）费</t>
  </si>
  <si>
    <t>烈士纪念日活动及慰问烈士遗属工作经费</t>
  </si>
  <si>
    <t>530926210000000001732</t>
  </si>
  <si>
    <t>烈士陵园维护管理经费</t>
  </si>
  <si>
    <t>专项业务类</t>
  </si>
  <si>
    <t>530926210000000002109</t>
  </si>
  <si>
    <t>烈士亲属异地祭扫组织服务工作经费</t>
  </si>
  <si>
    <t>530926241100002338786</t>
  </si>
  <si>
    <t>双拥办工作经费</t>
  </si>
  <si>
    <t>530926241100002339019</t>
  </si>
  <si>
    <t>武警耿马中队厨房改造补助经费</t>
  </si>
  <si>
    <t>530926241100003345176</t>
  </si>
  <si>
    <t>政府安排工作退役士兵待安置期间生活补助经费</t>
  </si>
  <si>
    <t>530926221100000673649</t>
  </si>
  <si>
    <t>自有资金户上级补助资金</t>
  </si>
  <si>
    <t>530926241100003057934</t>
  </si>
  <si>
    <t>预算05-2表</t>
  </si>
  <si>
    <t>单位名称、项目名称</t>
  </si>
  <si>
    <t>项目年度绩效目标</t>
  </si>
  <si>
    <t>一级指标</t>
  </si>
  <si>
    <t>二级指标</t>
  </si>
  <si>
    <t>三级指标</t>
  </si>
  <si>
    <t>指标性质</t>
  </si>
  <si>
    <t>指标值</t>
  </si>
  <si>
    <t>度量单位</t>
  </si>
  <si>
    <t>指标属性</t>
  </si>
  <si>
    <t>指标内容</t>
  </si>
  <si>
    <t>积极做好烈士纪念日慰问工作。按照县委、县政府的统一安排认真组织“烈士纪念日”慰问活动，慰问烈士遗属。组织好9.30活动。捍卫英烈，让人民记住历史，记住前辈的努力，让青少年珍惜现在来之不易的和平，让烈士遗属们知道祖国没有忘记他们，在9月30日烈士纪念日当天举行公祭烈士活动、关怀慰问烈士遗属；扎实抓好烈士纪念活动的组织实施，加强组织领导、落实保障措施、注重红色教育宣传效果。</t>
  </si>
  <si>
    <t>产出指标</t>
  </si>
  <si>
    <t>数量指标</t>
  </si>
  <si>
    <t>烈士公祭日慰问烈士遗属数</t>
  </si>
  <si>
    <t>&lt;=</t>
  </si>
  <si>
    <t>17</t>
  </si>
  <si>
    <t>人</t>
  </si>
  <si>
    <t>定量指标</t>
  </si>
  <si>
    <t>反映烈士公祭日慰问烈士遗属数</t>
  </si>
  <si>
    <t>开展慰问次数</t>
  </si>
  <si>
    <t>&gt;=</t>
  </si>
  <si>
    <t>次</t>
  </si>
  <si>
    <t>反映开展慰问次数</t>
  </si>
  <si>
    <t>质量指标</t>
  </si>
  <si>
    <t>慰问覆盖率</t>
  </si>
  <si>
    <t>=</t>
  </si>
  <si>
    <t>100</t>
  </si>
  <si>
    <t>%</t>
  </si>
  <si>
    <t>经费足额拨付率</t>
  </si>
  <si>
    <t>经费按标准执行率</t>
  </si>
  <si>
    <t>时效指标</t>
  </si>
  <si>
    <t>经费及时拨付率</t>
  </si>
  <si>
    <t>成本指标</t>
  </si>
  <si>
    <t>经济成本指标</t>
  </si>
  <si>
    <t>5.5</t>
  </si>
  <si>
    <t>万元</t>
  </si>
  <si>
    <t>项目成本控制5.5万以下</t>
  </si>
  <si>
    <t>效益指标</t>
  </si>
  <si>
    <t>社会效益</t>
  </si>
  <si>
    <t>对维护生活安定团结有推动作用</t>
  </si>
  <si>
    <t>效果明显</t>
  </si>
  <si>
    <t>年</t>
  </si>
  <si>
    <t>定性指标</t>
  </si>
  <si>
    <t>满意度指标</t>
  </si>
  <si>
    <t>服务对象满意度</t>
  </si>
  <si>
    <t>烈士遗属满意率</t>
  </si>
  <si>
    <t>85</t>
  </si>
  <si>
    <t>为干部职工及广大退役军人提供良好舒适的工作环境。</t>
  </si>
  <si>
    <t>修缮办公房次数</t>
  </si>
  <si>
    <t>经费按政策拨付率</t>
  </si>
  <si>
    <t>保障退役军人权益</t>
  </si>
  <si>
    <t>保障</t>
  </si>
  <si>
    <t>广大退役军人满意率</t>
  </si>
  <si>
    <t>90</t>
  </si>
  <si>
    <t>通过春节慰问走访，体现县委、县政府对优抚对象的关心，提高社会尊崇感。</t>
  </si>
  <si>
    <t>慰问人数</t>
  </si>
  <si>
    <t>1500</t>
  </si>
  <si>
    <t>达到指标值得满分，否则，得分=实际完成值/计划完成值*指标分值</t>
  </si>
  <si>
    <t>提升优抚对象社会尊崇感</t>
  </si>
  <si>
    <t>提升</t>
  </si>
  <si>
    <t>优抚对象满意度</t>
  </si>
  <si>
    <t>坚持党对人民军队领导的根本原则和制度不动摇，推动经济社会发展和国防后备力量协调发展。</t>
  </si>
  <si>
    <t>维修个数</t>
  </si>
  <si>
    <t>个</t>
  </si>
  <si>
    <t>维护数量</t>
  </si>
  <si>
    <t>维护社会和平稳定</t>
  </si>
  <si>
    <t>稳定</t>
  </si>
  <si>
    <t>中队现役军人满意度</t>
  </si>
  <si>
    <t>符合条件且有异地祭扫意愿的烈士亲属，其户籍所在地或者常住地县级以上人民政府退役军人事务部门根据申请有序组织异地祭扫活动，统一开具“烈士亲属异地祭扫证明书，原则上每年组织1次。对于年满65周岁或者身有残疾、体弱多病的烈土亲属，需自行安排1名身体健康的亲属陪同祭扫。自解放耿马以来，牺牲后安葬在我县或我县户籍安葬在外地的烈士共有180名。我单位组织并服务好好祭扫工作，有利于社会团结和谐。</t>
  </si>
  <si>
    <t>祭扫次数</t>
  </si>
  <si>
    <t>反映祭扫次数</t>
  </si>
  <si>
    <t>经费发放符合相关政策规定</t>
  </si>
  <si>
    <t>经费及时发放率</t>
  </si>
  <si>
    <t>项目成本控制在5万元以下</t>
  </si>
  <si>
    <t>保障祭扫人员合法权益</t>
  </si>
  <si>
    <t>烈士家属遗属满意度</t>
  </si>
  <si>
    <t>退役士兵待安置工作期间，安置地人民政府应当按照上年度最低工资标准逐月发放生活补助。非因退役士兵本人原因，待安置期超过6个月的，视同待安排工作时间。保障退役士兵合法权益，维护社会稳定。</t>
  </si>
  <si>
    <t>符合安置的退役士兵人数</t>
  </si>
  <si>
    <t>反映待安置退役人数</t>
  </si>
  <si>
    <t>安置费及时发放率</t>
  </si>
  <si>
    <t>发放补助及时率</t>
  </si>
  <si>
    <t>8.45</t>
  </si>
  <si>
    <t>项目成本控制在8.45万元以下</t>
  </si>
  <si>
    <t>保障安置期间生活</t>
  </si>
  <si>
    <t>待安置期间生活保障有效改善</t>
  </si>
  <si>
    <t>安置士兵满意度</t>
  </si>
  <si>
    <t>95</t>
  </si>
  <si>
    <t>我县有耿马、孟定、勐永、勐撒四个烈士陵园，为保障烈士陵园管理各项工作顺利进行。完善复退军人荣誉激励、褒奖措施，顺畅军队表彰奖励与地方待遇挂钩政策衔接.完善全社会弘扬烈士精神常态机制，丰富烈士纪念日活动形式和内容。开展以弘扬烈士精神为主题的教育实践活动，将弘扬烈士精神和我党我军光荣传统，纳入培育和践行社会主义核心价值观的重要内容，培养公民爱国主义、集体主义和社会主义道德风尚。落实人员、经费，加强烈士纪念设施保护，全面提升烈士纪念设施、爱国主义教育基地等红色资源的教育功能。</t>
  </si>
  <si>
    <t>维修陵园个数</t>
  </si>
  <si>
    <t>4</t>
  </si>
  <si>
    <t>反映维修陵园个数</t>
  </si>
  <si>
    <t>瞻仰烈士陵园人数</t>
  </si>
  <si>
    <t>1000</t>
  </si>
  <si>
    <t>反映瞻仰烈士陵园人数</t>
  </si>
  <si>
    <t>加强烈士纪念设施保护、全面提升烈士纪念设施、爱国主义教基地等红色资源的教育功能</t>
  </si>
  <si>
    <t>中长期</t>
  </si>
  <si>
    <t>群众满意率</t>
  </si>
  <si>
    <t>积极做好“八一”慰问工作。按照县委、县政府的统一安排认真组织“八一慰问活动，慰问驻耿军警和重点优抚对象、军休干部、无军籍职工、军休干部遗属、无军籍职工遗属、军队转业干部，充分体现党委、政府对驻耿军警和重点优抚对象、军休干部、无军籍职工、军休干部遗属、无军籍职工遗属、军队转业干部的关心。贯彻落实县委县政府双拥会议精神，做好新形势下拥军优属、拥政爱民工作，进一步加强军政军民团结的精神，推动全省创建双拥模范城（县）活动广泛深入持久开展。努力落实拥军优属的相关政策，加强双拥工作领导，发挥各级党委、政府督查室的职能作用，把双拥工作纳入年度考评计划，加强对重要工作的跟踪督查和检查，确保双拥工作落到实处，为2026年争创省级双拥模范县夯实基础。</t>
  </si>
  <si>
    <t>慰问部队数</t>
  </si>
  <si>
    <t>9</t>
  </si>
  <si>
    <t>反映慰问部队个数</t>
  </si>
  <si>
    <t>积极做好“八一”慰问工作。按照县委、县政府的统一安排认真组织“八一慰问活动，慰问驻耿军警和重点优抚对象、军休干部、无军籍职工、军休干部遗属、无军籍职工遗属、军队转业干部，充分体现党委、政府对驻耿军警和重点优抚对象、军休干部、无军籍职工、军休干部遗属、无军籍职工遗属、军队转业干部的关心。贯彻落实县委县政府双拥会议精神，做好新形势下拥军优属、拥政爱民工作，进一步加强军政军民团结的指示精神，推动全省创建双拥模范城（县）活动广泛深入持久开展。努力落实拥军优属的相关政策，加强双拥工作领导，发挥各级党委、政府督查室的职能作用，把双拥工作纳入年度考评计划，加强对重要工作的跟踪督查和检查，确保双拥工作落到实处，为2026年争创省级双拥模范县夯实基础。</t>
  </si>
  <si>
    <t>慰问各类优抚对象数</t>
  </si>
  <si>
    <t>反映慰问各类优抚对象数</t>
  </si>
  <si>
    <t>慰问军队离退休干部及遗属数</t>
  </si>
  <si>
    <t>28</t>
  </si>
  <si>
    <t>反映慰问军队离退休干部及遗属数</t>
  </si>
  <si>
    <t>慰问现役士兵、自谋职业退役士兵、困难企业及困难农村退役士兵数</t>
  </si>
  <si>
    <t>200</t>
  </si>
  <si>
    <t>反映慰问现役士兵、自谋职业退役士兵、困难企业及困难农村退役士兵数</t>
  </si>
  <si>
    <t>慰问自主择业和企业军转干部数</t>
  </si>
  <si>
    <t>57</t>
  </si>
  <si>
    <t>反映慰问自主择业和企业军转干部数</t>
  </si>
  <si>
    <t>慰问金拨付率</t>
  </si>
  <si>
    <t>慰问金执行率</t>
  </si>
  <si>
    <t>51.35</t>
  </si>
  <si>
    <t>项目成本控制51.35万元以下</t>
  </si>
  <si>
    <t>社会效益效果</t>
  </si>
  <si>
    <t>明显改善</t>
  </si>
  <si>
    <t>社会效益效果明显改善</t>
  </si>
  <si>
    <t>慰问对象满意率</t>
  </si>
  <si>
    <t>发放退役士兵安置补助资金，保障退役士兵权益。</t>
  </si>
  <si>
    <t>人数</t>
  </si>
  <si>
    <t>反映人数</t>
  </si>
  <si>
    <t>保障退役士兵权益</t>
  </si>
  <si>
    <t>退役士兵满意度</t>
  </si>
  <si>
    <t>做好由政府安排工作退役士兵和退出消防员待安排工作期基本保险接续工作，2025年预计符合政府安排工作退役士兵为10人，单位部分社会保险（养老、医疗）缴费金额为92290元。保障待安置退役军人权益，促进社会和谐稳定。</t>
  </si>
  <si>
    <t>待安置工作退役人员</t>
  </si>
  <si>
    <t>反映待安置工作退役人员</t>
  </si>
  <si>
    <t>9.23</t>
  </si>
  <si>
    <t>经济成本指标控制在9.23万元以下。</t>
  </si>
  <si>
    <t>退役士兵满意率</t>
  </si>
  <si>
    <t>双拥工作是一项重要的政治任务，县委、县政府高度重视。为进一步凝聚支持国防军队建设的强大力量，支持国防双拥建设，让耿马县助军部队官兵共享经济社会发展成果。为争创新一轮省级双拥模范县打基础，开展全县双拥工作。贯彻落实县委县政府双拥会议精神，做好新形势下拥军优属、拥政爱民工作，进一步加强军政军民团结的精神，推动全省创建双拥模范城（县）活动广泛深入持久开展。努力落实拥军优属的相关政策，加强双拥工作领导，发挥各级党委、政府督查室的职能作用，把双拥工作纳入年度考评计划，加强对重要工作的跟踪督查和检查，确保双拥工作落到实处，为2026年争创省级双拥模范县打下夯实的基础。</t>
  </si>
  <si>
    <t>节日慰问驻军警部队数</t>
  </si>
  <si>
    <t>反映节日慰问驻军警部队数量</t>
  </si>
  <si>
    <t>双拥工作是一项重要的政治任务，县委、县政府高度重视。为进一步凝聚支持国防军队建设的强大力量，支持国防双拥建设，让耿马县助军部队官兵共享经济社会发展成果。为争创新一轮省级双拥模范县打基础，开展全县双拥工作。贯彻落实县委县政府双拥会议精神，做好新形势下拥军优属、拥政爱民工作，进一步加强军政军民团结的指示精神，推动全省创建双拥模范城（县）活动广泛深入持久开展。努力落实拥军优属的相关政策，加强双拥工作领导，发挥各级党委、政府督查室的职能作用，把双拥工作纳入年度考评计划，加强对重要工作的跟踪督查和检查，确保双拥工作落到实处，为2026年争创省级双拥模范县打下夯实的基础。</t>
  </si>
  <si>
    <t>节日慰问人数</t>
  </si>
  <si>
    <t>10</t>
  </si>
  <si>
    <t>反映节日慰问人数</t>
  </si>
  <si>
    <t>项目成本控制在5万元运转</t>
  </si>
  <si>
    <t>做好服务工作，提升保障水平</t>
  </si>
  <si>
    <t>提升保障</t>
  </si>
  <si>
    <t>部队士兵满意度</t>
  </si>
  <si>
    <t>预算06表</t>
  </si>
  <si>
    <t>政府性基金预算支出预算表</t>
  </si>
  <si>
    <t>单位名称：临沧市发展和改革委员会</t>
  </si>
  <si>
    <t>本年政府性基金预算支出</t>
  </si>
  <si>
    <t>注：本单位无政府性基金预算支出，故本表无数据。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</si>
  <si>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</si>
  <si>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</si>
  <si>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</si>
  <si>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</si>
  <si>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</si>
  <si>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</si>
  <si>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</si>
  <si>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</si>
  <si>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</si>
  <si>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</si>
  <si>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</si>
  <si>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箱</t>
  </si>
  <si>
    <t>预算08表</t>
  </si>
  <si>
    <t>政府购买服务项目</t>
  </si>
  <si>
    <t>政府购买服务目录</t>
  </si>
  <si>
    <t>注：本单位无政府购买服务预算，故本表无数据。</t>
  </si>
  <si>
    <t>预算09-1表</t>
  </si>
  <si>
    <t>单位名称（项目）</t>
  </si>
  <si>
    <t>地区</t>
  </si>
  <si>
    <t>政府性基金</t>
  </si>
  <si>
    <t>勐永</t>
  </si>
  <si>
    <t>勐撒</t>
  </si>
  <si>
    <t>大兴</t>
  </si>
  <si>
    <t>芒洪</t>
  </si>
  <si>
    <t>四排山</t>
  </si>
  <si>
    <t>耿马镇</t>
  </si>
  <si>
    <t>贺派乡</t>
  </si>
  <si>
    <t>勐简乡</t>
  </si>
  <si>
    <t>孟定镇</t>
  </si>
  <si>
    <t>注：本单位无县对下转移支付预算，故本表无数据。</t>
  </si>
  <si>
    <t>预算09-2表</t>
  </si>
  <si>
    <t>预算10表</t>
  </si>
  <si>
    <t>资产类别</t>
  </si>
  <si>
    <t>资产分类代码.名称</t>
  </si>
  <si>
    <t>资产名称</t>
  </si>
  <si>
    <t>计量单位</t>
  </si>
  <si>
    <t>财政部门批复数（元）</t>
  </si>
  <si>
    <t>单价</t>
  </si>
  <si>
    <t>金额</t>
  </si>
  <si>
    <t>注：本单位无新增资产，故本表无数据。</t>
  </si>
  <si>
    <t>预算11表</t>
  </si>
  <si>
    <t>上级补助</t>
  </si>
  <si>
    <t>注：本单位无转移支付补助项目支出预算，故本表无数据。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</si>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</sst>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9">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mm\-dd"/>
    <numFmt numFmtId="177" formatCode="yyyy\-mm\-dd\ hh:mm:ss"/>
    <numFmt numFmtId="178" formatCode="#,##0.00;\-#,##0.00;;@"/>
    <numFmt numFmtId="179" formatCode="hh:mm:ss"/>
    <numFmt numFmtId="180" formatCode="#,##0;\-#,##0;;@"/>
  </numFmts>
  <fonts count="4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alignment vertical="top"/>
      <protection locked="0"/>
    </xf>
    <xf numFmtId="42" fontId="25" fillId="0" borderId="0" applyFont="0" applyFill="0" applyBorder="0" applyAlignment="0" applyProtection="0">
      <alignment vertical="center"/>
    </xf>
    <xf numFmtId="0" fontId="26" fillId="16" borderId="0" applyNumberFormat="0" applyBorder="0" applyAlignment="0" applyProtection="0">
      <alignment vertical="center"/>
    </xf>
    <xf numFmtId="0" fontId="38" fillId="14" borderId="1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177" fontId="7" fillId="0" borderId="7">
      <alignment horizontal="right" vertical="center"/>
    </xf>
    <xf numFmtId="0" fontId="26" fillId="7" borderId="0" applyNumberFormat="0" applyBorder="0" applyAlignment="0" applyProtection="0">
      <alignment vertical="center"/>
    </xf>
    <xf numFmtId="0" fontId="30" fillId="4" borderId="0" applyNumberFormat="0" applyBorder="0" applyAlignment="0" applyProtection="0">
      <alignment vertical="center"/>
    </xf>
    <xf numFmtId="43" fontId="25" fillId="0" borderId="0" applyFont="0" applyFill="0" applyBorder="0" applyAlignment="0" applyProtection="0">
      <alignment vertical="center"/>
    </xf>
    <xf numFmtId="0" fontId="34" fillId="18" borderId="0" applyNumberFormat="0" applyBorder="0" applyAlignment="0" applyProtection="0">
      <alignment vertical="center"/>
    </xf>
    <xf numFmtId="0" fontId="43" fillId="0" borderId="0" applyNumberFormat="0" applyFill="0" applyBorder="0" applyAlignment="0" applyProtection="0">
      <alignment vertical="center"/>
    </xf>
    <xf numFmtId="9" fontId="25" fillId="0" borderId="0" applyFont="0" applyFill="0" applyBorder="0" applyAlignment="0" applyProtection="0">
      <alignment vertical="center"/>
    </xf>
    <xf numFmtId="176" fontId="7" fillId="0" borderId="7">
      <alignment horizontal="right" vertical="center"/>
    </xf>
    <xf numFmtId="0" fontId="29" fillId="0" borderId="0" applyNumberFormat="0" applyFill="0" applyBorder="0" applyAlignment="0" applyProtection="0">
      <alignment vertical="center"/>
    </xf>
    <xf numFmtId="0" fontId="25" fillId="11" borderId="17" applyNumberFormat="0" applyFont="0" applyAlignment="0" applyProtection="0">
      <alignment vertical="center"/>
    </xf>
    <xf numFmtId="0" fontId="34" fillId="13"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15" applyNumberFormat="0" applyFill="0" applyAlignment="0" applyProtection="0">
      <alignment vertical="center"/>
    </xf>
    <xf numFmtId="0" fontId="32" fillId="0" borderId="15" applyNumberFormat="0" applyFill="0" applyAlignment="0" applyProtection="0">
      <alignment vertical="center"/>
    </xf>
    <xf numFmtId="0" fontId="34" fillId="17" borderId="0" applyNumberFormat="0" applyBorder="0" applyAlignment="0" applyProtection="0">
      <alignment vertical="center"/>
    </xf>
    <xf numFmtId="0" fontId="28" fillId="0" borderId="21" applyNumberFormat="0" applyFill="0" applyAlignment="0" applyProtection="0">
      <alignment vertical="center"/>
    </xf>
    <xf numFmtId="0" fontId="34" fillId="22" borderId="0" applyNumberFormat="0" applyBorder="0" applyAlignment="0" applyProtection="0">
      <alignment vertical="center"/>
    </xf>
    <xf numFmtId="0" fontId="35" fillId="10" borderId="16" applyNumberFormat="0" applyAlignment="0" applyProtection="0">
      <alignment vertical="center"/>
    </xf>
    <xf numFmtId="0" fontId="39" fillId="10" borderId="18" applyNumberFormat="0" applyAlignment="0" applyProtection="0">
      <alignment vertical="center"/>
    </xf>
    <xf numFmtId="0" fontId="31" fillId="6" borderId="14" applyNumberFormat="0" applyAlignment="0" applyProtection="0">
      <alignment vertical="center"/>
    </xf>
    <xf numFmtId="0" fontId="26" fillId="24" borderId="0" applyNumberFormat="0" applyBorder="0" applyAlignment="0" applyProtection="0">
      <alignment vertical="center"/>
    </xf>
    <xf numFmtId="0" fontId="34" fillId="20" borderId="0" applyNumberFormat="0" applyBorder="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4" fillId="26" borderId="0" applyNumberFormat="0" applyBorder="0" applyAlignment="0" applyProtection="0">
      <alignment vertical="center"/>
    </xf>
    <xf numFmtId="0" fontId="37" fillId="12" borderId="0" applyNumberFormat="0" applyBorder="0" applyAlignment="0" applyProtection="0">
      <alignment vertical="center"/>
    </xf>
    <xf numFmtId="10" fontId="7" fillId="0" borderId="7">
      <alignment horizontal="right" vertical="center"/>
    </xf>
    <xf numFmtId="0" fontId="26" fillId="27" borderId="0" applyNumberFormat="0" applyBorder="0" applyAlignment="0" applyProtection="0">
      <alignment vertical="center"/>
    </xf>
    <xf numFmtId="0" fontId="34" fillId="9" borderId="0" applyNumberFormat="0" applyBorder="0" applyAlignment="0" applyProtection="0">
      <alignment vertical="center"/>
    </xf>
    <xf numFmtId="0" fontId="26" fillId="15" borderId="0" applyNumberFormat="0" applyBorder="0" applyAlignment="0" applyProtection="0">
      <alignment vertical="center"/>
    </xf>
    <xf numFmtId="0" fontId="26" fillId="5" borderId="0" applyNumberFormat="0" applyBorder="0" applyAlignment="0" applyProtection="0">
      <alignment vertical="center"/>
    </xf>
    <xf numFmtId="0" fontId="26" fillId="25" borderId="0" applyNumberFormat="0" applyBorder="0" applyAlignment="0" applyProtection="0">
      <alignment vertical="center"/>
    </xf>
    <xf numFmtId="0" fontId="26" fillId="3" borderId="0" applyNumberFormat="0" applyBorder="0" applyAlignment="0" applyProtection="0">
      <alignment vertical="center"/>
    </xf>
    <xf numFmtId="0" fontId="34" fillId="8" borderId="0" applyNumberFormat="0" applyBorder="0" applyAlignment="0" applyProtection="0">
      <alignment vertical="center"/>
    </xf>
    <xf numFmtId="0" fontId="34" fillId="19" borderId="0" applyNumberFormat="0" applyBorder="0" applyAlignment="0" applyProtection="0">
      <alignment vertical="center"/>
    </xf>
    <xf numFmtId="0" fontId="26" fillId="23" borderId="0" applyNumberFormat="0" applyBorder="0" applyAlignment="0" applyProtection="0">
      <alignment vertical="center"/>
    </xf>
    <xf numFmtId="0" fontId="26" fillId="29" borderId="0" applyNumberFormat="0" applyBorder="0" applyAlignment="0" applyProtection="0">
      <alignment vertical="center"/>
    </xf>
    <xf numFmtId="0" fontId="34" fillId="30" borderId="0" applyNumberFormat="0" applyBorder="0" applyAlignment="0" applyProtection="0">
      <alignment vertical="center"/>
    </xf>
    <xf numFmtId="0" fontId="26"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26" fillId="28" borderId="0" applyNumberFormat="0" applyBorder="0" applyAlignment="0" applyProtection="0">
      <alignment vertical="center"/>
    </xf>
    <xf numFmtId="0" fontId="34" fillId="21"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0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0"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8" fontId="12"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7" fillId="0" borderId="6" xfId="0" applyFont="1" applyBorder="1" applyAlignment="1">
      <alignment horizontal="center" vertical="center"/>
      <protection locked="0"/>
    </xf>
    <xf numFmtId="178" fontId="1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8" fillId="0" borderId="0" xfId="0" applyFont="1" applyProtection="1">
      <alignment vertical="top"/>
    </xf>
    <xf numFmtId="0" fontId="2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showZeros="0" topLeftCell="A5"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199"/>
      <c r="C2" s="199"/>
      <c r="D2" s="199"/>
    </row>
    <row r="3" ht="18.75" customHeight="1" spans="1:4">
      <c r="A3" s="42" t="str">
        <f>"单位名称："&amp;"耿马傣族佤族自治县退役军人事务局"</f>
        <v>单位名称：耿马傣族佤族自治县退役军人事务局</v>
      </c>
      <c r="B3" s="200"/>
      <c r="C3" s="200"/>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2" t="s">
        <v>6</v>
      </c>
      <c r="B7" s="23">
        <v>8747411.89</v>
      </c>
      <c r="C7" s="132" t="s">
        <v>7</v>
      </c>
      <c r="D7" s="23"/>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1" t="s">
        <v>14</v>
      </c>
      <c r="B11" s="23">
        <v>161600</v>
      </c>
      <c r="C11" s="159" t="s">
        <v>15</v>
      </c>
      <c r="D11" s="23"/>
    </row>
    <row r="12" ht="18.75" customHeight="1" spans="1:4">
      <c r="A12" s="162" t="s">
        <v>16</v>
      </c>
      <c r="B12" s="23"/>
      <c r="C12" s="161" t="s">
        <v>17</v>
      </c>
      <c r="D12" s="23"/>
    </row>
    <row r="13" ht="18.75" customHeight="1" spans="1:4">
      <c r="A13" s="162" t="s">
        <v>18</v>
      </c>
      <c r="B13" s="23"/>
      <c r="C13" s="161" t="s">
        <v>19</v>
      </c>
      <c r="D13" s="23"/>
    </row>
    <row r="14" ht="18.75" customHeight="1" spans="1:4">
      <c r="A14" s="162" t="s">
        <v>20</v>
      </c>
      <c r="B14" s="23"/>
      <c r="C14" s="161" t="s">
        <v>21</v>
      </c>
      <c r="D14" s="23">
        <v>8321732.64</v>
      </c>
    </row>
    <row r="15" ht="18.75" customHeight="1" spans="1:4">
      <c r="A15" s="162" t="s">
        <v>22</v>
      </c>
      <c r="B15" s="23"/>
      <c r="C15" s="161" t="s">
        <v>23</v>
      </c>
      <c r="D15" s="23">
        <v>209102.93</v>
      </c>
    </row>
    <row r="16" ht="18.75" customHeight="1" spans="1:4">
      <c r="A16" s="162" t="s">
        <v>24</v>
      </c>
      <c r="B16" s="23">
        <v>161600</v>
      </c>
      <c r="C16" s="162" t="s">
        <v>25</v>
      </c>
      <c r="D16" s="23"/>
    </row>
    <row r="17" ht="18.75" customHeight="1" spans="1:4">
      <c r="A17" s="162" t="s">
        <v>26</v>
      </c>
      <c r="B17" s="23"/>
      <c r="C17" s="162" t="s">
        <v>27</v>
      </c>
      <c r="D17" s="23"/>
    </row>
    <row r="18" ht="18.75" customHeight="1" spans="1:4">
      <c r="A18" s="163" t="s">
        <v>26</v>
      </c>
      <c r="B18" s="23"/>
      <c r="C18" s="161" t="s">
        <v>28</v>
      </c>
      <c r="D18" s="23"/>
    </row>
    <row r="19" ht="18.75" customHeight="1" spans="1:4">
      <c r="A19" s="163" t="s">
        <v>26</v>
      </c>
      <c r="B19" s="23"/>
      <c r="C19" s="161" t="s">
        <v>29</v>
      </c>
      <c r="D19" s="23"/>
    </row>
    <row r="20" ht="18.75" customHeight="1" spans="1:4">
      <c r="A20" s="163" t="s">
        <v>26</v>
      </c>
      <c r="B20" s="23"/>
      <c r="C20" s="161" t="s">
        <v>30</v>
      </c>
      <c r="D20" s="23"/>
    </row>
    <row r="21" ht="18.75" customHeight="1" spans="1:4">
      <c r="A21" s="163" t="s">
        <v>26</v>
      </c>
      <c r="B21" s="23"/>
      <c r="C21" s="161" t="s">
        <v>31</v>
      </c>
      <c r="D21" s="23"/>
    </row>
    <row r="22" ht="18.75" customHeight="1" spans="1:4">
      <c r="A22" s="163" t="s">
        <v>26</v>
      </c>
      <c r="B22" s="23"/>
      <c r="C22" s="161" t="s">
        <v>32</v>
      </c>
      <c r="D22" s="23"/>
    </row>
    <row r="23" ht="18.75" customHeight="1" spans="1:4">
      <c r="A23" s="163" t="s">
        <v>26</v>
      </c>
      <c r="B23" s="23"/>
      <c r="C23" s="161" t="s">
        <v>33</v>
      </c>
      <c r="D23" s="23"/>
    </row>
    <row r="24" ht="18.75" customHeight="1" spans="1:4">
      <c r="A24" s="163" t="s">
        <v>26</v>
      </c>
      <c r="B24" s="23"/>
      <c r="C24" s="161" t="s">
        <v>34</v>
      </c>
      <c r="D24" s="23"/>
    </row>
    <row r="25" ht="18.75" customHeight="1" spans="1:4">
      <c r="A25" s="163" t="s">
        <v>26</v>
      </c>
      <c r="B25" s="23"/>
      <c r="C25" s="161" t="s">
        <v>35</v>
      </c>
      <c r="D25" s="23">
        <v>274576.32</v>
      </c>
    </row>
    <row r="26" ht="18.75" customHeight="1" spans="1:4">
      <c r="A26" s="163" t="s">
        <v>26</v>
      </c>
      <c r="B26" s="23"/>
      <c r="C26" s="161" t="s">
        <v>36</v>
      </c>
      <c r="D26" s="23"/>
    </row>
    <row r="27" ht="18.75" customHeight="1" spans="1:4">
      <c r="A27" s="163" t="s">
        <v>26</v>
      </c>
      <c r="B27" s="23"/>
      <c r="C27" s="161" t="s">
        <v>37</v>
      </c>
      <c r="D27" s="23"/>
    </row>
    <row r="28" ht="18.75" customHeight="1" spans="1:4">
      <c r="A28" s="163" t="s">
        <v>26</v>
      </c>
      <c r="B28" s="23"/>
      <c r="C28" s="161" t="s">
        <v>38</v>
      </c>
      <c r="D28" s="23"/>
    </row>
    <row r="29" ht="18.75" customHeight="1" spans="1:4">
      <c r="A29" s="163" t="s">
        <v>26</v>
      </c>
      <c r="B29" s="23"/>
      <c r="C29" s="161" t="s">
        <v>39</v>
      </c>
      <c r="D29" s="23"/>
    </row>
    <row r="30" ht="18.75" customHeight="1" spans="1:4">
      <c r="A30" s="164" t="s">
        <v>26</v>
      </c>
      <c r="B30" s="23"/>
      <c r="C30" s="162" t="s">
        <v>40</v>
      </c>
      <c r="D30" s="23"/>
    </row>
    <row r="31" ht="18.75" customHeight="1" spans="1:4">
      <c r="A31" s="164" t="s">
        <v>26</v>
      </c>
      <c r="B31" s="23"/>
      <c r="C31" s="162" t="s">
        <v>41</v>
      </c>
      <c r="D31" s="23"/>
    </row>
    <row r="32" ht="18.75" customHeight="1" spans="1:4">
      <c r="A32" s="164" t="s">
        <v>26</v>
      </c>
      <c r="B32" s="23"/>
      <c r="C32" s="162" t="s">
        <v>42</v>
      </c>
      <c r="D32" s="23"/>
    </row>
    <row r="33" ht="18.75" customHeight="1" spans="1:4">
      <c r="A33" s="202" t="s">
        <v>43</v>
      </c>
      <c r="B33" s="165">
        <f>SUM(B7:B11)</f>
        <v>8909011.89</v>
      </c>
      <c r="C33" s="203" t="s">
        <v>44</v>
      </c>
      <c r="D33" s="165">
        <v>8805411.89</v>
      </c>
    </row>
    <row r="34" ht="18.75" customHeight="1" spans="1:4">
      <c r="A34" s="204" t="s">
        <v>45</v>
      </c>
      <c r="B34" s="23">
        <v>34616.29</v>
      </c>
      <c r="C34" s="132" t="s">
        <v>46</v>
      </c>
      <c r="D34" s="23">
        <v>138216.29</v>
      </c>
    </row>
    <row r="35" ht="18.75" customHeight="1" spans="1:4">
      <c r="A35" s="204" t="s">
        <v>47</v>
      </c>
      <c r="B35" s="23"/>
      <c r="C35" s="132" t="s">
        <v>47</v>
      </c>
      <c r="D35" s="23"/>
    </row>
    <row r="36" ht="18.75" customHeight="1" spans="1:4">
      <c r="A36" s="204" t="s">
        <v>48</v>
      </c>
      <c r="B36" s="23">
        <v>34616.29</v>
      </c>
      <c r="C36" s="132" t="s">
        <v>49</v>
      </c>
      <c r="D36" s="23">
        <v>138216.29</v>
      </c>
    </row>
    <row r="37" ht="18.75" customHeight="1" spans="1:4">
      <c r="A37" s="205" t="s">
        <v>50</v>
      </c>
      <c r="B37" s="165">
        <f t="shared" ref="B37:D37" si="0">B33+B34</f>
        <v>8943628.18</v>
      </c>
      <c r="C37" s="203" t="s">
        <v>51</v>
      </c>
      <c r="D37" s="165">
        <f t="shared" si="0"/>
        <v>8943628.18</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2"/>
      <c r="O1" s="68"/>
      <c r="P1" s="68"/>
      <c r="Q1" s="68"/>
      <c r="R1" s="68"/>
      <c r="S1" s="39" t="s">
        <v>52</v>
      </c>
    </row>
    <row r="2" ht="57.75" customHeight="1" spans="1:19">
      <c r="A2" s="128" t="str">
        <f>"2025"&amp;"年部门收入预算表"</f>
        <v>2025年部门收入预算表</v>
      </c>
      <c r="B2" s="176"/>
      <c r="C2" s="176"/>
      <c r="D2" s="176"/>
      <c r="E2" s="176"/>
      <c r="F2" s="176"/>
      <c r="G2" s="176"/>
      <c r="H2" s="176"/>
      <c r="I2" s="176"/>
      <c r="J2" s="176"/>
      <c r="K2" s="176"/>
      <c r="L2" s="176"/>
      <c r="M2" s="176"/>
      <c r="N2" s="176"/>
      <c r="O2" s="193"/>
      <c r="P2" s="193"/>
      <c r="Q2" s="193"/>
      <c r="R2" s="193"/>
      <c r="S2" s="193"/>
    </row>
    <row r="3" ht="18.75" customHeight="1" spans="1:19">
      <c r="A3" s="42" t="str">
        <f>"单位名称："&amp;"耿马傣族佤族自治县退役军人事务局"</f>
        <v>单位名称：耿马傣族佤族自治县退役军人事务局</v>
      </c>
      <c r="B3" s="94"/>
      <c r="C3" s="94"/>
      <c r="D3" s="94"/>
      <c r="E3" s="94"/>
      <c r="F3" s="94"/>
      <c r="G3" s="94"/>
      <c r="H3" s="94"/>
      <c r="I3" s="94"/>
      <c r="J3" s="72"/>
      <c r="K3" s="94"/>
      <c r="L3" s="94"/>
      <c r="M3" s="94"/>
      <c r="N3" s="94"/>
      <c r="O3" s="72"/>
      <c r="P3" s="72"/>
      <c r="Q3" s="72"/>
      <c r="R3" s="72"/>
      <c r="S3" s="39" t="s">
        <v>1</v>
      </c>
    </row>
    <row r="4" ht="18.75" customHeight="1" spans="1:19">
      <c r="A4" s="177" t="s">
        <v>53</v>
      </c>
      <c r="B4" s="178" t="s">
        <v>54</v>
      </c>
      <c r="C4" s="178" t="s">
        <v>55</v>
      </c>
      <c r="D4" s="179" t="s">
        <v>56</v>
      </c>
      <c r="E4" s="180"/>
      <c r="F4" s="180"/>
      <c r="G4" s="180"/>
      <c r="H4" s="180"/>
      <c r="I4" s="180"/>
      <c r="J4" s="194"/>
      <c r="K4" s="180"/>
      <c r="L4" s="180"/>
      <c r="M4" s="180"/>
      <c r="N4" s="195"/>
      <c r="O4" s="179" t="s">
        <v>45</v>
      </c>
      <c r="P4" s="179"/>
      <c r="Q4" s="179"/>
      <c r="R4" s="179"/>
      <c r="S4" s="198"/>
    </row>
    <row r="5" ht="18.75" customHeight="1" spans="1:19">
      <c r="A5" s="181"/>
      <c r="B5" s="182"/>
      <c r="C5" s="182"/>
      <c r="D5" s="183" t="s">
        <v>57</v>
      </c>
      <c r="E5" s="183" t="s">
        <v>58</v>
      </c>
      <c r="F5" s="183" t="s">
        <v>59</v>
      </c>
      <c r="G5" s="183" t="s">
        <v>60</v>
      </c>
      <c r="H5" s="183" t="s">
        <v>61</v>
      </c>
      <c r="I5" s="196" t="s">
        <v>62</v>
      </c>
      <c r="J5" s="196"/>
      <c r="K5" s="196"/>
      <c r="L5" s="196"/>
      <c r="M5" s="196"/>
      <c r="N5" s="186"/>
      <c r="O5" s="183" t="s">
        <v>57</v>
      </c>
      <c r="P5" s="183" t="s">
        <v>58</v>
      </c>
      <c r="Q5" s="183" t="s">
        <v>59</v>
      </c>
      <c r="R5" s="183" t="s">
        <v>60</v>
      </c>
      <c r="S5" s="183" t="s">
        <v>63</v>
      </c>
    </row>
    <row r="6" ht="18.75" customHeight="1" spans="1:19">
      <c r="A6" s="184"/>
      <c r="B6" s="185"/>
      <c r="C6" s="185"/>
      <c r="D6" s="186"/>
      <c r="E6" s="186"/>
      <c r="F6" s="186"/>
      <c r="G6" s="186"/>
      <c r="H6" s="186"/>
      <c r="I6" s="185" t="s">
        <v>57</v>
      </c>
      <c r="J6" s="185" t="s">
        <v>64</v>
      </c>
      <c r="K6" s="185" t="s">
        <v>65</v>
      </c>
      <c r="L6" s="185" t="s">
        <v>66</v>
      </c>
      <c r="M6" s="185" t="s">
        <v>67</v>
      </c>
      <c r="N6" s="185" t="s">
        <v>68</v>
      </c>
      <c r="O6" s="197"/>
      <c r="P6" s="197"/>
      <c r="Q6" s="197"/>
      <c r="R6" s="197"/>
      <c r="S6" s="18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7" t="s">
        <v>69</v>
      </c>
      <c r="B8" s="188" t="s">
        <v>70</v>
      </c>
      <c r="C8" s="23">
        <v>8747411.89</v>
      </c>
      <c r="D8" s="23">
        <v>8747411.89</v>
      </c>
      <c r="E8" s="23">
        <v>8747411.89</v>
      </c>
      <c r="F8" s="23"/>
      <c r="G8" s="23"/>
      <c r="H8" s="23"/>
      <c r="I8" s="23"/>
      <c r="J8" s="23"/>
      <c r="K8" s="23"/>
      <c r="L8" s="23"/>
      <c r="M8" s="23"/>
      <c r="N8" s="23"/>
      <c r="O8" s="23"/>
      <c r="P8" s="23"/>
      <c r="Q8" s="23"/>
      <c r="R8" s="23"/>
      <c r="S8" s="23"/>
    </row>
    <row r="9" ht="18.75" customHeight="1" spans="1:19">
      <c r="A9" s="98" t="s">
        <v>71</v>
      </c>
      <c r="B9" s="189" t="s">
        <v>70</v>
      </c>
      <c r="C9" s="23">
        <v>8747411.89</v>
      </c>
      <c r="D9" s="23">
        <v>8747411.89</v>
      </c>
      <c r="E9" s="23">
        <v>8747411.89</v>
      </c>
      <c r="F9" s="23"/>
      <c r="G9" s="23"/>
      <c r="H9" s="23"/>
      <c r="I9" s="23"/>
      <c r="J9" s="23"/>
      <c r="K9" s="23"/>
      <c r="L9" s="23"/>
      <c r="M9" s="23"/>
      <c r="N9" s="23"/>
      <c r="O9" s="23"/>
      <c r="P9" s="23"/>
      <c r="Q9" s="23"/>
      <c r="R9" s="23"/>
      <c r="S9" s="23"/>
    </row>
    <row r="10" ht="18.75" customHeight="1" spans="1:19">
      <c r="A10" s="190" t="s">
        <v>55</v>
      </c>
      <c r="B10" s="191"/>
      <c r="C10" s="23">
        <v>8747411.89</v>
      </c>
      <c r="D10" s="23">
        <v>8747411.89</v>
      </c>
      <c r="E10" s="23">
        <v>8747411.89</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37"/>
  <sheetViews>
    <sheetView showZeros="0" workbookViewId="0">
      <selection activeCell="A25" sqref="$A25:$XFD2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7"/>
      <c r="E1" s="1"/>
      <c r="F1" s="1"/>
      <c r="G1" s="1"/>
      <c r="H1" s="167"/>
      <c r="I1" s="1"/>
      <c r="J1" s="167"/>
      <c r="K1" s="1"/>
      <c r="L1" s="1"/>
      <c r="M1" s="1"/>
      <c r="N1" s="1"/>
      <c r="O1" s="40" t="s">
        <v>72</v>
      </c>
    </row>
    <row r="2" ht="42" customHeight="1" spans="1:15">
      <c r="A2" s="5" t="str">
        <f>"2025"&amp;"年部门支出预算表"</f>
        <v>2025年部门支出预算表</v>
      </c>
      <c r="B2" s="168"/>
      <c r="C2" s="168"/>
      <c r="D2" s="168"/>
      <c r="E2" s="168"/>
      <c r="F2" s="168"/>
      <c r="G2" s="168"/>
      <c r="H2" s="168"/>
      <c r="I2" s="168"/>
      <c r="J2" s="168"/>
      <c r="K2" s="168"/>
      <c r="L2" s="168"/>
      <c r="M2" s="168"/>
      <c r="N2" s="168"/>
      <c r="O2" s="168"/>
    </row>
    <row r="3" ht="18.75" customHeight="1" spans="1:15">
      <c r="A3" s="169" t="str">
        <f>"单位名称："&amp;"耿马傣族佤族自治县退役军人事务局"</f>
        <v>单位名称：耿马傣族佤族自治县退役军人事务局</v>
      </c>
      <c r="B3" s="170"/>
      <c r="C3" s="63"/>
      <c r="D3" s="30"/>
      <c r="E3" s="63"/>
      <c r="F3" s="63"/>
      <c r="G3" s="63"/>
      <c r="H3" s="30"/>
      <c r="I3" s="63"/>
      <c r="J3" s="30"/>
      <c r="K3" s="63"/>
      <c r="L3" s="63"/>
      <c r="M3" s="175"/>
      <c r="N3" s="175"/>
      <c r="O3" s="40" t="s">
        <v>1</v>
      </c>
    </row>
    <row r="4" ht="18.75" customHeight="1" spans="1:15">
      <c r="A4" s="10" t="s">
        <v>73</v>
      </c>
      <c r="B4" s="10" t="s">
        <v>74</v>
      </c>
      <c r="C4" s="10" t="s">
        <v>55</v>
      </c>
      <c r="D4" s="12" t="s">
        <v>58</v>
      </c>
      <c r="E4" s="75" t="s">
        <v>75</v>
      </c>
      <c r="F4" s="138" t="s">
        <v>76</v>
      </c>
      <c r="G4" s="10" t="s">
        <v>59</v>
      </c>
      <c r="H4" s="10" t="s">
        <v>60</v>
      </c>
      <c r="I4" s="10" t="s">
        <v>77</v>
      </c>
      <c r="J4" s="12" t="s">
        <v>78</v>
      </c>
      <c r="K4" s="13"/>
      <c r="L4" s="13"/>
      <c r="M4" s="13"/>
      <c r="N4" s="13"/>
      <c r="O4" s="14"/>
    </row>
    <row r="5" ht="30" customHeight="1" spans="1:15">
      <c r="A5" s="18"/>
      <c r="B5" s="18"/>
      <c r="C5" s="18"/>
      <c r="D5" s="67" t="s">
        <v>57</v>
      </c>
      <c r="E5" s="93" t="s">
        <v>75</v>
      </c>
      <c r="F5" s="93" t="s">
        <v>76</v>
      </c>
      <c r="G5" s="18"/>
      <c r="H5" s="18"/>
      <c r="I5" s="18"/>
      <c r="J5" s="67" t="s">
        <v>57</v>
      </c>
      <c r="K5" s="47" t="s">
        <v>79</v>
      </c>
      <c r="L5" s="47" t="s">
        <v>80</v>
      </c>
      <c r="M5" s="47" t="s">
        <v>81</v>
      </c>
      <c r="N5" s="47" t="s">
        <v>82</v>
      </c>
      <c r="O5" s="47" t="s">
        <v>83</v>
      </c>
    </row>
    <row r="6" ht="18.75" customHeight="1" spans="1:15">
      <c r="A6" s="117">
        <v>1</v>
      </c>
      <c r="B6" s="117">
        <v>2</v>
      </c>
      <c r="C6" s="67">
        <v>3</v>
      </c>
      <c r="D6" s="67">
        <v>4</v>
      </c>
      <c r="E6" s="67">
        <v>5</v>
      </c>
      <c r="F6" s="67">
        <v>6</v>
      </c>
      <c r="G6" s="67">
        <v>7</v>
      </c>
      <c r="H6" s="67">
        <v>8</v>
      </c>
      <c r="I6" s="67">
        <v>9</v>
      </c>
      <c r="J6" s="67">
        <v>10</v>
      </c>
      <c r="K6" s="67">
        <v>11</v>
      </c>
      <c r="L6" s="67">
        <v>12</v>
      </c>
      <c r="M6" s="67">
        <v>13</v>
      </c>
      <c r="N6" s="67">
        <v>14</v>
      </c>
      <c r="O6" s="67">
        <v>15</v>
      </c>
    </row>
    <row r="7" ht="18.75" customHeight="1" spans="1:15">
      <c r="A7" s="132" t="s">
        <v>84</v>
      </c>
      <c r="B7" s="156" t="s">
        <v>85</v>
      </c>
      <c r="C7" s="23">
        <v>8321732.64</v>
      </c>
      <c r="D7" s="23">
        <v>8263732.64</v>
      </c>
      <c r="E7" s="23">
        <v>6903032.64</v>
      </c>
      <c r="F7" s="23">
        <v>1360700</v>
      </c>
      <c r="G7" s="23"/>
      <c r="H7" s="23"/>
      <c r="I7" s="23"/>
      <c r="J7" s="23">
        <v>58000</v>
      </c>
      <c r="K7" s="23"/>
      <c r="L7" s="23"/>
      <c r="M7" s="23"/>
      <c r="N7" s="23"/>
      <c r="O7" s="23">
        <v>58000</v>
      </c>
    </row>
    <row r="8" ht="18.75" customHeight="1" spans="1:15">
      <c r="A8" s="171" t="s">
        <v>86</v>
      </c>
      <c r="B8" s="172" t="str">
        <f>"  "&amp;"行政事业单位养老支出"</f>
        <v>  行政事业单位养老支出</v>
      </c>
      <c r="C8" s="23">
        <v>474099.96</v>
      </c>
      <c r="D8" s="23">
        <v>474099.96</v>
      </c>
      <c r="E8" s="23">
        <v>474099.96</v>
      </c>
      <c r="F8" s="23"/>
      <c r="G8" s="23"/>
      <c r="H8" s="23"/>
      <c r="I8" s="23"/>
      <c r="J8" s="23"/>
      <c r="K8" s="23"/>
      <c r="L8" s="23"/>
      <c r="M8" s="23"/>
      <c r="N8" s="23"/>
      <c r="O8" s="23"/>
    </row>
    <row r="9" ht="18.75" customHeight="1" spans="1:15">
      <c r="A9" s="171" t="s">
        <v>87</v>
      </c>
      <c r="B9" s="172" t="str">
        <f>"    "&amp;"行政单位离退休"</f>
        <v>    行政单位离退休</v>
      </c>
      <c r="C9" s="23">
        <v>107998.2</v>
      </c>
      <c r="D9" s="23">
        <v>107998.2</v>
      </c>
      <c r="E9" s="23">
        <v>107998.2</v>
      </c>
      <c r="F9" s="23"/>
      <c r="G9" s="23"/>
      <c r="H9" s="23"/>
      <c r="I9" s="23"/>
      <c r="J9" s="23"/>
      <c r="K9" s="23"/>
      <c r="L9" s="23"/>
      <c r="M9" s="23"/>
      <c r="N9" s="23"/>
      <c r="O9" s="23"/>
    </row>
    <row r="10" ht="18.75" customHeight="1" spans="1:15">
      <c r="A10" s="171" t="s">
        <v>88</v>
      </c>
      <c r="B10" s="172" t="str">
        <f>"    "&amp;"机关事业单位基本养老保险缴费支出"</f>
        <v>    机关事业单位基本养老保险缴费支出</v>
      </c>
      <c r="C10" s="23">
        <v>366101.76</v>
      </c>
      <c r="D10" s="23">
        <v>366101.76</v>
      </c>
      <c r="E10" s="23">
        <v>366101.76</v>
      </c>
      <c r="F10" s="23"/>
      <c r="G10" s="23"/>
      <c r="H10" s="23"/>
      <c r="I10" s="23"/>
      <c r="J10" s="23"/>
      <c r="K10" s="23"/>
      <c r="L10" s="23"/>
      <c r="M10" s="23"/>
      <c r="N10" s="23"/>
      <c r="O10" s="23"/>
    </row>
    <row r="11" ht="18.75" customHeight="1" spans="1:15">
      <c r="A11" s="171" t="s">
        <v>89</v>
      </c>
      <c r="B11" s="172" t="str">
        <f>"  "&amp;"抚恤"</f>
        <v>  抚恤</v>
      </c>
      <c r="C11" s="23">
        <v>1489196.8</v>
      </c>
      <c r="D11" s="23">
        <v>1489196.8</v>
      </c>
      <c r="E11" s="23">
        <v>1364196.8</v>
      </c>
      <c r="F11" s="23">
        <v>125000</v>
      </c>
      <c r="G11" s="23"/>
      <c r="H11" s="23"/>
      <c r="I11" s="23"/>
      <c r="J11" s="23"/>
      <c r="K11" s="23"/>
      <c r="L11" s="23"/>
      <c r="M11" s="23"/>
      <c r="N11" s="23"/>
      <c r="O11" s="23"/>
    </row>
    <row r="12" ht="18.75" customHeight="1" spans="1:15">
      <c r="A12" s="171" t="s">
        <v>90</v>
      </c>
      <c r="B12" s="172" t="str">
        <f>"    "&amp;"死亡抚恤"</f>
        <v>    死亡抚恤</v>
      </c>
      <c r="C12" s="23">
        <v>172296.8</v>
      </c>
      <c r="D12" s="23">
        <v>172296.8</v>
      </c>
      <c r="E12" s="23">
        <v>172296.8</v>
      </c>
      <c r="F12" s="23"/>
      <c r="G12" s="23"/>
      <c r="H12" s="23"/>
      <c r="I12" s="23"/>
      <c r="J12" s="23"/>
      <c r="K12" s="23"/>
      <c r="L12" s="23"/>
      <c r="M12" s="23"/>
      <c r="N12" s="23"/>
      <c r="O12" s="23"/>
    </row>
    <row r="13" ht="18.75" customHeight="1" spans="1:15">
      <c r="A13" s="171" t="s">
        <v>91</v>
      </c>
      <c r="B13" s="172" t="str">
        <f>"    "&amp;"伤残抚恤"</f>
        <v>    伤残抚恤</v>
      </c>
      <c r="C13" s="23">
        <v>130020</v>
      </c>
      <c r="D13" s="23">
        <v>130020</v>
      </c>
      <c r="E13" s="23">
        <v>130020</v>
      </c>
      <c r="F13" s="23"/>
      <c r="G13" s="23"/>
      <c r="H13" s="23"/>
      <c r="I13" s="23"/>
      <c r="J13" s="23"/>
      <c r="K13" s="23"/>
      <c r="L13" s="23"/>
      <c r="M13" s="23"/>
      <c r="N13" s="23"/>
      <c r="O13" s="23"/>
    </row>
    <row r="14" ht="18.75" customHeight="1" spans="1:15">
      <c r="A14" s="171" t="s">
        <v>92</v>
      </c>
      <c r="B14" s="172" t="str">
        <f>"    "&amp;"义务兵优待"</f>
        <v>    义务兵优待</v>
      </c>
      <c r="C14" s="23">
        <v>120000</v>
      </c>
      <c r="D14" s="23">
        <v>120000</v>
      </c>
      <c r="E14" s="23">
        <v>120000</v>
      </c>
      <c r="F14" s="23"/>
      <c r="G14" s="23"/>
      <c r="H14" s="23"/>
      <c r="I14" s="23"/>
      <c r="J14" s="23"/>
      <c r="K14" s="23"/>
      <c r="L14" s="23"/>
      <c r="M14" s="23"/>
      <c r="N14" s="23"/>
      <c r="O14" s="23"/>
    </row>
    <row r="15" ht="18.75" customHeight="1" spans="1:15">
      <c r="A15" s="171" t="s">
        <v>93</v>
      </c>
      <c r="B15" s="172" t="str">
        <f>"    "&amp;"褒扬纪念"</f>
        <v>    褒扬纪念</v>
      </c>
      <c r="C15" s="23">
        <v>125000</v>
      </c>
      <c r="D15" s="23">
        <v>125000</v>
      </c>
      <c r="E15" s="23"/>
      <c r="F15" s="23">
        <v>125000</v>
      </c>
      <c r="G15" s="23"/>
      <c r="H15" s="23"/>
      <c r="I15" s="23"/>
      <c r="J15" s="23"/>
      <c r="K15" s="23"/>
      <c r="L15" s="23"/>
      <c r="M15" s="23"/>
      <c r="N15" s="23"/>
      <c r="O15" s="23"/>
    </row>
    <row r="16" ht="18.75" customHeight="1" spans="1:15">
      <c r="A16" s="171" t="s">
        <v>94</v>
      </c>
      <c r="B16" s="172" t="str">
        <f>"    "&amp;"其他优抚支出"</f>
        <v>    其他优抚支出</v>
      </c>
      <c r="C16" s="23">
        <v>941880</v>
      </c>
      <c r="D16" s="23">
        <v>941880</v>
      </c>
      <c r="E16" s="23">
        <v>941880</v>
      </c>
      <c r="F16" s="23"/>
      <c r="G16" s="23"/>
      <c r="H16" s="23"/>
      <c r="I16" s="23"/>
      <c r="J16" s="23"/>
      <c r="K16" s="23"/>
      <c r="L16" s="23"/>
      <c r="M16" s="23"/>
      <c r="N16" s="23"/>
      <c r="O16" s="23"/>
    </row>
    <row r="17" ht="18.75" customHeight="1" spans="1:15">
      <c r="A17" s="171" t="s">
        <v>95</v>
      </c>
      <c r="B17" s="172" t="str">
        <f>"  "&amp;"退役安置"</f>
        <v>  退役安置</v>
      </c>
      <c r="C17" s="23">
        <v>2265702.88</v>
      </c>
      <c r="D17" s="23">
        <v>2207702.88</v>
      </c>
      <c r="E17" s="23">
        <v>2111202.88</v>
      </c>
      <c r="F17" s="23">
        <v>96500</v>
      </c>
      <c r="G17" s="23"/>
      <c r="H17" s="23"/>
      <c r="I17" s="23"/>
      <c r="J17" s="23">
        <v>58000</v>
      </c>
      <c r="K17" s="23"/>
      <c r="L17" s="23"/>
      <c r="M17" s="23"/>
      <c r="N17" s="23"/>
      <c r="O17" s="23">
        <v>58000</v>
      </c>
    </row>
    <row r="18" ht="18.75" customHeight="1" spans="1:15">
      <c r="A18" s="171" t="s">
        <v>96</v>
      </c>
      <c r="B18" s="172" t="str">
        <f>"    "&amp;"退役士兵安置"</f>
        <v>    退役士兵安置</v>
      </c>
      <c r="C18" s="23">
        <v>1160048</v>
      </c>
      <c r="D18" s="23">
        <v>1160048</v>
      </c>
      <c r="E18" s="23">
        <v>1160048</v>
      </c>
      <c r="F18" s="23"/>
      <c r="G18" s="23"/>
      <c r="H18" s="23"/>
      <c r="I18" s="23"/>
      <c r="J18" s="23"/>
      <c r="K18" s="23"/>
      <c r="L18" s="23"/>
      <c r="M18" s="23"/>
      <c r="N18" s="23"/>
      <c r="O18" s="23"/>
    </row>
    <row r="19" ht="18.75" customHeight="1" spans="1:15">
      <c r="A19" s="171" t="s">
        <v>97</v>
      </c>
      <c r="B19" s="172" t="str">
        <f>"    "&amp;"军队移交政府的离退休人员安置"</f>
        <v>    军队移交政府的离退休人员安置</v>
      </c>
      <c r="C19" s="23">
        <v>295752.32</v>
      </c>
      <c r="D19" s="23">
        <v>245752.32</v>
      </c>
      <c r="E19" s="23">
        <v>245752.32</v>
      </c>
      <c r="F19" s="23"/>
      <c r="G19" s="23"/>
      <c r="H19" s="23"/>
      <c r="I19" s="23"/>
      <c r="J19" s="23">
        <v>50000</v>
      </c>
      <c r="K19" s="23"/>
      <c r="L19" s="23"/>
      <c r="M19" s="23"/>
      <c r="N19" s="23"/>
      <c r="O19" s="23">
        <v>50000</v>
      </c>
    </row>
    <row r="20" ht="18.75" customHeight="1" spans="1:15">
      <c r="A20" s="171" t="s">
        <v>98</v>
      </c>
      <c r="B20" s="172" t="str">
        <f>"    "&amp;"退役士兵管理教育"</f>
        <v>    退役士兵管理教育</v>
      </c>
      <c r="C20" s="23">
        <v>184000</v>
      </c>
      <c r="D20" s="23">
        <v>176000</v>
      </c>
      <c r="E20" s="23">
        <v>176000</v>
      </c>
      <c r="F20" s="23"/>
      <c r="G20" s="23"/>
      <c r="H20" s="23"/>
      <c r="I20" s="23"/>
      <c r="J20" s="23">
        <v>8000</v>
      </c>
      <c r="K20" s="23"/>
      <c r="L20" s="23"/>
      <c r="M20" s="23"/>
      <c r="N20" s="23"/>
      <c r="O20" s="23">
        <v>8000</v>
      </c>
    </row>
    <row r="21" ht="18.75" customHeight="1" spans="1:15">
      <c r="A21" s="171" t="s">
        <v>99</v>
      </c>
      <c r="B21" s="172" t="str">
        <f>"    "&amp;"军队转业干部安置"</f>
        <v>    军队转业干部安置</v>
      </c>
      <c r="C21" s="23">
        <v>529402.56</v>
      </c>
      <c r="D21" s="23">
        <v>529402.56</v>
      </c>
      <c r="E21" s="23">
        <v>529402.56</v>
      </c>
      <c r="F21" s="23"/>
      <c r="G21" s="23"/>
      <c r="H21" s="23"/>
      <c r="I21" s="23"/>
      <c r="J21" s="23"/>
      <c r="K21" s="23"/>
      <c r="L21" s="23"/>
      <c r="M21" s="23"/>
      <c r="N21" s="23"/>
      <c r="O21" s="23"/>
    </row>
    <row r="22" ht="18.75" customHeight="1" spans="1:15">
      <c r="A22" s="171" t="s">
        <v>100</v>
      </c>
      <c r="B22" s="172" t="str">
        <f>"    "&amp;"其他退役安置支出"</f>
        <v>    其他退役安置支出</v>
      </c>
      <c r="C22" s="23">
        <v>96500</v>
      </c>
      <c r="D22" s="23">
        <v>96500</v>
      </c>
      <c r="E22" s="23"/>
      <c r="F22" s="23">
        <v>96500</v>
      </c>
      <c r="G22" s="23"/>
      <c r="H22" s="23"/>
      <c r="I22" s="23"/>
      <c r="J22" s="23"/>
      <c r="K22" s="23"/>
      <c r="L22" s="23"/>
      <c r="M22" s="23"/>
      <c r="N22" s="23"/>
      <c r="O22" s="23"/>
    </row>
    <row r="23" ht="18.75" customHeight="1" spans="1:15">
      <c r="A23" s="171" t="s">
        <v>101</v>
      </c>
      <c r="B23" s="172" t="str">
        <f>"  "&amp;"退役军人管理事务"</f>
        <v>  退役军人管理事务</v>
      </c>
      <c r="C23" s="23">
        <v>4092733</v>
      </c>
      <c r="D23" s="23">
        <v>4092733</v>
      </c>
      <c r="E23" s="23">
        <v>2953533</v>
      </c>
      <c r="F23" s="23">
        <v>1139200</v>
      </c>
      <c r="G23" s="23"/>
      <c r="H23" s="23"/>
      <c r="I23" s="23"/>
      <c r="J23" s="23"/>
      <c r="K23" s="23"/>
      <c r="L23" s="23"/>
      <c r="M23" s="23"/>
      <c r="N23" s="23"/>
      <c r="O23" s="23"/>
    </row>
    <row r="24" ht="18.75" customHeight="1" spans="1:15">
      <c r="A24" s="171" t="s">
        <v>102</v>
      </c>
      <c r="B24" s="172" t="str">
        <f>"    "&amp;"行政运行"</f>
        <v>    行政运行</v>
      </c>
      <c r="C24" s="23">
        <v>2953533</v>
      </c>
      <c r="D24" s="23">
        <v>2953533</v>
      </c>
      <c r="E24" s="23">
        <v>2953533</v>
      </c>
      <c r="F24" s="23"/>
      <c r="G24" s="23"/>
      <c r="H24" s="23"/>
      <c r="I24" s="23"/>
      <c r="J24" s="23"/>
      <c r="K24" s="23"/>
      <c r="L24" s="23"/>
      <c r="M24" s="23"/>
      <c r="N24" s="23"/>
      <c r="O24" s="23"/>
    </row>
    <row r="25" ht="18.75" customHeight="1" spans="1:15">
      <c r="A25" s="171" t="s">
        <v>103</v>
      </c>
      <c r="B25" s="172" t="str">
        <f>"    "&amp;"拥军优属"</f>
        <v>    拥军优属</v>
      </c>
      <c r="C25" s="23">
        <v>1038340</v>
      </c>
      <c r="D25" s="23">
        <v>1038340</v>
      </c>
      <c r="E25" s="23"/>
      <c r="F25" s="23">
        <v>1038340</v>
      </c>
      <c r="G25" s="23"/>
      <c r="H25" s="23"/>
      <c r="I25" s="23"/>
      <c r="J25" s="23"/>
      <c r="K25" s="23"/>
      <c r="L25" s="23"/>
      <c r="M25" s="23"/>
      <c r="N25" s="23"/>
      <c r="O25" s="23"/>
    </row>
    <row r="26" ht="18.75" customHeight="1" spans="1:15">
      <c r="A26" s="171" t="s">
        <v>104</v>
      </c>
      <c r="B26" s="172" t="str">
        <f>"    "&amp;"其他退役军人事务管理支出"</f>
        <v>    其他退役军人事务管理支出</v>
      </c>
      <c r="C26" s="23">
        <v>100860</v>
      </c>
      <c r="D26" s="23">
        <v>100860</v>
      </c>
      <c r="E26" s="23"/>
      <c r="F26" s="23">
        <v>100860</v>
      </c>
      <c r="G26" s="23"/>
      <c r="H26" s="23"/>
      <c r="I26" s="23"/>
      <c r="J26" s="23"/>
      <c r="K26" s="23"/>
      <c r="L26" s="23"/>
      <c r="M26" s="23"/>
      <c r="N26" s="23"/>
      <c r="O26" s="23"/>
    </row>
    <row r="27" ht="18.75" customHeight="1" spans="1:15">
      <c r="A27" s="132" t="s">
        <v>105</v>
      </c>
      <c r="B27" s="156" t="s">
        <v>106</v>
      </c>
      <c r="C27" s="23">
        <v>209102.93</v>
      </c>
      <c r="D27" s="23">
        <v>209102.93</v>
      </c>
      <c r="E27" s="23">
        <v>209102.93</v>
      </c>
      <c r="F27" s="23"/>
      <c r="G27" s="23"/>
      <c r="H27" s="23"/>
      <c r="I27" s="23"/>
      <c r="J27" s="23"/>
      <c r="K27" s="23"/>
      <c r="L27" s="23"/>
      <c r="M27" s="23"/>
      <c r="N27" s="23"/>
      <c r="O27" s="23"/>
    </row>
    <row r="28" ht="18.75" customHeight="1" spans="1:15">
      <c r="A28" s="171" t="s">
        <v>107</v>
      </c>
      <c r="B28" s="172" t="str">
        <f>"  "&amp;"行政事业单位医疗"</f>
        <v>  行政事业单位医疗</v>
      </c>
      <c r="C28" s="23">
        <v>174101.93</v>
      </c>
      <c r="D28" s="23">
        <v>174101.93</v>
      </c>
      <c r="E28" s="23">
        <v>174101.93</v>
      </c>
      <c r="F28" s="23"/>
      <c r="G28" s="23"/>
      <c r="H28" s="23"/>
      <c r="I28" s="23"/>
      <c r="J28" s="23"/>
      <c r="K28" s="23"/>
      <c r="L28" s="23"/>
      <c r="M28" s="23"/>
      <c r="N28" s="23"/>
      <c r="O28" s="23"/>
    </row>
    <row r="29" ht="18.75" customHeight="1" spans="1:15">
      <c r="A29" s="171" t="s">
        <v>108</v>
      </c>
      <c r="B29" s="172" t="str">
        <f>"    "&amp;"行政单位医疗"</f>
        <v>    行政单位医疗</v>
      </c>
      <c r="C29" s="23">
        <v>109702.67</v>
      </c>
      <c r="D29" s="23">
        <v>109702.67</v>
      </c>
      <c r="E29" s="23">
        <v>109702.67</v>
      </c>
      <c r="F29" s="23"/>
      <c r="G29" s="23"/>
      <c r="H29" s="23"/>
      <c r="I29" s="23"/>
      <c r="J29" s="23"/>
      <c r="K29" s="23"/>
      <c r="L29" s="23"/>
      <c r="M29" s="23"/>
      <c r="N29" s="23"/>
      <c r="O29" s="23"/>
    </row>
    <row r="30" ht="18.75" customHeight="1" spans="1:15">
      <c r="A30" s="171" t="s">
        <v>109</v>
      </c>
      <c r="B30" s="172" t="str">
        <f>"    "&amp;"事业单位医疗"</f>
        <v>    事业单位医疗</v>
      </c>
      <c r="C30" s="23">
        <v>52754.99</v>
      </c>
      <c r="D30" s="23">
        <v>52754.99</v>
      </c>
      <c r="E30" s="23">
        <v>52754.99</v>
      </c>
      <c r="F30" s="23"/>
      <c r="G30" s="23"/>
      <c r="H30" s="23"/>
      <c r="I30" s="23"/>
      <c r="J30" s="23"/>
      <c r="K30" s="23"/>
      <c r="L30" s="23"/>
      <c r="M30" s="23"/>
      <c r="N30" s="23"/>
      <c r="O30" s="23"/>
    </row>
    <row r="31" ht="18.75" customHeight="1" spans="1:15">
      <c r="A31" s="171" t="s">
        <v>110</v>
      </c>
      <c r="B31" s="172" t="str">
        <f>"    "&amp;"其他行政事业单位医疗支出"</f>
        <v>    其他行政事业单位医疗支出</v>
      </c>
      <c r="C31" s="23">
        <v>11644.27</v>
      </c>
      <c r="D31" s="23">
        <v>11644.27</v>
      </c>
      <c r="E31" s="23">
        <v>11644.27</v>
      </c>
      <c r="F31" s="23"/>
      <c r="G31" s="23"/>
      <c r="H31" s="23"/>
      <c r="I31" s="23"/>
      <c r="J31" s="23"/>
      <c r="K31" s="23"/>
      <c r="L31" s="23"/>
      <c r="M31" s="23"/>
      <c r="N31" s="23"/>
      <c r="O31" s="23"/>
    </row>
    <row r="32" ht="18.75" customHeight="1" spans="1:15">
      <c r="A32" s="171" t="s">
        <v>111</v>
      </c>
      <c r="B32" s="172" t="str">
        <f>"  "&amp;"优抚对象医疗"</f>
        <v>  优抚对象医疗</v>
      </c>
      <c r="C32" s="23">
        <v>35001</v>
      </c>
      <c r="D32" s="23">
        <v>35001</v>
      </c>
      <c r="E32" s="23">
        <v>35001</v>
      </c>
      <c r="F32" s="23"/>
      <c r="G32" s="23"/>
      <c r="H32" s="23"/>
      <c r="I32" s="23"/>
      <c r="J32" s="23"/>
      <c r="K32" s="23"/>
      <c r="L32" s="23"/>
      <c r="M32" s="23"/>
      <c r="N32" s="23"/>
      <c r="O32" s="23"/>
    </row>
    <row r="33" ht="18.75" customHeight="1" spans="1:15">
      <c r="A33" s="171" t="s">
        <v>112</v>
      </c>
      <c r="B33" s="172" t="str">
        <f>"    "&amp;"优抚对象医疗补助"</f>
        <v>    优抚对象医疗补助</v>
      </c>
      <c r="C33" s="23">
        <v>35001</v>
      </c>
      <c r="D33" s="23">
        <v>35001</v>
      </c>
      <c r="E33" s="23">
        <v>35001</v>
      </c>
      <c r="F33" s="23"/>
      <c r="G33" s="23"/>
      <c r="H33" s="23"/>
      <c r="I33" s="23"/>
      <c r="J33" s="23"/>
      <c r="K33" s="23"/>
      <c r="L33" s="23"/>
      <c r="M33" s="23"/>
      <c r="N33" s="23"/>
      <c r="O33" s="23"/>
    </row>
    <row r="34" ht="18.75" customHeight="1" spans="1:15">
      <c r="A34" s="132" t="s">
        <v>113</v>
      </c>
      <c r="B34" s="156" t="s">
        <v>114</v>
      </c>
      <c r="C34" s="23">
        <v>274576.32</v>
      </c>
      <c r="D34" s="23">
        <v>274576.32</v>
      </c>
      <c r="E34" s="23">
        <v>274576.32</v>
      </c>
      <c r="F34" s="23"/>
      <c r="G34" s="23"/>
      <c r="H34" s="23"/>
      <c r="I34" s="23"/>
      <c r="J34" s="23"/>
      <c r="K34" s="23"/>
      <c r="L34" s="23"/>
      <c r="M34" s="23"/>
      <c r="N34" s="23"/>
      <c r="O34" s="23"/>
    </row>
    <row r="35" ht="18.75" customHeight="1" spans="1:15">
      <c r="A35" s="171" t="s">
        <v>115</v>
      </c>
      <c r="B35" s="172" t="str">
        <f>"  "&amp;"住房改革支出"</f>
        <v>  住房改革支出</v>
      </c>
      <c r="C35" s="23">
        <v>274576.32</v>
      </c>
      <c r="D35" s="23">
        <v>274576.32</v>
      </c>
      <c r="E35" s="23">
        <v>274576.32</v>
      </c>
      <c r="F35" s="23"/>
      <c r="G35" s="23"/>
      <c r="H35" s="23"/>
      <c r="I35" s="23"/>
      <c r="J35" s="23"/>
      <c r="K35" s="23"/>
      <c r="L35" s="23"/>
      <c r="M35" s="23"/>
      <c r="N35" s="23"/>
      <c r="O35" s="23"/>
    </row>
    <row r="36" ht="18.75" customHeight="1" spans="1:15">
      <c r="A36" s="171" t="s">
        <v>116</v>
      </c>
      <c r="B36" s="172" t="str">
        <f>"    "&amp;"住房公积金"</f>
        <v>    住房公积金</v>
      </c>
      <c r="C36" s="23">
        <v>274576.32</v>
      </c>
      <c r="D36" s="23">
        <v>274576.32</v>
      </c>
      <c r="E36" s="23">
        <v>274576.32</v>
      </c>
      <c r="F36" s="23"/>
      <c r="G36" s="23"/>
      <c r="H36" s="23"/>
      <c r="I36" s="23"/>
      <c r="J36" s="23"/>
      <c r="K36" s="23"/>
      <c r="L36" s="23"/>
      <c r="M36" s="23"/>
      <c r="N36" s="23"/>
      <c r="O36" s="23"/>
    </row>
    <row r="37" ht="18.75" customHeight="1" spans="1:15">
      <c r="A37" s="173" t="s">
        <v>117</v>
      </c>
      <c r="B37" s="174" t="s">
        <v>117</v>
      </c>
      <c r="C37" s="23">
        <v>8805411.89</v>
      </c>
      <c r="D37" s="23">
        <v>8747411.89</v>
      </c>
      <c r="E37" s="23">
        <v>7386711.89</v>
      </c>
      <c r="F37" s="23">
        <v>1360700</v>
      </c>
      <c r="G37" s="23"/>
      <c r="H37" s="23"/>
      <c r="I37" s="23"/>
      <c r="J37" s="23">
        <v>58000</v>
      </c>
      <c r="K37" s="23"/>
      <c r="L37" s="23"/>
      <c r="M37" s="23"/>
      <c r="N37" s="23"/>
      <c r="O37" s="23">
        <v>58000</v>
      </c>
    </row>
  </sheetData>
  <mergeCells count="11">
    <mergeCell ref="A2:O2"/>
    <mergeCell ref="A3:L3"/>
    <mergeCell ref="D4:F4"/>
    <mergeCell ref="J4:O4"/>
    <mergeCell ref="A37:B37"/>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5"/>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118</v>
      </c>
    </row>
    <row r="2" ht="36" customHeight="1" spans="1:4">
      <c r="A2" s="5" t="str">
        <f>"2025"&amp;"年部门财政拨款收支预算总表"</f>
        <v>2025年部门财政拨款收支预算总表</v>
      </c>
      <c r="B2" s="154"/>
      <c r="C2" s="154"/>
      <c r="D2" s="154"/>
    </row>
    <row r="3" ht="18.75" customHeight="1" spans="1:4">
      <c r="A3" s="7" t="str">
        <f>"单位名称："&amp;"耿马傣族佤族自治县退役军人事务局"</f>
        <v>单位名称：耿马傣族佤族自治县退役军人事务局</v>
      </c>
      <c r="B3" s="155"/>
      <c r="C3" s="155"/>
      <c r="D3" s="40" t="s">
        <v>1</v>
      </c>
    </row>
    <row r="4" ht="18.75" customHeight="1" spans="1:4">
      <c r="A4" s="12" t="s">
        <v>2</v>
      </c>
      <c r="B4" s="14"/>
      <c r="C4" s="12" t="s">
        <v>3</v>
      </c>
      <c r="D4" s="14"/>
    </row>
    <row r="5" ht="18.75" customHeight="1" spans="1:4">
      <c r="A5" s="31" t="s">
        <v>4</v>
      </c>
      <c r="B5" s="107" t="str">
        <f>"2025"&amp;"年预算数"</f>
        <v>2025年预算数</v>
      </c>
      <c r="C5" s="31" t="s">
        <v>119</v>
      </c>
      <c r="D5" s="107" t="str">
        <f>"2025"&amp;"年预算数"</f>
        <v>2025年预算数</v>
      </c>
    </row>
    <row r="6" ht="18.75" customHeight="1" spans="1:4">
      <c r="A6" s="33"/>
      <c r="B6" s="18"/>
      <c r="C6" s="33"/>
      <c r="D6" s="18"/>
    </row>
    <row r="7" ht="18.75" customHeight="1" spans="1:4">
      <c r="A7" s="156" t="s">
        <v>120</v>
      </c>
      <c r="B7" s="23">
        <v>8747411.89</v>
      </c>
      <c r="C7" s="22" t="s">
        <v>121</v>
      </c>
      <c r="D7" s="23">
        <v>8747411.89</v>
      </c>
    </row>
    <row r="8" ht="18.75" customHeight="1" spans="1:4">
      <c r="A8" s="157" t="s">
        <v>122</v>
      </c>
      <c r="B8" s="23">
        <v>8747411.89</v>
      </c>
      <c r="C8" s="22" t="s">
        <v>123</v>
      </c>
      <c r="D8" s="23"/>
    </row>
    <row r="9" ht="18.75" customHeight="1" spans="1:4">
      <c r="A9" s="157" t="s">
        <v>124</v>
      </c>
      <c r="B9" s="23"/>
      <c r="C9" s="22" t="s">
        <v>125</v>
      </c>
      <c r="D9" s="23"/>
    </row>
    <row r="10" ht="18.75" customHeight="1" spans="1:4">
      <c r="A10" s="157" t="s">
        <v>126</v>
      </c>
      <c r="B10" s="23"/>
      <c r="C10" s="22" t="s">
        <v>127</v>
      </c>
      <c r="D10" s="23"/>
    </row>
    <row r="11" ht="18.75" customHeight="1" spans="1:4">
      <c r="A11" s="158" t="s">
        <v>128</v>
      </c>
      <c r="B11" s="23"/>
      <c r="C11" s="159" t="s">
        <v>129</v>
      </c>
      <c r="D11" s="23"/>
    </row>
    <row r="12" ht="18.75" customHeight="1" spans="1:4">
      <c r="A12" s="160" t="s">
        <v>122</v>
      </c>
      <c r="B12" s="23"/>
      <c r="C12" s="161" t="s">
        <v>130</v>
      </c>
      <c r="D12" s="23"/>
    </row>
    <row r="13" ht="18.75" customHeight="1" spans="1:4">
      <c r="A13" s="160" t="s">
        <v>124</v>
      </c>
      <c r="B13" s="23"/>
      <c r="C13" s="161" t="s">
        <v>131</v>
      </c>
      <c r="D13" s="23"/>
    </row>
    <row r="14" ht="18.75" customHeight="1" spans="1:4">
      <c r="A14" s="160" t="s">
        <v>126</v>
      </c>
      <c r="B14" s="23"/>
      <c r="C14" s="161" t="s">
        <v>132</v>
      </c>
      <c r="D14" s="23"/>
    </row>
    <row r="15" ht="18.75" customHeight="1" spans="1:4">
      <c r="A15" s="160" t="s">
        <v>26</v>
      </c>
      <c r="B15" s="23"/>
      <c r="C15" s="161" t="s">
        <v>133</v>
      </c>
      <c r="D15" s="23">
        <v>8263732.64</v>
      </c>
    </row>
    <row r="16" ht="18.75" customHeight="1" spans="1:4">
      <c r="A16" s="160" t="s">
        <v>26</v>
      </c>
      <c r="B16" s="23" t="s">
        <v>26</v>
      </c>
      <c r="C16" s="161" t="s">
        <v>134</v>
      </c>
      <c r="D16" s="23">
        <v>209102.93</v>
      </c>
    </row>
    <row r="17" ht="18.75" customHeight="1" spans="1:4">
      <c r="A17" s="162" t="s">
        <v>26</v>
      </c>
      <c r="B17" s="23" t="s">
        <v>26</v>
      </c>
      <c r="C17" s="161" t="s">
        <v>135</v>
      </c>
      <c r="D17" s="23"/>
    </row>
    <row r="18" ht="18.75" customHeight="1" spans="1:4">
      <c r="A18" s="162" t="s">
        <v>26</v>
      </c>
      <c r="B18" s="23" t="s">
        <v>26</v>
      </c>
      <c r="C18" s="161" t="s">
        <v>136</v>
      </c>
      <c r="D18" s="23"/>
    </row>
    <row r="19" ht="18.75" customHeight="1" spans="1:4">
      <c r="A19" s="163" t="s">
        <v>26</v>
      </c>
      <c r="B19" s="23" t="s">
        <v>26</v>
      </c>
      <c r="C19" s="161" t="s">
        <v>137</v>
      </c>
      <c r="D19" s="23"/>
    </row>
    <row r="20" ht="18.75" customHeight="1" spans="1:4">
      <c r="A20" s="163" t="s">
        <v>26</v>
      </c>
      <c r="B20" s="23" t="s">
        <v>26</v>
      </c>
      <c r="C20" s="161" t="s">
        <v>138</v>
      </c>
      <c r="D20" s="23"/>
    </row>
    <row r="21" ht="18.75" customHeight="1" spans="1:4">
      <c r="A21" s="163" t="s">
        <v>26</v>
      </c>
      <c r="B21" s="23" t="s">
        <v>26</v>
      </c>
      <c r="C21" s="161" t="s">
        <v>139</v>
      </c>
      <c r="D21" s="23"/>
    </row>
    <row r="22" ht="18.75" customHeight="1" spans="1:4">
      <c r="A22" s="163" t="s">
        <v>26</v>
      </c>
      <c r="B22" s="23" t="s">
        <v>26</v>
      </c>
      <c r="C22" s="161" t="s">
        <v>140</v>
      </c>
      <c r="D22" s="23"/>
    </row>
    <row r="23" ht="18.75" customHeight="1" spans="1:4">
      <c r="A23" s="163" t="s">
        <v>26</v>
      </c>
      <c r="B23" s="23" t="s">
        <v>26</v>
      </c>
      <c r="C23" s="161" t="s">
        <v>141</v>
      </c>
      <c r="D23" s="23"/>
    </row>
    <row r="24" ht="18.75" customHeight="1" spans="1:4">
      <c r="A24" s="163" t="s">
        <v>26</v>
      </c>
      <c r="B24" s="23" t="s">
        <v>26</v>
      </c>
      <c r="C24" s="161" t="s">
        <v>142</v>
      </c>
      <c r="D24" s="23"/>
    </row>
    <row r="25" ht="18.75" customHeight="1" spans="1:4">
      <c r="A25" s="163" t="s">
        <v>26</v>
      </c>
      <c r="B25" s="23" t="s">
        <v>26</v>
      </c>
      <c r="C25" s="161" t="s">
        <v>143</v>
      </c>
      <c r="D25" s="23"/>
    </row>
    <row r="26" ht="18.75" customHeight="1" spans="1:4">
      <c r="A26" s="163" t="s">
        <v>26</v>
      </c>
      <c r="B26" s="23" t="s">
        <v>26</v>
      </c>
      <c r="C26" s="161" t="s">
        <v>144</v>
      </c>
      <c r="D26" s="23">
        <v>274576.32</v>
      </c>
    </row>
    <row r="27" ht="18.75" customHeight="1" spans="1:4">
      <c r="A27" s="163" t="s">
        <v>26</v>
      </c>
      <c r="B27" s="23" t="s">
        <v>26</v>
      </c>
      <c r="C27" s="161" t="s">
        <v>145</v>
      </c>
      <c r="D27" s="23"/>
    </row>
    <row r="28" ht="18.75" customHeight="1" spans="1:4">
      <c r="A28" s="163" t="s">
        <v>26</v>
      </c>
      <c r="B28" s="23" t="s">
        <v>26</v>
      </c>
      <c r="C28" s="161" t="s">
        <v>146</v>
      </c>
      <c r="D28" s="23"/>
    </row>
    <row r="29" ht="18.75" customHeight="1" spans="1:4">
      <c r="A29" s="163" t="s">
        <v>26</v>
      </c>
      <c r="B29" s="23" t="s">
        <v>26</v>
      </c>
      <c r="C29" s="161" t="s">
        <v>147</v>
      </c>
      <c r="D29" s="23"/>
    </row>
    <row r="30" ht="18.75" customHeight="1" spans="1:4">
      <c r="A30" s="163" t="s">
        <v>26</v>
      </c>
      <c r="B30" s="23" t="s">
        <v>26</v>
      </c>
      <c r="C30" s="161" t="s">
        <v>148</v>
      </c>
      <c r="D30" s="23"/>
    </row>
    <row r="31" ht="18.75" customHeight="1" spans="1:4">
      <c r="A31" s="164" t="s">
        <v>26</v>
      </c>
      <c r="B31" s="23" t="s">
        <v>26</v>
      </c>
      <c r="C31" s="161" t="s">
        <v>149</v>
      </c>
      <c r="D31" s="23"/>
    </row>
    <row r="32" ht="18.75" customHeight="1" spans="1:4">
      <c r="A32" s="164" t="s">
        <v>26</v>
      </c>
      <c r="B32" s="23" t="s">
        <v>26</v>
      </c>
      <c r="C32" s="161" t="s">
        <v>150</v>
      </c>
      <c r="D32" s="23"/>
    </row>
    <row r="33" ht="18.75" customHeight="1" spans="1:4">
      <c r="A33" s="164" t="s">
        <v>26</v>
      </c>
      <c r="B33" s="23" t="s">
        <v>26</v>
      </c>
      <c r="C33" s="161" t="s">
        <v>151</v>
      </c>
      <c r="D33" s="23"/>
    </row>
    <row r="34" ht="18.75" customHeight="1" spans="1:4">
      <c r="A34" s="164" t="s">
        <v>26</v>
      </c>
      <c r="B34" s="23" t="s">
        <v>26</v>
      </c>
      <c r="C34" s="161" t="s">
        <v>152</v>
      </c>
      <c r="D34" s="23"/>
    </row>
    <row r="35" ht="18.75" customHeight="1" spans="1:4">
      <c r="A35" s="56" t="s">
        <v>153</v>
      </c>
      <c r="B35" s="165">
        <v>8747411.89</v>
      </c>
      <c r="C35" s="166" t="s">
        <v>51</v>
      </c>
      <c r="D35" s="165">
        <v>8747411.89</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7"/>
  <sheetViews>
    <sheetView showZeros="0" workbookViewId="0">
      <selection activeCell="A33" sqref="$A33:$XFD3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8"/>
      <c r="G1" s="40" t="s">
        <v>154</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"单位名称："&amp;"耿马傣族佤族自治县退役军人事务局"</f>
        <v>单位名称：耿马傣族佤族自治县退役军人事务局</v>
      </c>
      <c r="B3" s="29"/>
      <c r="C3" s="30"/>
      <c r="D3" s="30"/>
      <c r="E3" s="30"/>
      <c r="F3" s="102"/>
      <c r="G3" s="40" t="s">
        <v>1</v>
      </c>
    </row>
    <row r="4" ht="20.25" customHeight="1" spans="1:7">
      <c r="A4" s="148" t="s">
        <v>155</v>
      </c>
      <c r="B4" s="149"/>
      <c r="C4" s="107" t="s">
        <v>55</v>
      </c>
      <c r="D4" s="130" t="s">
        <v>75</v>
      </c>
      <c r="E4" s="13"/>
      <c r="F4" s="14"/>
      <c r="G4" s="123" t="s">
        <v>76</v>
      </c>
    </row>
    <row r="5" ht="20.25" customHeight="1" spans="1:7">
      <c r="A5" s="150" t="s">
        <v>73</v>
      </c>
      <c r="B5" s="150" t="s">
        <v>74</v>
      </c>
      <c r="C5" s="33"/>
      <c r="D5" s="67" t="s">
        <v>57</v>
      </c>
      <c r="E5" s="67" t="s">
        <v>156</v>
      </c>
      <c r="F5" s="67" t="s">
        <v>157</v>
      </c>
      <c r="G5" s="95"/>
    </row>
    <row r="6" ht="19.5" customHeight="1" spans="1:7">
      <c r="A6" s="150" t="s">
        <v>158</v>
      </c>
      <c r="B6" s="150" t="s">
        <v>159</v>
      </c>
      <c r="C6" s="150" t="s">
        <v>160</v>
      </c>
      <c r="D6" s="67">
        <v>4</v>
      </c>
      <c r="E6" s="151" t="s">
        <v>161</v>
      </c>
      <c r="F6" s="151" t="s">
        <v>162</v>
      </c>
      <c r="G6" s="150" t="s">
        <v>163</v>
      </c>
    </row>
    <row r="7" ht="18" customHeight="1" spans="1:7">
      <c r="A7" s="34" t="s">
        <v>84</v>
      </c>
      <c r="B7" s="34" t="s">
        <v>85</v>
      </c>
      <c r="C7" s="23">
        <v>8263732.64</v>
      </c>
      <c r="D7" s="23">
        <v>6903032.64</v>
      </c>
      <c r="E7" s="23">
        <v>6458738.48</v>
      </c>
      <c r="F7" s="23">
        <v>444294.16</v>
      </c>
      <c r="G7" s="23">
        <v>1360700</v>
      </c>
    </row>
    <row r="8" ht="18" customHeight="1" spans="1:7">
      <c r="A8" s="118" t="s">
        <v>86</v>
      </c>
      <c r="B8" s="118" t="s">
        <v>164</v>
      </c>
      <c r="C8" s="23">
        <v>474099.96</v>
      </c>
      <c r="D8" s="23">
        <v>474099.96</v>
      </c>
      <c r="E8" s="23">
        <v>474099.96</v>
      </c>
      <c r="F8" s="23"/>
      <c r="G8" s="23"/>
    </row>
    <row r="9" ht="18" customHeight="1" spans="1:7">
      <c r="A9" s="119" t="s">
        <v>87</v>
      </c>
      <c r="B9" s="119" t="s">
        <v>165</v>
      </c>
      <c r="C9" s="23">
        <v>107998.2</v>
      </c>
      <c r="D9" s="23">
        <v>107998.2</v>
      </c>
      <c r="E9" s="23">
        <v>107998.2</v>
      </c>
      <c r="F9" s="23"/>
      <c r="G9" s="23"/>
    </row>
    <row r="10" ht="18" customHeight="1" spans="1:7">
      <c r="A10" s="119" t="s">
        <v>88</v>
      </c>
      <c r="B10" s="119" t="s">
        <v>166</v>
      </c>
      <c r="C10" s="23">
        <v>366101.76</v>
      </c>
      <c r="D10" s="23">
        <v>366101.76</v>
      </c>
      <c r="E10" s="23">
        <v>366101.76</v>
      </c>
      <c r="F10" s="23"/>
      <c r="G10" s="23"/>
    </row>
    <row r="11" ht="18" customHeight="1" spans="1:7">
      <c r="A11" s="118" t="s">
        <v>89</v>
      </c>
      <c r="B11" s="118" t="s">
        <v>167</v>
      </c>
      <c r="C11" s="23">
        <v>1489196.8</v>
      </c>
      <c r="D11" s="23">
        <v>1364196.8</v>
      </c>
      <c r="E11" s="23">
        <v>1364196.8</v>
      </c>
      <c r="F11" s="23"/>
      <c r="G11" s="23">
        <v>125000</v>
      </c>
    </row>
    <row r="12" ht="18" customHeight="1" spans="1:7">
      <c r="A12" s="119" t="s">
        <v>90</v>
      </c>
      <c r="B12" s="119" t="s">
        <v>168</v>
      </c>
      <c r="C12" s="23">
        <v>172296.8</v>
      </c>
      <c r="D12" s="23">
        <v>172296.8</v>
      </c>
      <c r="E12" s="23">
        <v>172296.8</v>
      </c>
      <c r="F12" s="23"/>
      <c r="G12" s="23"/>
    </row>
    <row r="13" ht="18" customHeight="1" spans="1:7">
      <c r="A13" s="119" t="s">
        <v>91</v>
      </c>
      <c r="B13" s="119" t="s">
        <v>169</v>
      </c>
      <c r="C13" s="23">
        <v>130020</v>
      </c>
      <c r="D13" s="23">
        <v>130020</v>
      </c>
      <c r="E13" s="23">
        <v>130020</v>
      </c>
      <c r="F13" s="23"/>
      <c r="G13" s="23"/>
    </row>
    <row r="14" ht="18" customHeight="1" spans="1:7">
      <c r="A14" s="119" t="s">
        <v>92</v>
      </c>
      <c r="B14" s="119" t="s">
        <v>170</v>
      </c>
      <c r="C14" s="23">
        <v>120000</v>
      </c>
      <c r="D14" s="23">
        <v>120000</v>
      </c>
      <c r="E14" s="23">
        <v>120000</v>
      </c>
      <c r="F14" s="23"/>
      <c r="G14" s="23"/>
    </row>
    <row r="15" ht="18" customHeight="1" spans="1:7">
      <c r="A15" s="119" t="s">
        <v>93</v>
      </c>
      <c r="B15" s="119" t="s">
        <v>171</v>
      </c>
      <c r="C15" s="23">
        <v>125000</v>
      </c>
      <c r="D15" s="23"/>
      <c r="E15" s="23"/>
      <c r="F15" s="23"/>
      <c r="G15" s="23">
        <v>125000</v>
      </c>
    </row>
    <row r="16" ht="18" customHeight="1" spans="1:7">
      <c r="A16" s="119" t="s">
        <v>94</v>
      </c>
      <c r="B16" s="119" t="s">
        <v>172</v>
      </c>
      <c r="C16" s="23">
        <v>941880</v>
      </c>
      <c r="D16" s="23">
        <v>941880</v>
      </c>
      <c r="E16" s="23">
        <v>941880</v>
      </c>
      <c r="F16" s="23"/>
      <c r="G16" s="23"/>
    </row>
    <row r="17" ht="18" customHeight="1" spans="1:7">
      <c r="A17" s="118" t="s">
        <v>95</v>
      </c>
      <c r="B17" s="118" t="s">
        <v>173</v>
      </c>
      <c r="C17" s="23">
        <v>2207702.88</v>
      </c>
      <c r="D17" s="23">
        <v>2111202.88</v>
      </c>
      <c r="E17" s="23">
        <v>1935202.88</v>
      </c>
      <c r="F17" s="23">
        <v>176000</v>
      </c>
      <c r="G17" s="23">
        <v>96500</v>
      </c>
    </row>
    <row r="18" ht="18" customHeight="1" spans="1:7">
      <c r="A18" s="119" t="s">
        <v>96</v>
      </c>
      <c r="B18" s="119" t="s">
        <v>174</v>
      </c>
      <c r="C18" s="23">
        <v>1160048</v>
      </c>
      <c r="D18" s="23">
        <v>1160048</v>
      </c>
      <c r="E18" s="23">
        <v>1160048</v>
      </c>
      <c r="F18" s="23"/>
      <c r="G18" s="23"/>
    </row>
    <row r="19" ht="18" customHeight="1" spans="1:7">
      <c r="A19" s="119" t="s">
        <v>97</v>
      </c>
      <c r="B19" s="119" t="s">
        <v>175</v>
      </c>
      <c r="C19" s="23">
        <v>245752.32</v>
      </c>
      <c r="D19" s="23">
        <v>245752.32</v>
      </c>
      <c r="E19" s="23">
        <v>245752.32</v>
      </c>
      <c r="F19" s="23"/>
      <c r="G19" s="23"/>
    </row>
    <row r="20" ht="18" customHeight="1" spans="1:7">
      <c r="A20" s="119" t="s">
        <v>98</v>
      </c>
      <c r="B20" s="119" t="s">
        <v>176</v>
      </c>
      <c r="C20" s="23">
        <v>176000</v>
      </c>
      <c r="D20" s="23">
        <v>176000</v>
      </c>
      <c r="E20" s="23"/>
      <c r="F20" s="23">
        <v>176000</v>
      </c>
      <c r="G20" s="23"/>
    </row>
    <row r="21" ht="18" customHeight="1" spans="1:7">
      <c r="A21" s="119" t="s">
        <v>99</v>
      </c>
      <c r="B21" s="119" t="s">
        <v>177</v>
      </c>
      <c r="C21" s="23">
        <v>529402.56</v>
      </c>
      <c r="D21" s="23">
        <v>529402.56</v>
      </c>
      <c r="E21" s="23">
        <v>529402.56</v>
      </c>
      <c r="F21" s="23"/>
      <c r="G21" s="23"/>
    </row>
    <row r="22" ht="18" customHeight="1" spans="1:7">
      <c r="A22" s="119" t="s">
        <v>100</v>
      </c>
      <c r="B22" s="119" t="s">
        <v>178</v>
      </c>
      <c r="C22" s="23">
        <v>96500</v>
      </c>
      <c r="D22" s="23"/>
      <c r="E22" s="23"/>
      <c r="F22" s="23"/>
      <c r="G22" s="23">
        <v>96500</v>
      </c>
    </row>
    <row r="23" ht="18" customHeight="1" spans="1:7">
      <c r="A23" s="118" t="s">
        <v>101</v>
      </c>
      <c r="B23" s="118" t="s">
        <v>179</v>
      </c>
      <c r="C23" s="23">
        <v>4092733</v>
      </c>
      <c r="D23" s="23">
        <v>2953533</v>
      </c>
      <c r="E23" s="23">
        <v>2685238.84</v>
      </c>
      <c r="F23" s="23">
        <v>268294.16</v>
      </c>
      <c r="G23" s="23">
        <v>1139200</v>
      </c>
    </row>
    <row r="24" ht="18" customHeight="1" spans="1:7">
      <c r="A24" s="119" t="s">
        <v>102</v>
      </c>
      <c r="B24" s="119" t="s">
        <v>180</v>
      </c>
      <c r="C24" s="23">
        <v>2953533</v>
      </c>
      <c r="D24" s="23">
        <v>2953533</v>
      </c>
      <c r="E24" s="23">
        <v>2685238.84</v>
      </c>
      <c r="F24" s="23">
        <v>268294.16</v>
      </c>
      <c r="G24" s="23"/>
    </row>
    <row r="25" ht="18" customHeight="1" spans="1:7">
      <c r="A25" s="119" t="s">
        <v>103</v>
      </c>
      <c r="B25" s="119" t="s">
        <v>181</v>
      </c>
      <c r="C25" s="23">
        <v>1038340</v>
      </c>
      <c r="D25" s="23"/>
      <c r="E25" s="23"/>
      <c r="F25" s="23"/>
      <c r="G25" s="23">
        <v>1038340</v>
      </c>
    </row>
    <row r="26" ht="18" customHeight="1" spans="1:7">
      <c r="A26" s="119" t="s">
        <v>104</v>
      </c>
      <c r="B26" s="119" t="s">
        <v>182</v>
      </c>
      <c r="C26" s="23">
        <v>100860</v>
      </c>
      <c r="D26" s="23"/>
      <c r="E26" s="23"/>
      <c r="F26" s="23"/>
      <c r="G26" s="23">
        <v>100860</v>
      </c>
    </row>
    <row r="27" ht="18" customHeight="1" spans="1:7">
      <c r="A27" s="34" t="s">
        <v>105</v>
      </c>
      <c r="B27" s="34" t="s">
        <v>106</v>
      </c>
      <c r="C27" s="23">
        <v>209102.93</v>
      </c>
      <c r="D27" s="23">
        <v>209102.93</v>
      </c>
      <c r="E27" s="23">
        <v>209102.93</v>
      </c>
      <c r="F27" s="23"/>
      <c r="G27" s="23"/>
    </row>
    <row r="28" ht="18" customHeight="1" spans="1:7">
      <c r="A28" s="118" t="s">
        <v>107</v>
      </c>
      <c r="B28" s="118" t="s">
        <v>183</v>
      </c>
      <c r="C28" s="23">
        <v>174101.93</v>
      </c>
      <c r="D28" s="23">
        <v>174101.93</v>
      </c>
      <c r="E28" s="23">
        <v>174101.93</v>
      </c>
      <c r="F28" s="23"/>
      <c r="G28" s="23"/>
    </row>
    <row r="29" ht="18" customHeight="1" spans="1:7">
      <c r="A29" s="119" t="s">
        <v>108</v>
      </c>
      <c r="B29" s="119" t="s">
        <v>184</v>
      </c>
      <c r="C29" s="23">
        <v>109702.67</v>
      </c>
      <c r="D29" s="23">
        <v>109702.67</v>
      </c>
      <c r="E29" s="23">
        <v>109702.67</v>
      </c>
      <c r="F29" s="23"/>
      <c r="G29" s="23"/>
    </row>
    <row r="30" ht="18" customHeight="1" spans="1:7">
      <c r="A30" s="119" t="s">
        <v>109</v>
      </c>
      <c r="B30" s="119" t="s">
        <v>185</v>
      </c>
      <c r="C30" s="23">
        <v>52754.99</v>
      </c>
      <c r="D30" s="23">
        <v>52754.99</v>
      </c>
      <c r="E30" s="23">
        <v>52754.99</v>
      </c>
      <c r="F30" s="23"/>
      <c r="G30" s="23"/>
    </row>
    <row r="31" ht="18" customHeight="1" spans="1:7">
      <c r="A31" s="119" t="s">
        <v>110</v>
      </c>
      <c r="B31" s="119" t="s">
        <v>186</v>
      </c>
      <c r="C31" s="23">
        <v>11644.27</v>
      </c>
      <c r="D31" s="23">
        <v>11644.27</v>
      </c>
      <c r="E31" s="23">
        <v>11644.27</v>
      </c>
      <c r="F31" s="23"/>
      <c r="G31" s="23"/>
    </row>
    <row r="32" ht="18" customHeight="1" spans="1:7">
      <c r="A32" s="118" t="s">
        <v>111</v>
      </c>
      <c r="B32" s="118" t="s">
        <v>187</v>
      </c>
      <c r="C32" s="23">
        <v>35001</v>
      </c>
      <c r="D32" s="23">
        <v>35001</v>
      </c>
      <c r="E32" s="23">
        <v>35001</v>
      </c>
      <c r="F32" s="23"/>
      <c r="G32" s="23"/>
    </row>
    <row r="33" ht="18" customHeight="1" spans="1:7">
      <c r="A33" s="119" t="s">
        <v>112</v>
      </c>
      <c r="B33" s="119" t="s">
        <v>188</v>
      </c>
      <c r="C33" s="23">
        <v>35001</v>
      </c>
      <c r="D33" s="23">
        <v>35001</v>
      </c>
      <c r="E33" s="23">
        <v>35001</v>
      </c>
      <c r="F33" s="23"/>
      <c r="G33" s="23"/>
    </row>
    <row r="34" ht="18" customHeight="1" spans="1:7">
      <c r="A34" s="34" t="s">
        <v>113</v>
      </c>
      <c r="B34" s="34" t="s">
        <v>114</v>
      </c>
      <c r="C34" s="23">
        <v>274576.32</v>
      </c>
      <c r="D34" s="23">
        <v>274576.32</v>
      </c>
      <c r="E34" s="23">
        <v>274576.32</v>
      </c>
      <c r="F34" s="23"/>
      <c r="G34" s="23"/>
    </row>
    <row r="35" ht="18" customHeight="1" spans="1:7">
      <c r="A35" s="118" t="s">
        <v>115</v>
      </c>
      <c r="B35" s="118" t="s">
        <v>189</v>
      </c>
      <c r="C35" s="23">
        <v>274576.32</v>
      </c>
      <c r="D35" s="23">
        <v>274576.32</v>
      </c>
      <c r="E35" s="23">
        <v>274576.32</v>
      </c>
      <c r="F35" s="23"/>
      <c r="G35" s="23"/>
    </row>
    <row r="36" ht="18" customHeight="1" spans="1:7">
      <c r="A36" s="119" t="s">
        <v>116</v>
      </c>
      <c r="B36" s="119" t="s">
        <v>190</v>
      </c>
      <c r="C36" s="23">
        <v>274576.32</v>
      </c>
      <c r="D36" s="23">
        <v>274576.32</v>
      </c>
      <c r="E36" s="23">
        <v>274576.32</v>
      </c>
      <c r="F36" s="23"/>
      <c r="G36" s="23"/>
    </row>
    <row r="37" ht="18" customHeight="1" spans="1:7">
      <c r="A37" s="152" t="s">
        <v>117</v>
      </c>
      <c r="B37" s="153" t="s">
        <v>117</v>
      </c>
      <c r="C37" s="23">
        <v>8747411.89</v>
      </c>
      <c r="D37" s="23">
        <v>7386711.89</v>
      </c>
      <c r="E37" s="23">
        <v>6942417.73</v>
      </c>
      <c r="F37" s="23">
        <v>444294.16</v>
      </c>
      <c r="G37" s="23">
        <v>1360700</v>
      </c>
    </row>
  </sheetData>
  <mergeCells count="7">
    <mergeCell ref="A2:G2"/>
    <mergeCell ref="A3:E3"/>
    <mergeCell ref="A4:B4"/>
    <mergeCell ref="D4:F4"/>
    <mergeCell ref="A37:B37"/>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showZeros="0" workbookViewId="0">
      <selection activeCell="A1" sqref="A1"/>
    </sheetView>
  </sheetViews>
  <sheetFormatPr defaultColWidth="9.14285714285714" defaultRowHeight="14.25" customHeight="1" outlineLevelRow="6" outlineLevelCol="5"/>
  <cols>
    <col min="1" max="1" width="23.5714285714286" customWidth="1"/>
    <col min="2" max="6" width="22.847619047619" customWidth="1"/>
  </cols>
  <sheetData>
    <row r="1" ht="15" customHeight="1" spans="1:6">
      <c r="A1" s="139"/>
      <c r="B1" s="140"/>
      <c r="C1" s="63"/>
      <c r="F1" s="88" t="s">
        <v>191</v>
      </c>
    </row>
    <row r="2" ht="39" customHeight="1" spans="1:6">
      <c r="A2" s="128" t="str">
        <f>"2025"&amp;"年一般公共预算“三公”经费支出预算表"</f>
        <v>2025年一般公共预算“三公”经费支出预算表</v>
      </c>
      <c r="B2" s="52"/>
      <c r="C2" s="52"/>
      <c r="D2" s="52"/>
      <c r="E2" s="52"/>
      <c r="F2" s="52"/>
    </row>
    <row r="3" ht="18.75" customHeight="1" spans="1:6">
      <c r="A3" s="42" t="str">
        <f>"单位名称："&amp;"耿马傣族佤族自治县退役军人事务局"</f>
        <v>单位名称：耿马傣族佤族自治县退役军人事务局</v>
      </c>
      <c r="B3" s="140"/>
      <c r="C3" s="63"/>
      <c r="D3" s="30"/>
      <c r="F3" s="88" t="s">
        <v>192</v>
      </c>
    </row>
    <row r="4" ht="18.75" customHeight="1" spans="1:6">
      <c r="A4" s="10" t="s">
        <v>193</v>
      </c>
      <c r="B4" s="31" t="s">
        <v>194</v>
      </c>
      <c r="C4" s="12" t="s">
        <v>195</v>
      </c>
      <c r="D4" s="13"/>
      <c r="E4" s="14"/>
      <c r="F4" s="31" t="s">
        <v>196</v>
      </c>
    </row>
    <row r="5" ht="18.75" customHeight="1" spans="1:6">
      <c r="A5" s="17"/>
      <c r="B5" s="33"/>
      <c r="C5" s="67" t="s">
        <v>57</v>
      </c>
      <c r="D5" s="67" t="s">
        <v>197</v>
      </c>
      <c r="E5" s="67" t="s">
        <v>198</v>
      </c>
      <c r="F5" s="33"/>
    </row>
    <row r="6" ht="18.75" customHeight="1" spans="1:6">
      <c r="A6" s="141">
        <v>1</v>
      </c>
      <c r="B6" s="142">
        <v>2</v>
      </c>
      <c r="C6" s="143">
        <v>3</v>
      </c>
      <c r="D6" s="143">
        <v>4</v>
      </c>
      <c r="E6" s="143">
        <v>5</v>
      </c>
      <c r="F6" s="142">
        <v>6</v>
      </c>
    </row>
    <row r="7" ht="18.75" customHeight="1" spans="1:6">
      <c r="A7" s="144">
        <v>4000</v>
      </c>
      <c r="B7" s="144"/>
      <c r="C7" s="144"/>
      <c r="D7" s="144"/>
      <c r="E7" s="144"/>
      <c r="F7" s="144">
        <v>4000</v>
      </c>
    </row>
  </sheetData>
  <mergeCells count="6">
    <mergeCell ref="A2:F2"/>
    <mergeCell ref="A3:C3"/>
    <mergeCell ref="C4:E4"/>
    <mergeCell ref="A4:A5"/>
    <mergeCell ref="B4:B5"/>
    <mergeCell ref="F4:F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55"/>
  <sheetViews>
    <sheetView showZeros="0" topLeftCell="C29" workbookViewId="0">
      <selection activeCell="H43" sqref="H43:H5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8"/>
      <c r="I1" s="68"/>
      <c r="J1" s="68"/>
      <c r="K1" s="68"/>
      <c r="L1" s="68"/>
      <c r="M1" s="68"/>
      <c r="N1" s="30"/>
      <c r="O1" s="30"/>
      <c r="P1" s="30"/>
      <c r="Q1" s="68"/>
      <c r="U1" s="126"/>
      <c r="W1" s="39" t="s">
        <v>199</v>
      </c>
    </row>
    <row r="2" ht="39.75" customHeight="1" spans="1:23">
      <c r="A2" s="128"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"单位名称："&amp;"耿马傣族佤族自治县退役军人事务局"</f>
        <v>单位名称：耿马傣族佤族自治县退役军人事务局</v>
      </c>
      <c r="B3" s="129"/>
      <c r="C3" s="129"/>
      <c r="D3" s="129"/>
      <c r="E3" s="129"/>
      <c r="F3" s="129"/>
      <c r="G3" s="129"/>
      <c r="H3" s="72"/>
      <c r="I3" s="72"/>
      <c r="J3" s="72"/>
      <c r="K3" s="72"/>
      <c r="L3" s="72"/>
      <c r="M3" s="72"/>
      <c r="N3" s="94"/>
      <c r="O3" s="94"/>
      <c r="P3" s="94"/>
      <c r="Q3" s="72"/>
      <c r="U3" s="126"/>
      <c r="W3" s="39" t="s">
        <v>192</v>
      </c>
    </row>
    <row r="4" ht="18" customHeight="1" spans="1:23">
      <c r="A4" s="10" t="s">
        <v>200</v>
      </c>
      <c r="B4" s="10" t="s">
        <v>201</v>
      </c>
      <c r="C4" s="10" t="s">
        <v>202</v>
      </c>
      <c r="D4" s="10" t="s">
        <v>203</v>
      </c>
      <c r="E4" s="10" t="s">
        <v>204</v>
      </c>
      <c r="F4" s="10" t="s">
        <v>205</v>
      </c>
      <c r="G4" s="10" t="s">
        <v>206</v>
      </c>
      <c r="H4" s="130" t="s">
        <v>207</v>
      </c>
      <c r="I4" s="65" t="s">
        <v>207</v>
      </c>
      <c r="J4" s="65"/>
      <c r="K4" s="65"/>
      <c r="L4" s="65"/>
      <c r="M4" s="65"/>
      <c r="N4" s="13"/>
      <c r="O4" s="13"/>
      <c r="P4" s="13"/>
      <c r="Q4" s="75" t="s">
        <v>61</v>
      </c>
      <c r="R4" s="65" t="s">
        <v>78</v>
      </c>
      <c r="S4" s="65"/>
      <c r="T4" s="65"/>
      <c r="U4" s="65"/>
      <c r="V4" s="65"/>
      <c r="W4" s="136"/>
    </row>
    <row r="5" ht="18" customHeight="1" spans="1:23">
      <c r="A5" s="15"/>
      <c r="B5" s="125"/>
      <c r="C5" s="15"/>
      <c r="D5" s="15"/>
      <c r="E5" s="15"/>
      <c r="F5" s="15"/>
      <c r="G5" s="15"/>
      <c r="H5" s="107" t="s">
        <v>208</v>
      </c>
      <c r="I5" s="130" t="s">
        <v>58</v>
      </c>
      <c r="J5" s="65"/>
      <c r="K5" s="65"/>
      <c r="L5" s="65"/>
      <c r="M5" s="136"/>
      <c r="N5" s="12" t="s">
        <v>209</v>
      </c>
      <c r="O5" s="13"/>
      <c r="P5" s="14"/>
      <c r="Q5" s="10" t="s">
        <v>61</v>
      </c>
      <c r="R5" s="130" t="s">
        <v>78</v>
      </c>
      <c r="S5" s="75" t="s">
        <v>64</v>
      </c>
      <c r="T5" s="65" t="s">
        <v>78</v>
      </c>
      <c r="U5" s="75" t="s">
        <v>66</v>
      </c>
      <c r="V5" s="75" t="s">
        <v>67</v>
      </c>
      <c r="W5" s="138" t="s">
        <v>68</v>
      </c>
    </row>
    <row r="6" ht="18.75" customHeight="1" spans="1:23">
      <c r="A6" s="32"/>
      <c r="B6" s="32"/>
      <c r="C6" s="32"/>
      <c r="D6" s="32"/>
      <c r="E6" s="32"/>
      <c r="F6" s="32"/>
      <c r="G6" s="32"/>
      <c r="H6" s="32"/>
      <c r="I6" s="137" t="s">
        <v>210</v>
      </c>
      <c r="J6" s="10" t="s">
        <v>211</v>
      </c>
      <c r="K6" s="10" t="s">
        <v>212</v>
      </c>
      <c r="L6" s="10" t="s">
        <v>213</v>
      </c>
      <c r="M6" s="10" t="s">
        <v>214</v>
      </c>
      <c r="N6" s="10" t="s">
        <v>58</v>
      </c>
      <c r="O6" s="10" t="s">
        <v>59</v>
      </c>
      <c r="P6" s="10" t="s">
        <v>60</v>
      </c>
      <c r="Q6" s="32"/>
      <c r="R6" s="10" t="s">
        <v>57</v>
      </c>
      <c r="S6" s="10" t="s">
        <v>64</v>
      </c>
      <c r="T6" s="10" t="s">
        <v>215</v>
      </c>
      <c r="U6" s="10" t="s">
        <v>66</v>
      </c>
      <c r="V6" s="10" t="s">
        <v>67</v>
      </c>
      <c r="W6" s="10" t="s">
        <v>68</v>
      </c>
    </row>
    <row r="7" ht="37.5" customHeight="1" spans="1:23">
      <c r="A7" s="110"/>
      <c r="B7" s="110"/>
      <c r="C7" s="110"/>
      <c r="D7" s="110"/>
      <c r="E7" s="110"/>
      <c r="F7" s="110"/>
      <c r="G7" s="110"/>
      <c r="H7" s="110"/>
      <c r="I7" s="93"/>
      <c r="J7" s="17" t="s">
        <v>216</v>
      </c>
      <c r="K7" s="17" t="s">
        <v>212</v>
      </c>
      <c r="L7" s="17" t="s">
        <v>213</v>
      </c>
      <c r="M7" s="17" t="s">
        <v>214</v>
      </c>
      <c r="N7" s="17" t="s">
        <v>212</v>
      </c>
      <c r="O7" s="17" t="s">
        <v>213</v>
      </c>
      <c r="P7" s="17" t="s">
        <v>214</v>
      </c>
      <c r="Q7" s="17" t="s">
        <v>61</v>
      </c>
      <c r="R7" s="17" t="s">
        <v>57</v>
      </c>
      <c r="S7" s="17" t="s">
        <v>64</v>
      </c>
      <c r="T7" s="17" t="s">
        <v>215</v>
      </c>
      <c r="U7" s="17" t="s">
        <v>66</v>
      </c>
      <c r="V7" s="17" t="s">
        <v>67</v>
      </c>
      <c r="W7" s="17" t="s">
        <v>68</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70</v>
      </c>
      <c r="B9" s="132"/>
      <c r="C9" s="132"/>
      <c r="D9" s="132"/>
      <c r="E9" s="132"/>
      <c r="F9" s="132"/>
      <c r="G9" s="132"/>
      <c r="H9" s="23">
        <v>7386711.89</v>
      </c>
      <c r="I9" s="23">
        <v>7386711.89</v>
      </c>
      <c r="J9" s="23"/>
      <c r="K9" s="23"/>
      <c r="L9" s="23">
        <v>7386711.89</v>
      </c>
      <c r="M9" s="23"/>
      <c r="N9" s="23"/>
      <c r="O9" s="23"/>
      <c r="P9" s="23"/>
      <c r="Q9" s="23"/>
      <c r="R9" s="23"/>
      <c r="S9" s="23"/>
      <c r="T9" s="23"/>
      <c r="U9" s="23"/>
      <c r="V9" s="23"/>
      <c r="W9" s="23"/>
    </row>
    <row r="10" ht="21" customHeight="1" spans="1:23">
      <c r="A10" s="133" t="s">
        <v>70</v>
      </c>
      <c r="B10" s="21"/>
      <c r="C10" s="21"/>
      <c r="D10" s="21"/>
      <c r="E10" s="21"/>
      <c r="F10" s="21"/>
      <c r="G10" s="21"/>
      <c r="H10" s="23">
        <v>7386711.89</v>
      </c>
      <c r="I10" s="23">
        <v>7386711.89</v>
      </c>
      <c r="J10" s="23"/>
      <c r="K10" s="23"/>
      <c r="L10" s="23">
        <v>7386711.89</v>
      </c>
      <c r="M10" s="23"/>
      <c r="N10" s="23"/>
      <c r="O10" s="23"/>
      <c r="P10" s="23"/>
      <c r="Q10" s="23"/>
      <c r="R10" s="23"/>
      <c r="S10" s="23"/>
      <c r="T10" s="23"/>
      <c r="U10" s="23"/>
      <c r="V10" s="23"/>
      <c r="W10" s="23"/>
    </row>
    <row r="11" ht="21" customHeight="1" spans="1:23">
      <c r="A11" s="133" t="s">
        <v>70</v>
      </c>
      <c r="B11" s="21" t="s">
        <v>217</v>
      </c>
      <c r="C11" s="21" t="s">
        <v>218</v>
      </c>
      <c r="D11" s="21" t="s">
        <v>102</v>
      </c>
      <c r="E11" s="21" t="s">
        <v>180</v>
      </c>
      <c r="F11" s="21" t="s">
        <v>219</v>
      </c>
      <c r="G11" s="21" t="s">
        <v>220</v>
      </c>
      <c r="H11" s="23">
        <v>613044</v>
      </c>
      <c r="I11" s="23">
        <v>613044</v>
      </c>
      <c r="J11" s="23"/>
      <c r="K11" s="23"/>
      <c r="L11" s="23">
        <v>613044</v>
      </c>
      <c r="M11" s="23"/>
      <c r="N11" s="23"/>
      <c r="O11" s="23"/>
      <c r="P11" s="23"/>
      <c r="Q11" s="23"/>
      <c r="R11" s="23"/>
      <c r="S11" s="23"/>
      <c r="T11" s="23"/>
      <c r="U11" s="23"/>
      <c r="V11" s="23"/>
      <c r="W11" s="23"/>
    </row>
    <row r="12" ht="21" customHeight="1" spans="1:23">
      <c r="A12" s="133" t="s">
        <v>70</v>
      </c>
      <c r="B12" s="21" t="s">
        <v>221</v>
      </c>
      <c r="C12" s="21" t="s">
        <v>222</v>
      </c>
      <c r="D12" s="21" t="s">
        <v>102</v>
      </c>
      <c r="E12" s="21" t="s">
        <v>180</v>
      </c>
      <c r="F12" s="21" t="s">
        <v>219</v>
      </c>
      <c r="G12" s="21" t="s">
        <v>220</v>
      </c>
      <c r="H12" s="23">
        <v>312492</v>
      </c>
      <c r="I12" s="23">
        <v>312492</v>
      </c>
      <c r="J12" s="23"/>
      <c r="K12" s="23"/>
      <c r="L12" s="23">
        <v>312492</v>
      </c>
      <c r="M12" s="23"/>
      <c r="N12" s="23"/>
      <c r="O12" s="23"/>
      <c r="P12" s="23"/>
      <c r="Q12" s="23"/>
      <c r="R12" s="23"/>
      <c r="S12" s="23"/>
      <c r="T12" s="23"/>
      <c r="U12" s="23"/>
      <c r="V12" s="23"/>
      <c r="W12" s="23"/>
    </row>
    <row r="13" ht="21" customHeight="1" spans="1:23">
      <c r="A13" s="133" t="s">
        <v>70</v>
      </c>
      <c r="B13" s="21" t="s">
        <v>217</v>
      </c>
      <c r="C13" s="21" t="s">
        <v>218</v>
      </c>
      <c r="D13" s="21" t="s">
        <v>102</v>
      </c>
      <c r="E13" s="21" t="s">
        <v>180</v>
      </c>
      <c r="F13" s="21" t="s">
        <v>223</v>
      </c>
      <c r="G13" s="21" t="s">
        <v>224</v>
      </c>
      <c r="H13" s="23">
        <v>161100</v>
      </c>
      <c r="I13" s="23">
        <v>161100</v>
      </c>
      <c r="J13" s="23"/>
      <c r="K13" s="23"/>
      <c r="L13" s="23">
        <v>161100</v>
      </c>
      <c r="M13" s="23"/>
      <c r="N13" s="23"/>
      <c r="O13" s="23"/>
      <c r="P13" s="23"/>
      <c r="Q13" s="23"/>
      <c r="R13" s="23"/>
      <c r="S13" s="23"/>
      <c r="T13" s="23"/>
      <c r="U13" s="23"/>
      <c r="V13" s="23"/>
      <c r="W13" s="23"/>
    </row>
    <row r="14" ht="21" customHeight="1" spans="1:23">
      <c r="A14" s="133" t="s">
        <v>70</v>
      </c>
      <c r="B14" s="21" t="s">
        <v>217</v>
      </c>
      <c r="C14" s="21" t="s">
        <v>218</v>
      </c>
      <c r="D14" s="21" t="s">
        <v>102</v>
      </c>
      <c r="E14" s="21" t="s">
        <v>180</v>
      </c>
      <c r="F14" s="21" t="s">
        <v>223</v>
      </c>
      <c r="G14" s="21" t="s">
        <v>224</v>
      </c>
      <c r="H14" s="23">
        <v>669144</v>
      </c>
      <c r="I14" s="23">
        <v>669144</v>
      </c>
      <c r="J14" s="23"/>
      <c r="K14" s="23"/>
      <c r="L14" s="23">
        <v>669144</v>
      </c>
      <c r="M14" s="23"/>
      <c r="N14" s="23"/>
      <c r="O14" s="23"/>
      <c r="P14" s="23"/>
      <c r="Q14" s="23"/>
      <c r="R14" s="23"/>
      <c r="S14" s="23"/>
      <c r="T14" s="23"/>
      <c r="U14" s="23"/>
      <c r="V14" s="23"/>
      <c r="W14" s="23"/>
    </row>
    <row r="15" ht="21" customHeight="1" spans="1:23">
      <c r="A15" s="133" t="s">
        <v>70</v>
      </c>
      <c r="B15" s="21" t="s">
        <v>221</v>
      </c>
      <c r="C15" s="21" t="s">
        <v>222</v>
      </c>
      <c r="D15" s="21" t="s">
        <v>102</v>
      </c>
      <c r="E15" s="21" t="s">
        <v>180</v>
      </c>
      <c r="F15" s="21" t="s">
        <v>223</v>
      </c>
      <c r="G15" s="21" t="s">
        <v>224</v>
      </c>
      <c r="H15" s="23">
        <v>68136</v>
      </c>
      <c r="I15" s="23">
        <v>68136</v>
      </c>
      <c r="J15" s="23"/>
      <c r="K15" s="23"/>
      <c r="L15" s="23">
        <v>68136</v>
      </c>
      <c r="M15" s="23"/>
      <c r="N15" s="23"/>
      <c r="O15" s="23"/>
      <c r="P15" s="23"/>
      <c r="Q15" s="23"/>
      <c r="R15" s="23"/>
      <c r="S15" s="23"/>
      <c r="T15" s="23"/>
      <c r="U15" s="23"/>
      <c r="V15" s="23"/>
      <c r="W15" s="23"/>
    </row>
    <row r="16" ht="21" customHeight="1" spans="1:23">
      <c r="A16" s="133" t="s">
        <v>70</v>
      </c>
      <c r="B16" s="21" t="s">
        <v>217</v>
      </c>
      <c r="C16" s="21" t="s">
        <v>218</v>
      </c>
      <c r="D16" s="21" t="s">
        <v>102</v>
      </c>
      <c r="E16" s="21" t="s">
        <v>180</v>
      </c>
      <c r="F16" s="21" t="s">
        <v>225</v>
      </c>
      <c r="G16" s="21" t="s">
        <v>226</v>
      </c>
      <c r="H16" s="23">
        <v>51087</v>
      </c>
      <c r="I16" s="23">
        <v>51087</v>
      </c>
      <c r="J16" s="23"/>
      <c r="K16" s="23"/>
      <c r="L16" s="23">
        <v>51087</v>
      </c>
      <c r="M16" s="23"/>
      <c r="N16" s="23"/>
      <c r="O16" s="23"/>
      <c r="P16" s="23"/>
      <c r="Q16" s="23"/>
      <c r="R16" s="23"/>
      <c r="S16" s="23"/>
      <c r="T16" s="23"/>
      <c r="U16" s="23"/>
      <c r="V16" s="23"/>
      <c r="W16" s="23"/>
    </row>
    <row r="17" ht="21" customHeight="1" spans="1:23">
      <c r="A17" s="133" t="s">
        <v>70</v>
      </c>
      <c r="B17" s="21" t="s">
        <v>227</v>
      </c>
      <c r="C17" s="21" t="s">
        <v>228</v>
      </c>
      <c r="D17" s="21" t="s">
        <v>102</v>
      </c>
      <c r="E17" s="21" t="s">
        <v>180</v>
      </c>
      <c r="F17" s="21" t="s">
        <v>225</v>
      </c>
      <c r="G17" s="21" t="s">
        <v>226</v>
      </c>
      <c r="H17" s="23">
        <v>262920</v>
      </c>
      <c r="I17" s="23">
        <v>262920</v>
      </c>
      <c r="J17" s="23"/>
      <c r="K17" s="23"/>
      <c r="L17" s="23">
        <v>262920</v>
      </c>
      <c r="M17" s="23"/>
      <c r="N17" s="23"/>
      <c r="O17" s="23"/>
      <c r="P17" s="23"/>
      <c r="Q17" s="23"/>
      <c r="R17" s="23"/>
      <c r="S17" s="23"/>
      <c r="T17" s="23"/>
      <c r="U17" s="23"/>
      <c r="V17" s="23"/>
      <c r="W17" s="23"/>
    </row>
    <row r="18" ht="21" customHeight="1" spans="1:23">
      <c r="A18" s="133" t="s">
        <v>70</v>
      </c>
      <c r="B18" s="21" t="s">
        <v>229</v>
      </c>
      <c r="C18" s="21" t="s">
        <v>230</v>
      </c>
      <c r="D18" s="21" t="s">
        <v>102</v>
      </c>
      <c r="E18" s="21" t="s">
        <v>180</v>
      </c>
      <c r="F18" s="21" t="s">
        <v>231</v>
      </c>
      <c r="G18" s="21" t="s">
        <v>232</v>
      </c>
      <c r="H18" s="23">
        <v>250080</v>
      </c>
      <c r="I18" s="23">
        <v>250080</v>
      </c>
      <c r="J18" s="23"/>
      <c r="K18" s="23"/>
      <c r="L18" s="23">
        <v>250080</v>
      </c>
      <c r="M18" s="23"/>
      <c r="N18" s="23"/>
      <c r="O18" s="23"/>
      <c r="P18" s="23"/>
      <c r="Q18" s="23"/>
      <c r="R18" s="23"/>
      <c r="S18" s="23"/>
      <c r="T18" s="23"/>
      <c r="U18" s="23"/>
      <c r="V18" s="23"/>
      <c r="W18" s="23"/>
    </row>
    <row r="19" ht="21" customHeight="1" spans="1:23">
      <c r="A19" s="133" t="s">
        <v>70</v>
      </c>
      <c r="B19" s="21" t="s">
        <v>233</v>
      </c>
      <c r="C19" s="21" t="s">
        <v>234</v>
      </c>
      <c r="D19" s="21" t="s">
        <v>102</v>
      </c>
      <c r="E19" s="21" t="s">
        <v>180</v>
      </c>
      <c r="F19" s="21" t="s">
        <v>231</v>
      </c>
      <c r="G19" s="21" t="s">
        <v>232</v>
      </c>
      <c r="H19" s="23">
        <v>162000</v>
      </c>
      <c r="I19" s="23">
        <v>162000</v>
      </c>
      <c r="J19" s="23"/>
      <c r="K19" s="23"/>
      <c r="L19" s="23">
        <v>162000</v>
      </c>
      <c r="M19" s="23"/>
      <c r="N19" s="23"/>
      <c r="O19" s="23"/>
      <c r="P19" s="23"/>
      <c r="Q19" s="23"/>
      <c r="R19" s="23"/>
      <c r="S19" s="23"/>
      <c r="T19" s="23"/>
      <c r="U19" s="23"/>
      <c r="V19" s="23"/>
      <c r="W19" s="23"/>
    </row>
    <row r="20" ht="21" customHeight="1" spans="1:23">
      <c r="A20" s="133" t="s">
        <v>70</v>
      </c>
      <c r="B20" s="21" t="s">
        <v>235</v>
      </c>
      <c r="C20" s="21" t="s">
        <v>236</v>
      </c>
      <c r="D20" s="21" t="s">
        <v>102</v>
      </c>
      <c r="E20" s="21" t="s">
        <v>180</v>
      </c>
      <c r="F20" s="21" t="s">
        <v>231</v>
      </c>
      <c r="G20" s="21" t="s">
        <v>232</v>
      </c>
      <c r="H20" s="23">
        <v>112320</v>
      </c>
      <c r="I20" s="23">
        <v>112320</v>
      </c>
      <c r="J20" s="23"/>
      <c r="K20" s="23"/>
      <c r="L20" s="23">
        <v>112320</v>
      </c>
      <c r="M20" s="23"/>
      <c r="N20" s="23"/>
      <c r="O20" s="23"/>
      <c r="P20" s="23"/>
      <c r="Q20" s="23"/>
      <c r="R20" s="23"/>
      <c r="S20" s="23"/>
      <c r="T20" s="23"/>
      <c r="U20" s="23"/>
      <c r="V20" s="23"/>
      <c r="W20" s="23"/>
    </row>
    <row r="21" ht="21" customHeight="1" spans="1:23">
      <c r="A21" s="133" t="s">
        <v>70</v>
      </c>
      <c r="B21" s="21" t="s">
        <v>237</v>
      </c>
      <c r="C21" s="21" t="s">
        <v>238</v>
      </c>
      <c r="D21" s="21" t="s">
        <v>88</v>
      </c>
      <c r="E21" s="21" t="s">
        <v>166</v>
      </c>
      <c r="F21" s="21" t="s">
        <v>239</v>
      </c>
      <c r="G21" s="21" t="s">
        <v>240</v>
      </c>
      <c r="H21" s="23">
        <v>366101.76</v>
      </c>
      <c r="I21" s="23">
        <v>366101.76</v>
      </c>
      <c r="J21" s="23"/>
      <c r="K21" s="23"/>
      <c r="L21" s="23">
        <v>366101.76</v>
      </c>
      <c r="M21" s="23"/>
      <c r="N21" s="23"/>
      <c r="O21" s="23"/>
      <c r="P21" s="23"/>
      <c r="Q21" s="23"/>
      <c r="R21" s="23"/>
      <c r="S21" s="23"/>
      <c r="T21" s="23"/>
      <c r="U21" s="23"/>
      <c r="V21" s="23"/>
      <c r="W21" s="23"/>
    </row>
    <row r="22" ht="21" customHeight="1" spans="1:23">
      <c r="A22" s="133" t="s">
        <v>70</v>
      </c>
      <c r="B22" s="21" t="s">
        <v>237</v>
      </c>
      <c r="C22" s="21" t="s">
        <v>238</v>
      </c>
      <c r="D22" s="21" t="s">
        <v>241</v>
      </c>
      <c r="E22" s="21" t="s">
        <v>242</v>
      </c>
      <c r="F22" s="21" t="s">
        <v>243</v>
      </c>
      <c r="G22" s="21" t="s">
        <v>244</v>
      </c>
      <c r="H22" s="23"/>
      <c r="I22" s="23"/>
      <c r="J22" s="23"/>
      <c r="K22" s="23"/>
      <c r="L22" s="23"/>
      <c r="M22" s="23"/>
      <c r="N22" s="23"/>
      <c r="O22" s="23"/>
      <c r="P22" s="23"/>
      <c r="Q22" s="23"/>
      <c r="R22" s="23"/>
      <c r="S22" s="23"/>
      <c r="T22" s="23"/>
      <c r="U22" s="23"/>
      <c r="V22" s="23"/>
      <c r="W22" s="23"/>
    </row>
    <row r="23" ht="21" customHeight="1" spans="1:23">
      <c r="A23" s="133" t="s">
        <v>70</v>
      </c>
      <c r="B23" s="21" t="s">
        <v>237</v>
      </c>
      <c r="C23" s="21" t="s">
        <v>238</v>
      </c>
      <c r="D23" s="21" t="s">
        <v>108</v>
      </c>
      <c r="E23" s="21" t="s">
        <v>184</v>
      </c>
      <c r="F23" s="21" t="s">
        <v>245</v>
      </c>
      <c r="G23" s="21" t="s">
        <v>246</v>
      </c>
      <c r="H23" s="23">
        <v>109702.67</v>
      </c>
      <c r="I23" s="23">
        <v>109702.67</v>
      </c>
      <c r="J23" s="23"/>
      <c r="K23" s="23"/>
      <c r="L23" s="23">
        <v>109702.67</v>
      </c>
      <c r="M23" s="23"/>
      <c r="N23" s="23"/>
      <c r="O23" s="23"/>
      <c r="P23" s="23"/>
      <c r="Q23" s="23"/>
      <c r="R23" s="23"/>
      <c r="S23" s="23"/>
      <c r="T23" s="23"/>
      <c r="U23" s="23"/>
      <c r="V23" s="23"/>
      <c r="W23" s="23"/>
    </row>
    <row r="24" ht="21" customHeight="1" spans="1:23">
      <c r="A24" s="133" t="s">
        <v>70</v>
      </c>
      <c r="B24" s="21" t="s">
        <v>237</v>
      </c>
      <c r="C24" s="21" t="s">
        <v>238</v>
      </c>
      <c r="D24" s="21" t="s">
        <v>109</v>
      </c>
      <c r="E24" s="21" t="s">
        <v>185</v>
      </c>
      <c r="F24" s="21" t="s">
        <v>245</v>
      </c>
      <c r="G24" s="21" t="s">
        <v>246</v>
      </c>
      <c r="H24" s="23">
        <v>52754.99</v>
      </c>
      <c r="I24" s="23">
        <v>52754.99</v>
      </c>
      <c r="J24" s="23"/>
      <c r="K24" s="23"/>
      <c r="L24" s="23">
        <v>52754.99</v>
      </c>
      <c r="M24" s="23"/>
      <c r="N24" s="23"/>
      <c r="O24" s="23"/>
      <c r="P24" s="23"/>
      <c r="Q24" s="23"/>
      <c r="R24" s="23"/>
      <c r="S24" s="23"/>
      <c r="T24" s="23"/>
      <c r="U24" s="23"/>
      <c r="V24" s="23"/>
      <c r="W24" s="23"/>
    </row>
    <row r="25" ht="21" customHeight="1" spans="1:23">
      <c r="A25" s="133" t="s">
        <v>70</v>
      </c>
      <c r="B25" s="21" t="s">
        <v>237</v>
      </c>
      <c r="C25" s="21" t="s">
        <v>238</v>
      </c>
      <c r="D25" s="21" t="s">
        <v>247</v>
      </c>
      <c r="E25" s="21" t="s">
        <v>248</v>
      </c>
      <c r="F25" s="21" t="s">
        <v>249</v>
      </c>
      <c r="G25" s="21" t="s">
        <v>250</v>
      </c>
      <c r="H25" s="23"/>
      <c r="I25" s="23"/>
      <c r="J25" s="23"/>
      <c r="K25" s="23"/>
      <c r="L25" s="23"/>
      <c r="M25" s="23"/>
      <c r="N25" s="23"/>
      <c r="O25" s="23"/>
      <c r="P25" s="23"/>
      <c r="Q25" s="23"/>
      <c r="R25" s="23"/>
      <c r="S25" s="23"/>
      <c r="T25" s="23"/>
      <c r="U25" s="23"/>
      <c r="V25" s="23"/>
      <c r="W25" s="23"/>
    </row>
    <row r="26" ht="21" customHeight="1" spans="1:23">
      <c r="A26" s="133" t="s">
        <v>70</v>
      </c>
      <c r="B26" s="21" t="s">
        <v>237</v>
      </c>
      <c r="C26" s="21" t="s">
        <v>238</v>
      </c>
      <c r="D26" s="21" t="s">
        <v>102</v>
      </c>
      <c r="E26" s="21" t="s">
        <v>180</v>
      </c>
      <c r="F26" s="21" t="s">
        <v>251</v>
      </c>
      <c r="G26" s="21" t="s">
        <v>252</v>
      </c>
      <c r="H26" s="23">
        <v>10195.84</v>
      </c>
      <c r="I26" s="23">
        <v>10195.84</v>
      </c>
      <c r="J26" s="23"/>
      <c r="K26" s="23"/>
      <c r="L26" s="23">
        <v>10195.84</v>
      </c>
      <c r="M26" s="23"/>
      <c r="N26" s="23"/>
      <c r="O26" s="23"/>
      <c r="P26" s="23"/>
      <c r="Q26" s="23"/>
      <c r="R26" s="23"/>
      <c r="S26" s="23"/>
      <c r="T26" s="23"/>
      <c r="U26" s="23"/>
      <c r="V26" s="23"/>
      <c r="W26" s="23"/>
    </row>
    <row r="27" ht="21" customHeight="1" spans="1:23">
      <c r="A27" s="133" t="s">
        <v>70</v>
      </c>
      <c r="B27" s="21" t="s">
        <v>237</v>
      </c>
      <c r="C27" s="21" t="s">
        <v>238</v>
      </c>
      <c r="D27" s="21" t="s">
        <v>110</v>
      </c>
      <c r="E27" s="21" t="s">
        <v>186</v>
      </c>
      <c r="F27" s="21" t="s">
        <v>251</v>
      </c>
      <c r="G27" s="21" t="s">
        <v>252</v>
      </c>
      <c r="H27" s="23">
        <v>7068</v>
      </c>
      <c r="I27" s="23">
        <v>7068</v>
      </c>
      <c r="J27" s="23"/>
      <c r="K27" s="23"/>
      <c r="L27" s="23">
        <v>7068</v>
      </c>
      <c r="M27" s="23"/>
      <c r="N27" s="23"/>
      <c r="O27" s="23"/>
      <c r="P27" s="23"/>
      <c r="Q27" s="23"/>
      <c r="R27" s="23"/>
      <c r="S27" s="23"/>
      <c r="T27" s="23"/>
      <c r="U27" s="23"/>
      <c r="V27" s="23"/>
      <c r="W27" s="23"/>
    </row>
    <row r="28" ht="21" customHeight="1" spans="1:23">
      <c r="A28" s="133" t="s">
        <v>70</v>
      </c>
      <c r="B28" s="21" t="s">
        <v>237</v>
      </c>
      <c r="C28" s="21" t="s">
        <v>238</v>
      </c>
      <c r="D28" s="21" t="s">
        <v>110</v>
      </c>
      <c r="E28" s="21" t="s">
        <v>186</v>
      </c>
      <c r="F28" s="21" t="s">
        <v>251</v>
      </c>
      <c r="G28" s="21" t="s">
        <v>252</v>
      </c>
      <c r="H28" s="23">
        <v>4576.27</v>
      </c>
      <c r="I28" s="23">
        <v>4576.27</v>
      </c>
      <c r="J28" s="23"/>
      <c r="K28" s="23"/>
      <c r="L28" s="23">
        <v>4576.27</v>
      </c>
      <c r="M28" s="23"/>
      <c r="N28" s="23"/>
      <c r="O28" s="23"/>
      <c r="P28" s="23"/>
      <c r="Q28" s="23"/>
      <c r="R28" s="23"/>
      <c r="S28" s="23"/>
      <c r="T28" s="23"/>
      <c r="U28" s="23"/>
      <c r="V28" s="23"/>
      <c r="W28" s="23"/>
    </row>
    <row r="29" ht="21" customHeight="1" spans="1:23">
      <c r="A29" s="133" t="s">
        <v>70</v>
      </c>
      <c r="B29" s="21" t="s">
        <v>253</v>
      </c>
      <c r="C29" s="21" t="s">
        <v>190</v>
      </c>
      <c r="D29" s="21" t="s">
        <v>116</v>
      </c>
      <c r="E29" s="21" t="s">
        <v>190</v>
      </c>
      <c r="F29" s="21" t="s">
        <v>254</v>
      </c>
      <c r="G29" s="21" t="s">
        <v>190</v>
      </c>
      <c r="H29" s="23">
        <v>274576.32</v>
      </c>
      <c r="I29" s="23">
        <v>274576.32</v>
      </c>
      <c r="J29" s="23"/>
      <c r="K29" s="23"/>
      <c r="L29" s="23">
        <v>274576.32</v>
      </c>
      <c r="M29" s="23"/>
      <c r="N29" s="23"/>
      <c r="O29" s="23"/>
      <c r="P29" s="23"/>
      <c r="Q29" s="23"/>
      <c r="R29" s="23"/>
      <c r="S29" s="23"/>
      <c r="T29" s="23"/>
      <c r="U29" s="23"/>
      <c r="V29" s="23"/>
      <c r="W29" s="23"/>
    </row>
    <row r="30" ht="21" customHeight="1" spans="1:23">
      <c r="A30" s="133" t="s">
        <v>70</v>
      </c>
      <c r="B30" s="21" t="s">
        <v>255</v>
      </c>
      <c r="C30" s="21" t="s">
        <v>256</v>
      </c>
      <c r="D30" s="21" t="s">
        <v>102</v>
      </c>
      <c r="E30" s="21" t="s">
        <v>180</v>
      </c>
      <c r="F30" s="21" t="s">
        <v>257</v>
      </c>
      <c r="G30" s="21" t="s">
        <v>258</v>
      </c>
      <c r="H30" s="23">
        <v>50500</v>
      </c>
      <c r="I30" s="23">
        <v>50500</v>
      </c>
      <c r="J30" s="23"/>
      <c r="K30" s="23"/>
      <c r="L30" s="23">
        <v>50500</v>
      </c>
      <c r="M30" s="23"/>
      <c r="N30" s="23"/>
      <c r="O30" s="23"/>
      <c r="P30" s="23"/>
      <c r="Q30" s="23"/>
      <c r="R30" s="23"/>
      <c r="S30" s="23"/>
      <c r="T30" s="23"/>
      <c r="U30" s="23"/>
      <c r="V30" s="23"/>
      <c r="W30" s="23"/>
    </row>
    <row r="31" ht="21" customHeight="1" spans="1:23">
      <c r="A31" s="133" t="s">
        <v>70</v>
      </c>
      <c r="B31" s="21" t="s">
        <v>255</v>
      </c>
      <c r="C31" s="21" t="s">
        <v>256</v>
      </c>
      <c r="D31" s="21" t="s">
        <v>102</v>
      </c>
      <c r="E31" s="21" t="s">
        <v>180</v>
      </c>
      <c r="F31" s="21" t="s">
        <v>259</v>
      </c>
      <c r="G31" s="21" t="s">
        <v>260</v>
      </c>
      <c r="H31" s="23">
        <v>2000</v>
      </c>
      <c r="I31" s="23">
        <v>2000</v>
      </c>
      <c r="J31" s="23"/>
      <c r="K31" s="23"/>
      <c r="L31" s="23">
        <v>2000</v>
      </c>
      <c r="M31" s="23"/>
      <c r="N31" s="23"/>
      <c r="O31" s="23"/>
      <c r="P31" s="23"/>
      <c r="Q31" s="23"/>
      <c r="R31" s="23"/>
      <c r="S31" s="23"/>
      <c r="T31" s="23"/>
      <c r="U31" s="23"/>
      <c r="V31" s="23"/>
      <c r="W31" s="23"/>
    </row>
    <row r="32" ht="21" customHeight="1" spans="1:23">
      <c r="A32" s="133" t="s">
        <v>70</v>
      </c>
      <c r="B32" s="21" t="s">
        <v>255</v>
      </c>
      <c r="C32" s="21" t="s">
        <v>256</v>
      </c>
      <c r="D32" s="21" t="s">
        <v>102</v>
      </c>
      <c r="E32" s="21" t="s">
        <v>180</v>
      </c>
      <c r="F32" s="21" t="s">
        <v>261</v>
      </c>
      <c r="G32" s="21" t="s">
        <v>262</v>
      </c>
      <c r="H32" s="23">
        <v>2000</v>
      </c>
      <c r="I32" s="23">
        <v>2000</v>
      </c>
      <c r="J32" s="23"/>
      <c r="K32" s="23"/>
      <c r="L32" s="23">
        <v>2000</v>
      </c>
      <c r="M32" s="23"/>
      <c r="N32" s="23"/>
      <c r="O32" s="23"/>
      <c r="P32" s="23"/>
      <c r="Q32" s="23"/>
      <c r="R32" s="23"/>
      <c r="S32" s="23"/>
      <c r="T32" s="23"/>
      <c r="U32" s="23"/>
      <c r="V32" s="23"/>
      <c r="W32" s="23"/>
    </row>
    <row r="33" ht="21" customHeight="1" spans="1:23">
      <c r="A33" s="133" t="s">
        <v>70</v>
      </c>
      <c r="B33" s="21" t="s">
        <v>255</v>
      </c>
      <c r="C33" s="21" t="s">
        <v>256</v>
      </c>
      <c r="D33" s="21" t="s">
        <v>102</v>
      </c>
      <c r="E33" s="21" t="s">
        <v>180</v>
      </c>
      <c r="F33" s="21" t="s">
        <v>263</v>
      </c>
      <c r="G33" s="21" t="s">
        <v>264</v>
      </c>
      <c r="H33" s="23">
        <v>2000</v>
      </c>
      <c r="I33" s="23">
        <v>2000</v>
      </c>
      <c r="J33" s="23"/>
      <c r="K33" s="23"/>
      <c r="L33" s="23">
        <v>2000</v>
      </c>
      <c r="M33" s="23"/>
      <c r="N33" s="23"/>
      <c r="O33" s="23"/>
      <c r="P33" s="23"/>
      <c r="Q33" s="23"/>
      <c r="R33" s="23"/>
      <c r="S33" s="23"/>
      <c r="T33" s="23"/>
      <c r="U33" s="23"/>
      <c r="V33" s="23"/>
      <c r="W33" s="23"/>
    </row>
    <row r="34" ht="21" customHeight="1" spans="1:23">
      <c r="A34" s="133" t="s">
        <v>70</v>
      </c>
      <c r="B34" s="21" t="s">
        <v>255</v>
      </c>
      <c r="C34" s="21" t="s">
        <v>256</v>
      </c>
      <c r="D34" s="21" t="s">
        <v>102</v>
      </c>
      <c r="E34" s="21" t="s">
        <v>180</v>
      </c>
      <c r="F34" s="21" t="s">
        <v>265</v>
      </c>
      <c r="G34" s="21" t="s">
        <v>266</v>
      </c>
      <c r="H34" s="23">
        <v>20000</v>
      </c>
      <c r="I34" s="23">
        <v>20000</v>
      </c>
      <c r="J34" s="23"/>
      <c r="K34" s="23"/>
      <c r="L34" s="23">
        <v>20000</v>
      </c>
      <c r="M34" s="23"/>
      <c r="N34" s="23"/>
      <c r="O34" s="23"/>
      <c r="P34" s="23"/>
      <c r="Q34" s="23"/>
      <c r="R34" s="23"/>
      <c r="S34" s="23"/>
      <c r="T34" s="23"/>
      <c r="U34" s="23"/>
      <c r="V34" s="23"/>
      <c r="W34" s="23"/>
    </row>
    <row r="35" ht="21" customHeight="1" spans="1:23">
      <c r="A35" s="133" t="s">
        <v>70</v>
      </c>
      <c r="B35" s="21" t="s">
        <v>267</v>
      </c>
      <c r="C35" s="21" t="s">
        <v>268</v>
      </c>
      <c r="D35" s="21" t="s">
        <v>102</v>
      </c>
      <c r="E35" s="21" t="s">
        <v>180</v>
      </c>
      <c r="F35" s="21" t="s">
        <v>269</v>
      </c>
      <c r="G35" s="21" t="s">
        <v>196</v>
      </c>
      <c r="H35" s="23">
        <v>4000</v>
      </c>
      <c r="I35" s="23">
        <v>4000</v>
      </c>
      <c r="J35" s="23"/>
      <c r="K35" s="23"/>
      <c r="L35" s="23">
        <v>4000</v>
      </c>
      <c r="M35" s="23"/>
      <c r="N35" s="23"/>
      <c r="O35" s="23"/>
      <c r="P35" s="23"/>
      <c r="Q35" s="23"/>
      <c r="R35" s="23"/>
      <c r="S35" s="23"/>
      <c r="T35" s="23"/>
      <c r="U35" s="23"/>
      <c r="V35" s="23"/>
      <c r="W35" s="23"/>
    </row>
    <row r="36" ht="21" customHeight="1" spans="1:23">
      <c r="A36" s="133" t="s">
        <v>70</v>
      </c>
      <c r="B36" s="21" t="s">
        <v>270</v>
      </c>
      <c r="C36" s="21" t="s">
        <v>271</v>
      </c>
      <c r="D36" s="21" t="s">
        <v>98</v>
      </c>
      <c r="E36" s="21" t="s">
        <v>176</v>
      </c>
      <c r="F36" s="21" t="s">
        <v>272</v>
      </c>
      <c r="G36" s="21" t="s">
        <v>273</v>
      </c>
      <c r="H36" s="23">
        <v>176000</v>
      </c>
      <c r="I36" s="23">
        <v>176000</v>
      </c>
      <c r="J36" s="23"/>
      <c r="K36" s="23"/>
      <c r="L36" s="23">
        <v>176000</v>
      </c>
      <c r="M36" s="23"/>
      <c r="N36" s="23"/>
      <c r="O36" s="23"/>
      <c r="P36" s="23"/>
      <c r="Q36" s="23"/>
      <c r="R36" s="23"/>
      <c r="S36" s="23"/>
      <c r="T36" s="23"/>
      <c r="U36" s="23"/>
      <c r="V36" s="23"/>
      <c r="W36" s="23"/>
    </row>
    <row r="37" ht="21" customHeight="1" spans="1:23">
      <c r="A37" s="133" t="s">
        <v>70</v>
      </c>
      <c r="B37" s="21" t="s">
        <v>274</v>
      </c>
      <c r="C37" s="21" t="s">
        <v>275</v>
      </c>
      <c r="D37" s="21" t="s">
        <v>102</v>
      </c>
      <c r="E37" s="21" t="s">
        <v>180</v>
      </c>
      <c r="F37" s="21" t="s">
        <v>276</v>
      </c>
      <c r="G37" s="21" t="s">
        <v>275</v>
      </c>
      <c r="H37" s="23">
        <v>40504.32</v>
      </c>
      <c r="I37" s="23">
        <v>40504.32</v>
      </c>
      <c r="J37" s="23"/>
      <c r="K37" s="23"/>
      <c r="L37" s="23">
        <v>40504.32</v>
      </c>
      <c r="M37" s="23"/>
      <c r="N37" s="23"/>
      <c r="O37" s="23"/>
      <c r="P37" s="23"/>
      <c r="Q37" s="23"/>
      <c r="R37" s="23"/>
      <c r="S37" s="23"/>
      <c r="T37" s="23"/>
      <c r="U37" s="23"/>
      <c r="V37" s="23"/>
      <c r="W37" s="23"/>
    </row>
    <row r="38" ht="21" customHeight="1" spans="1:23">
      <c r="A38" s="133" t="s">
        <v>70</v>
      </c>
      <c r="B38" s="21" t="s">
        <v>277</v>
      </c>
      <c r="C38" s="21" t="s">
        <v>278</v>
      </c>
      <c r="D38" s="21" t="s">
        <v>102</v>
      </c>
      <c r="E38" s="21" t="s">
        <v>180</v>
      </c>
      <c r="F38" s="21" t="s">
        <v>279</v>
      </c>
      <c r="G38" s="21" t="s">
        <v>280</v>
      </c>
      <c r="H38" s="23">
        <v>116400</v>
      </c>
      <c r="I38" s="23">
        <v>116400</v>
      </c>
      <c r="J38" s="23"/>
      <c r="K38" s="23"/>
      <c r="L38" s="23">
        <v>116400</v>
      </c>
      <c r="M38" s="23"/>
      <c r="N38" s="23"/>
      <c r="O38" s="23"/>
      <c r="P38" s="23"/>
      <c r="Q38" s="23"/>
      <c r="R38" s="23"/>
      <c r="S38" s="23"/>
      <c r="T38" s="23"/>
      <c r="U38" s="23"/>
      <c r="V38" s="23"/>
      <c r="W38" s="23"/>
    </row>
    <row r="39" ht="21" customHeight="1" spans="1:23">
      <c r="A39" s="133" t="s">
        <v>70</v>
      </c>
      <c r="B39" s="21" t="s">
        <v>281</v>
      </c>
      <c r="C39" s="21" t="s">
        <v>282</v>
      </c>
      <c r="D39" s="21" t="s">
        <v>102</v>
      </c>
      <c r="E39" s="21" t="s">
        <v>180</v>
      </c>
      <c r="F39" s="21" t="s">
        <v>283</v>
      </c>
      <c r="G39" s="21" t="s">
        <v>284</v>
      </c>
      <c r="H39" s="23">
        <v>30889.84</v>
      </c>
      <c r="I39" s="23">
        <v>30889.84</v>
      </c>
      <c r="J39" s="23"/>
      <c r="K39" s="23"/>
      <c r="L39" s="23">
        <v>30889.84</v>
      </c>
      <c r="M39" s="23"/>
      <c r="N39" s="23"/>
      <c r="O39" s="23"/>
      <c r="P39" s="23"/>
      <c r="Q39" s="23"/>
      <c r="R39" s="23"/>
      <c r="S39" s="23"/>
      <c r="T39" s="23"/>
      <c r="U39" s="23"/>
      <c r="V39" s="23"/>
      <c r="W39" s="23"/>
    </row>
    <row r="40" ht="21" customHeight="1" spans="1:23">
      <c r="A40" s="133" t="s">
        <v>70</v>
      </c>
      <c r="B40" s="21" t="s">
        <v>285</v>
      </c>
      <c r="C40" s="21" t="s">
        <v>286</v>
      </c>
      <c r="D40" s="21" t="s">
        <v>87</v>
      </c>
      <c r="E40" s="21" t="s">
        <v>165</v>
      </c>
      <c r="F40" s="21" t="s">
        <v>287</v>
      </c>
      <c r="G40" s="21" t="s">
        <v>288</v>
      </c>
      <c r="H40" s="23">
        <v>107998.2</v>
      </c>
      <c r="I40" s="23">
        <v>107998.2</v>
      </c>
      <c r="J40" s="23"/>
      <c r="K40" s="23"/>
      <c r="L40" s="23">
        <v>107998.2</v>
      </c>
      <c r="M40" s="23"/>
      <c r="N40" s="23"/>
      <c r="O40" s="23"/>
      <c r="P40" s="23"/>
      <c r="Q40" s="23"/>
      <c r="R40" s="23"/>
      <c r="S40" s="23"/>
      <c r="T40" s="23"/>
      <c r="U40" s="23"/>
      <c r="V40" s="23"/>
      <c r="W40" s="23"/>
    </row>
    <row r="41" ht="21" customHeight="1" spans="1:23">
      <c r="A41" s="133" t="s">
        <v>70</v>
      </c>
      <c r="B41" s="21" t="s">
        <v>285</v>
      </c>
      <c r="C41" s="21" t="s">
        <v>286</v>
      </c>
      <c r="D41" s="21" t="s">
        <v>97</v>
      </c>
      <c r="E41" s="21" t="s">
        <v>175</v>
      </c>
      <c r="F41" s="21" t="s">
        <v>287</v>
      </c>
      <c r="G41" s="21" t="s">
        <v>288</v>
      </c>
      <c r="H41" s="23"/>
      <c r="I41" s="23"/>
      <c r="J41" s="23"/>
      <c r="K41" s="23"/>
      <c r="L41" s="23"/>
      <c r="M41" s="23"/>
      <c r="N41" s="23"/>
      <c r="O41" s="23"/>
      <c r="P41" s="23"/>
      <c r="Q41" s="23"/>
      <c r="R41" s="23"/>
      <c r="S41" s="23"/>
      <c r="T41" s="23"/>
      <c r="U41" s="23"/>
      <c r="V41" s="23"/>
      <c r="W41" s="23"/>
    </row>
    <row r="42" ht="21" customHeight="1" spans="1:23">
      <c r="A42" s="133" t="s">
        <v>70</v>
      </c>
      <c r="B42" s="21" t="s">
        <v>289</v>
      </c>
      <c r="C42" s="21" t="s">
        <v>290</v>
      </c>
      <c r="D42" s="21" t="s">
        <v>90</v>
      </c>
      <c r="E42" s="21" t="s">
        <v>168</v>
      </c>
      <c r="F42" s="21" t="s">
        <v>291</v>
      </c>
      <c r="G42" s="21" t="s">
        <v>292</v>
      </c>
      <c r="H42" s="23">
        <v>140000</v>
      </c>
      <c r="I42" s="23">
        <v>140000</v>
      </c>
      <c r="J42" s="23"/>
      <c r="K42" s="23"/>
      <c r="L42" s="23">
        <v>140000</v>
      </c>
      <c r="M42" s="23"/>
      <c r="N42" s="23"/>
      <c r="O42" s="23"/>
      <c r="P42" s="23"/>
      <c r="Q42" s="23"/>
      <c r="R42" s="23"/>
      <c r="S42" s="23"/>
      <c r="T42" s="23"/>
      <c r="U42" s="23"/>
      <c r="V42" s="23"/>
      <c r="W42" s="23"/>
    </row>
    <row r="43" ht="21" customHeight="1" spans="1:23">
      <c r="A43" s="133" t="s">
        <v>70</v>
      </c>
      <c r="B43" s="21" t="s">
        <v>293</v>
      </c>
      <c r="C43" s="21" t="s">
        <v>294</v>
      </c>
      <c r="D43" s="21" t="s">
        <v>99</v>
      </c>
      <c r="E43" s="21" t="s">
        <v>177</v>
      </c>
      <c r="F43" s="21" t="s">
        <v>295</v>
      </c>
      <c r="G43" s="21" t="s">
        <v>296</v>
      </c>
      <c r="H43" s="23">
        <v>529402.56</v>
      </c>
      <c r="I43" s="23">
        <v>529402.56</v>
      </c>
      <c r="J43" s="23"/>
      <c r="K43" s="23"/>
      <c r="L43" s="23">
        <v>529402.56</v>
      </c>
      <c r="M43" s="23"/>
      <c r="N43" s="23"/>
      <c r="O43" s="23"/>
      <c r="P43" s="23"/>
      <c r="Q43" s="23"/>
      <c r="R43" s="23"/>
      <c r="S43" s="23"/>
      <c r="T43" s="23"/>
      <c r="U43" s="23"/>
      <c r="V43" s="23"/>
      <c r="W43" s="23"/>
    </row>
    <row r="44" ht="21" customHeight="1" spans="1:23">
      <c r="A44" s="133" t="s">
        <v>70</v>
      </c>
      <c r="B44" s="21" t="s">
        <v>297</v>
      </c>
      <c r="C44" s="21" t="s">
        <v>298</v>
      </c>
      <c r="D44" s="21" t="s">
        <v>92</v>
      </c>
      <c r="E44" s="21" t="s">
        <v>170</v>
      </c>
      <c r="F44" s="21" t="s">
        <v>295</v>
      </c>
      <c r="G44" s="21" t="s">
        <v>296</v>
      </c>
      <c r="H44" s="23">
        <v>120000</v>
      </c>
      <c r="I44" s="23">
        <v>120000</v>
      </c>
      <c r="J44" s="23"/>
      <c r="K44" s="23"/>
      <c r="L44" s="23">
        <v>120000</v>
      </c>
      <c r="M44" s="23"/>
      <c r="N44" s="23"/>
      <c r="O44" s="23"/>
      <c r="P44" s="23"/>
      <c r="Q44" s="23"/>
      <c r="R44" s="23"/>
      <c r="S44" s="23"/>
      <c r="T44" s="23"/>
      <c r="U44" s="23"/>
      <c r="V44" s="23"/>
      <c r="W44" s="23"/>
    </row>
    <row r="45" ht="21" customHeight="1" spans="1:23">
      <c r="A45" s="133" t="s">
        <v>70</v>
      </c>
      <c r="B45" s="21" t="s">
        <v>299</v>
      </c>
      <c r="C45" s="21" t="s">
        <v>300</v>
      </c>
      <c r="D45" s="21" t="s">
        <v>94</v>
      </c>
      <c r="E45" s="21" t="s">
        <v>172</v>
      </c>
      <c r="F45" s="21" t="s">
        <v>295</v>
      </c>
      <c r="G45" s="21" t="s">
        <v>296</v>
      </c>
      <c r="H45" s="23">
        <v>656640</v>
      </c>
      <c r="I45" s="23">
        <v>656640</v>
      </c>
      <c r="J45" s="23"/>
      <c r="K45" s="23"/>
      <c r="L45" s="23">
        <v>656640</v>
      </c>
      <c r="M45" s="23"/>
      <c r="N45" s="23"/>
      <c r="O45" s="23"/>
      <c r="P45" s="23"/>
      <c r="Q45" s="23"/>
      <c r="R45" s="23"/>
      <c r="S45" s="23"/>
      <c r="T45" s="23"/>
      <c r="U45" s="23"/>
      <c r="V45" s="23"/>
      <c r="W45" s="23"/>
    </row>
    <row r="46" ht="21" customHeight="1" spans="1:23">
      <c r="A46" s="133" t="s">
        <v>70</v>
      </c>
      <c r="B46" s="21" t="s">
        <v>301</v>
      </c>
      <c r="C46" s="21" t="s">
        <v>302</v>
      </c>
      <c r="D46" s="21" t="s">
        <v>102</v>
      </c>
      <c r="E46" s="21" t="s">
        <v>180</v>
      </c>
      <c r="F46" s="21" t="s">
        <v>295</v>
      </c>
      <c r="G46" s="21" t="s">
        <v>296</v>
      </c>
      <c r="H46" s="23">
        <v>12720</v>
      </c>
      <c r="I46" s="23">
        <v>12720</v>
      </c>
      <c r="J46" s="23"/>
      <c r="K46" s="23"/>
      <c r="L46" s="23">
        <v>12720</v>
      </c>
      <c r="M46" s="23"/>
      <c r="N46" s="23"/>
      <c r="O46" s="23"/>
      <c r="P46" s="23"/>
      <c r="Q46" s="23"/>
      <c r="R46" s="23"/>
      <c r="S46" s="23"/>
      <c r="T46" s="23"/>
      <c r="U46" s="23"/>
      <c r="V46" s="23"/>
      <c r="W46" s="23"/>
    </row>
    <row r="47" ht="21" customHeight="1" spans="1:23">
      <c r="A47" s="133" t="s">
        <v>70</v>
      </c>
      <c r="B47" s="21" t="s">
        <v>303</v>
      </c>
      <c r="C47" s="21" t="s">
        <v>304</v>
      </c>
      <c r="D47" s="21" t="s">
        <v>91</v>
      </c>
      <c r="E47" s="21" t="s">
        <v>169</v>
      </c>
      <c r="F47" s="21" t="s">
        <v>295</v>
      </c>
      <c r="G47" s="21" t="s">
        <v>296</v>
      </c>
      <c r="H47" s="23">
        <v>130020</v>
      </c>
      <c r="I47" s="23">
        <v>130020</v>
      </c>
      <c r="J47" s="23"/>
      <c r="K47" s="23"/>
      <c r="L47" s="23">
        <v>130020</v>
      </c>
      <c r="M47" s="23"/>
      <c r="N47" s="23"/>
      <c r="O47" s="23"/>
      <c r="P47" s="23"/>
      <c r="Q47" s="23"/>
      <c r="R47" s="23"/>
      <c r="S47" s="23"/>
      <c r="T47" s="23"/>
      <c r="U47" s="23"/>
      <c r="V47" s="23"/>
      <c r="W47" s="23"/>
    </row>
    <row r="48" ht="21" customHeight="1" spans="1:23">
      <c r="A48" s="133" t="s">
        <v>70</v>
      </c>
      <c r="B48" s="21" t="s">
        <v>303</v>
      </c>
      <c r="C48" s="21" t="s">
        <v>304</v>
      </c>
      <c r="D48" s="21" t="s">
        <v>112</v>
      </c>
      <c r="E48" s="21" t="s">
        <v>188</v>
      </c>
      <c r="F48" s="21" t="s">
        <v>295</v>
      </c>
      <c r="G48" s="21" t="s">
        <v>296</v>
      </c>
      <c r="H48" s="23">
        <v>35001</v>
      </c>
      <c r="I48" s="23">
        <v>35001</v>
      </c>
      <c r="J48" s="23"/>
      <c r="K48" s="23"/>
      <c r="L48" s="23">
        <v>35001</v>
      </c>
      <c r="M48" s="23"/>
      <c r="N48" s="23"/>
      <c r="O48" s="23"/>
      <c r="P48" s="23"/>
      <c r="Q48" s="23"/>
      <c r="R48" s="23"/>
      <c r="S48" s="23"/>
      <c r="T48" s="23"/>
      <c r="U48" s="23"/>
      <c r="V48" s="23"/>
      <c r="W48" s="23"/>
    </row>
    <row r="49" ht="21" customHeight="1" spans="1:23">
      <c r="A49" s="133" t="s">
        <v>70</v>
      </c>
      <c r="B49" s="21" t="s">
        <v>305</v>
      </c>
      <c r="C49" s="21" t="s">
        <v>306</v>
      </c>
      <c r="D49" s="21" t="s">
        <v>97</v>
      </c>
      <c r="E49" s="21" t="s">
        <v>175</v>
      </c>
      <c r="F49" s="21" t="s">
        <v>295</v>
      </c>
      <c r="G49" s="21" t="s">
        <v>296</v>
      </c>
      <c r="H49" s="23">
        <v>245752.32</v>
      </c>
      <c r="I49" s="23">
        <v>245752.32</v>
      </c>
      <c r="J49" s="23"/>
      <c r="K49" s="23"/>
      <c r="L49" s="23">
        <v>245752.32</v>
      </c>
      <c r="M49" s="23"/>
      <c r="N49" s="23"/>
      <c r="O49" s="23"/>
      <c r="P49" s="23"/>
      <c r="Q49" s="23"/>
      <c r="R49" s="23"/>
      <c r="S49" s="23"/>
      <c r="T49" s="23"/>
      <c r="U49" s="23"/>
      <c r="V49" s="23"/>
      <c r="W49" s="23"/>
    </row>
    <row r="50" ht="21" customHeight="1" spans="1:23">
      <c r="A50" s="133" t="s">
        <v>70</v>
      </c>
      <c r="B50" s="21" t="s">
        <v>307</v>
      </c>
      <c r="C50" s="21" t="s">
        <v>308</v>
      </c>
      <c r="D50" s="21" t="s">
        <v>94</v>
      </c>
      <c r="E50" s="21" t="s">
        <v>172</v>
      </c>
      <c r="F50" s="21" t="s">
        <v>295</v>
      </c>
      <c r="G50" s="21" t="s">
        <v>296</v>
      </c>
      <c r="H50" s="23">
        <v>285240</v>
      </c>
      <c r="I50" s="23">
        <v>285240</v>
      </c>
      <c r="J50" s="23"/>
      <c r="K50" s="23"/>
      <c r="L50" s="23">
        <v>285240</v>
      </c>
      <c r="M50" s="23"/>
      <c r="N50" s="23"/>
      <c r="O50" s="23"/>
      <c r="P50" s="23"/>
      <c r="Q50" s="23"/>
      <c r="R50" s="23"/>
      <c r="S50" s="23"/>
      <c r="T50" s="23"/>
      <c r="U50" s="23"/>
      <c r="V50" s="23"/>
      <c r="W50" s="23"/>
    </row>
    <row r="51" ht="21" customHeight="1" spans="1:23">
      <c r="A51" s="133" t="s">
        <v>70</v>
      </c>
      <c r="B51" s="21" t="s">
        <v>309</v>
      </c>
      <c r="C51" s="21" t="s">
        <v>310</v>
      </c>
      <c r="D51" s="21" t="s">
        <v>90</v>
      </c>
      <c r="E51" s="21" t="s">
        <v>168</v>
      </c>
      <c r="F51" s="21" t="s">
        <v>295</v>
      </c>
      <c r="G51" s="21" t="s">
        <v>296</v>
      </c>
      <c r="H51" s="23">
        <v>32296.8</v>
      </c>
      <c r="I51" s="23">
        <v>32296.8</v>
      </c>
      <c r="J51" s="23"/>
      <c r="K51" s="23"/>
      <c r="L51" s="23">
        <v>32296.8</v>
      </c>
      <c r="M51" s="23"/>
      <c r="N51" s="23"/>
      <c r="O51" s="23"/>
      <c r="P51" s="23"/>
      <c r="Q51" s="23"/>
      <c r="R51" s="23"/>
      <c r="S51" s="23"/>
      <c r="T51" s="23"/>
      <c r="U51" s="23"/>
      <c r="V51" s="23"/>
      <c r="W51" s="23"/>
    </row>
    <row r="52" ht="21" customHeight="1" spans="1:23">
      <c r="A52" s="133" t="s">
        <v>70</v>
      </c>
      <c r="B52" s="21" t="s">
        <v>237</v>
      </c>
      <c r="C52" s="21" t="s">
        <v>238</v>
      </c>
      <c r="D52" s="21" t="s">
        <v>108</v>
      </c>
      <c r="E52" s="21" t="s">
        <v>184</v>
      </c>
      <c r="F52" s="21" t="s">
        <v>311</v>
      </c>
      <c r="G52" s="21" t="s">
        <v>312</v>
      </c>
      <c r="H52" s="23"/>
      <c r="I52" s="23"/>
      <c r="J52" s="23"/>
      <c r="K52" s="23"/>
      <c r="L52" s="23"/>
      <c r="M52" s="23"/>
      <c r="N52" s="23"/>
      <c r="O52" s="23"/>
      <c r="P52" s="23"/>
      <c r="Q52" s="23"/>
      <c r="R52" s="23"/>
      <c r="S52" s="23"/>
      <c r="T52" s="23"/>
      <c r="U52" s="23"/>
      <c r="V52" s="23"/>
      <c r="W52" s="23"/>
    </row>
    <row r="53" ht="21" customHeight="1" spans="1:23">
      <c r="A53" s="133" t="s">
        <v>70</v>
      </c>
      <c r="B53" s="21" t="s">
        <v>313</v>
      </c>
      <c r="C53" s="21" t="s">
        <v>314</v>
      </c>
      <c r="D53" s="21" t="s">
        <v>96</v>
      </c>
      <c r="E53" s="21" t="s">
        <v>174</v>
      </c>
      <c r="F53" s="21" t="s">
        <v>315</v>
      </c>
      <c r="G53" s="21" t="s">
        <v>316</v>
      </c>
      <c r="H53" s="23">
        <v>480048</v>
      </c>
      <c r="I53" s="23">
        <v>480048</v>
      </c>
      <c r="J53" s="23"/>
      <c r="K53" s="23"/>
      <c r="L53" s="23">
        <v>480048</v>
      </c>
      <c r="M53" s="23"/>
      <c r="N53" s="23"/>
      <c r="O53" s="23"/>
      <c r="P53" s="23"/>
      <c r="Q53" s="23"/>
      <c r="R53" s="23"/>
      <c r="S53" s="23"/>
      <c r="T53" s="23"/>
      <c r="U53" s="23"/>
      <c r="V53" s="23"/>
      <c r="W53" s="23"/>
    </row>
    <row r="54" ht="21" customHeight="1" spans="1:23">
      <c r="A54" s="133" t="s">
        <v>70</v>
      </c>
      <c r="B54" s="21" t="s">
        <v>317</v>
      </c>
      <c r="C54" s="21" t="s">
        <v>318</v>
      </c>
      <c r="D54" s="21" t="s">
        <v>96</v>
      </c>
      <c r="E54" s="21" t="s">
        <v>174</v>
      </c>
      <c r="F54" s="21" t="s">
        <v>315</v>
      </c>
      <c r="G54" s="21" t="s">
        <v>316</v>
      </c>
      <c r="H54" s="23">
        <v>680000</v>
      </c>
      <c r="I54" s="23">
        <v>680000</v>
      </c>
      <c r="J54" s="23"/>
      <c r="K54" s="23"/>
      <c r="L54" s="23">
        <v>680000</v>
      </c>
      <c r="M54" s="23"/>
      <c r="N54" s="23"/>
      <c r="O54" s="23"/>
      <c r="P54" s="23"/>
      <c r="Q54" s="23"/>
      <c r="R54" s="23"/>
      <c r="S54" s="23"/>
      <c r="T54" s="23"/>
      <c r="U54" s="23"/>
      <c r="V54" s="23"/>
      <c r="W54" s="23"/>
    </row>
    <row r="55" ht="21" customHeight="1" spans="1:23">
      <c r="A55" s="35" t="s">
        <v>117</v>
      </c>
      <c r="B55" s="134"/>
      <c r="C55" s="134"/>
      <c r="D55" s="134"/>
      <c r="E55" s="134"/>
      <c r="F55" s="134"/>
      <c r="G55" s="135"/>
      <c r="H55" s="23">
        <v>7386711.89</v>
      </c>
      <c r="I55" s="23">
        <v>7386711.89</v>
      </c>
      <c r="J55" s="23"/>
      <c r="K55" s="23"/>
      <c r="L55" s="23">
        <v>7386711.89</v>
      </c>
      <c r="M55" s="23"/>
      <c r="N55" s="23"/>
      <c r="O55" s="23"/>
      <c r="P55" s="23"/>
      <c r="Q55" s="23"/>
      <c r="R55" s="23"/>
      <c r="S55" s="23"/>
      <c r="T55" s="23"/>
      <c r="U55" s="23"/>
      <c r="V55" s="23"/>
      <c r="W55" s="23"/>
    </row>
  </sheetData>
  <mergeCells count="30">
    <mergeCell ref="A2:W2"/>
    <mergeCell ref="A3:G3"/>
    <mergeCell ref="H4:W4"/>
    <mergeCell ref="I5:M5"/>
    <mergeCell ref="N5:P5"/>
    <mergeCell ref="R5:W5"/>
    <mergeCell ref="A55:G5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8"/>
  <sheetViews>
    <sheetView showZeros="0" topLeftCell="A7" workbookViewId="0">
      <selection activeCell="F17" sqref="F1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319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"单位名称："&amp;"耿马傣族佤族自治县退役军人事务局"</f>
        <v>单位名称：耿马傣族佤族自治县退役军人事务局</v>
      </c>
      <c r="B3" s="8"/>
      <c r="C3" s="8"/>
      <c r="D3" s="8"/>
      <c r="E3" s="8"/>
      <c r="F3" s="8"/>
      <c r="G3" s="8"/>
      <c r="H3" s="8"/>
      <c r="I3" s="9"/>
      <c r="J3" s="9"/>
      <c r="K3" s="9"/>
      <c r="L3" s="9"/>
      <c r="M3" s="9"/>
      <c r="N3" s="9"/>
      <c r="O3" s="9"/>
      <c r="P3" s="9"/>
      <c r="Q3" s="9"/>
      <c r="R3" s="1"/>
      <c r="S3" s="1"/>
      <c r="T3" s="1"/>
      <c r="U3" s="3"/>
      <c r="V3" s="1"/>
      <c r="W3" s="40" t="s">
        <v>192</v>
      </c>
    </row>
    <row r="4" ht="18.75" customHeight="1" spans="1:23">
      <c r="A4" s="10" t="s">
        <v>320</v>
      </c>
      <c r="B4" s="11" t="s">
        <v>201</v>
      </c>
      <c r="C4" s="10" t="s">
        <v>202</v>
      </c>
      <c r="D4" s="10" t="s">
        <v>321</v>
      </c>
      <c r="E4" s="11" t="s">
        <v>203</v>
      </c>
      <c r="F4" s="11" t="s">
        <v>204</v>
      </c>
      <c r="G4" s="11" t="s">
        <v>322</v>
      </c>
      <c r="H4" s="11" t="s">
        <v>323</v>
      </c>
      <c r="I4" s="31" t="s">
        <v>55</v>
      </c>
      <c r="J4" s="12" t="s">
        <v>324</v>
      </c>
      <c r="K4" s="13"/>
      <c r="L4" s="13"/>
      <c r="M4" s="14"/>
      <c r="N4" s="12" t="s">
        <v>209</v>
      </c>
      <c r="O4" s="13"/>
      <c r="P4" s="14"/>
      <c r="Q4" s="11" t="s">
        <v>61</v>
      </c>
      <c r="R4" s="12" t="s">
        <v>78</v>
      </c>
      <c r="S4" s="13"/>
      <c r="T4" s="13"/>
      <c r="U4" s="13"/>
      <c r="V4" s="13"/>
      <c r="W4" s="14"/>
    </row>
    <row r="5" ht="18.75" customHeight="1" spans="1:23">
      <c r="A5" s="15"/>
      <c r="B5" s="32"/>
      <c r="C5" s="15"/>
      <c r="D5" s="15"/>
      <c r="E5" s="16"/>
      <c r="F5" s="16"/>
      <c r="G5" s="16"/>
      <c r="H5" s="16"/>
      <c r="I5" s="32"/>
      <c r="J5" s="122" t="s">
        <v>58</v>
      </c>
      <c r="K5" s="123"/>
      <c r="L5" s="11" t="s">
        <v>59</v>
      </c>
      <c r="M5" s="11" t="s">
        <v>60</v>
      </c>
      <c r="N5" s="11" t="s">
        <v>58</v>
      </c>
      <c r="O5" s="11" t="s">
        <v>59</v>
      </c>
      <c r="P5" s="11" t="s">
        <v>60</v>
      </c>
      <c r="Q5" s="16"/>
      <c r="R5" s="11" t="s">
        <v>57</v>
      </c>
      <c r="S5" s="10" t="s">
        <v>64</v>
      </c>
      <c r="T5" s="10" t="s">
        <v>215</v>
      </c>
      <c r="U5" s="10" t="s">
        <v>66</v>
      </c>
      <c r="V5" s="10" t="s">
        <v>67</v>
      </c>
      <c r="W5" s="10" t="s">
        <v>68</v>
      </c>
    </row>
    <row r="6" ht="18.75" customHeight="1" spans="1:23">
      <c r="A6" s="32"/>
      <c r="B6" s="32"/>
      <c r="C6" s="32"/>
      <c r="D6" s="32"/>
      <c r="E6" s="32"/>
      <c r="F6" s="32"/>
      <c r="G6" s="32"/>
      <c r="H6" s="32"/>
      <c r="I6" s="32"/>
      <c r="J6" s="124" t="s">
        <v>57</v>
      </c>
      <c r="K6" s="95"/>
      <c r="L6" s="32"/>
      <c r="M6" s="32"/>
      <c r="N6" s="32"/>
      <c r="O6" s="32"/>
      <c r="P6" s="32"/>
      <c r="Q6" s="32"/>
      <c r="R6" s="32"/>
      <c r="S6" s="125"/>
      <c r="T6" s="125"/>
      <c r="U6" s="125"/>
      <c r="V6" s="125"/>
      <c r="W6" s="125"/>
    </row>
    <row r="7" ht="18.75" customHeight="1" spans="1:23">
      <c r="A7" s="17"/>
      <c r="B7" s="33"/>
      <c r="C7" s="17"/>
      <c r="D7" s="17"/>
      <c r="E7" s="18"/>
      <c r="F7" s="18"/>
      <c r="G7" s="18"/>
      <c r="H7" s="18"/>
      <c r="I7" s="33"/>
      <c r="J7" s="47" t="s">
        <v>57</v>
      </c>
      <c r="K7" s="47" t="s">
        <v>325</v>
      </c>
      <c r="L7" s="18"/>
      <c r="M7" s="18"/>
      <c r="N7" s="18"/>
      <c r="O7" s="18"/>
      <c r="P7" s="18"/>
      <c r="Q7" s="18"/>
      <c r="R7" s="18"/>
      <c r="S7" s="18"/>
      <c r="T7" s="18"/>
      <c r="U7" s="33"/>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326</v>
      </c>
      <c r="D9" s="21"/>
      <c r="E9" s="21"/>
      <c r="F9" s="21"/>
      <c r="G9" s="21"/>
      <c r="H9" s="21"/>
      <c r="I9" s="23">
        <v>471700</v>
      </c>
      <c r="J9" s="23">
        <v>471700</v>
      </c>
      <c r="K9" s="23">
        <v>471700</v>
      </c>
      <c r="L9" s="23"/>
      <c r="M9" s="23"/>
      <c r="N9" s="23"/>
      <c r="O9" s="23"/>
      <c r="P9" s="23"/>
      <c r="Q9" s="23"/>
      <c r="R9" s="23"/>
      <c r="S9" s="23"/>
      <c r="T9" s="23"/>
      <c r="U9" s="23"/>
      <c r="V9" s="23"/>
      <c r="W9" s="23"/>
    </row>
    <row r="10" ht="18.75" customHeight="1" spans="1:23">
      <c r="A10" s="121" t="s">
        <v>327</v>
      </c>
      <c r="B10" s="121" t="s">
        <v>328</v>
      </c>
      <c r="C10" s="21" t="s">
        <v>326</v>
      </c>
      <c r="D10" s="121" t="s">
        <v>70</v>
      </c>
      <c r="E10" s="121" t="s">
        <v>103</v>
      </c>
      <c r="F10" s="121" t="s">
        <v>181</v>
      </c>
      <c r="G10" s="121" t="s">
        <v>295</v>
      </c>
      <c r="H10" s="121" t="s">
        <v>296</v>
      </c>
      <c r="I10" s="23">
        <v>470700</v>
      </c>
      <c r="J10" s="23">
        <v>470700</v>
      </c>
      <c r="K10" s="23">
        <v>470700</v>
      </c>
      <c r="L10" s="23"/>
      <c r="M10" s="23"/>
      <c r="N10" s="23"/>
      <c r="O10" s="23"/>
      <c r="P10" s="23"/>
      <c r="Q10" s="23"/>
      <c r="R10" s="23"/>
      <c r="S10" s="23"/>
      <c r="T10" s="23"/>
      <c r="U10" s="23"/>
      <c r="V10" s="23"/>
      <c r="W10" s="23"/>
    </row>
    <row r="11" ht="18.75" customHeight="1" spans="1:23">
      <c r="A11" s="121" t="s">
        <v>327</v>
      </c>
      <c r="B11" s="121" t="s">
        <v>328</v>
      </c>
      <c r="C11" s="21" t="s">
        <v>326</v>
      </c>
      <c r="D11" s="121" t="s">
        <v>70</v>
      </c>
      <c r="E11" s="121" t="s">
        <v>104</v>
      </c>
      <c r="F11" s="121" t="s">
        <v>182</v>
      </c>
      <c r="G11" s="121" t="s">
        <v>295</v>
      </c>
      <c r="H11" s="121" t="s">
        <v>296</v>
      </c>
      <c r="I11" s="23">
        <v>1000</v>
      </c>
      <c r="J11" s="23">
        <v>1000</v>
      </c>
      <c r="K11" s="23">
        <v>1000</v>
      </c>
      <c r="L11" s="23"/>
      <c r="M11" s="23"/>
      <c r="N11" s="23"/>
      <c r="O11" s="23"/>
      <c r="P11" s="23"/>
      <c r="Q11" s="23"/>
      <c r="R11" s="23"/>
      <c r="S11" s="23"/>
      <c r="T11" s="23"/>
      <c r="U11" s="23"/>
      <c r="V11" s="23"/>
      <c r="W11" s="23"/>
    </row>
    <row r="12" ht="18.75" customHeight="1" spans="1:23">
      <c r="A12" s="25"/>
      <c r="B12" s="25"/>
      <c r="C12" s="21" t="s">
        <v>329</v>
      </c>
      <c r="D12" s="25"/>
      <c r="E12" s="25"/>
      <c r="F12" s="25"/>
      <c r="G12" s="25"/>
      <c r="H12" s="25"/>
      <c r="I12" s="23">
        <v>447640</v>
      </c>
      <c r="J12" s="23">
        <v>447640</v>
      </c>
      <c r="K12" s="23">
        <v>447640</v>
      </c>
      <c r="L12" s="23"/>
      <c r="M12" s="23"/>
      <c r="N12" s="23"/>
      <c r="O12" s="23"/>
      <c r="P12" s="23"/>
      <c r="Q12" s="23"/>
      <c r="R12" s="23"/>
      <c r="S12" s="23"/>
      <c r="T12" s="23"/>
      <c r="U12" s="23"/>
      <c r="V12" s="23"/>
      <c r="W12" s="23"/>
    </row>
    <row r="13" ht="18.75" customHeight="1" spans="1:23">
      <c r="A13" s="121" t="s">
        <v>330</v>
      </c>
      <c r="B13" s="121" t="s">
        <v>331</v>
      </c>
      <c r="C13" s="21" t="s">
        <v>329</v>
      </c>
      <c r="D13" s="121" t="s">
        <v>70</v>
      </c>
      <c r="E13" s="121" t="s">
        <v>103</v>
      </c>
      <c r="F13" s="121" t="s">
        <v>181</v>
      </c>
      <c r="G13" s="121" t="s">
        <v>257</v>
      </c>
      <c r="H13" s="121" t="s">
        <v>258</v>
      </c>
      <c r="I13" s="23">
        <v>70140</v>
      </c>
      <c r="J13" s="23">
        <v>70140</v>
      </c>
      <c r="K13" s="23">
        <v>70140</v>
      </c>
      <c r="L13" s="23"/>
      <c r="M13" s="23"/>
      <c r="N13" s="23"/>
      <c r="O13" s="23"/>
      <c r="P13" s="23"/>
      <c r="Q13" s="23"/>
      <c r="R13" s="23"/>
      <c r="S13" s="23"/>
      <c r="T13" s="23"/>
      <c r="U13" s="23"/>
      <c r="V13" s="23"/>
      <c r="W13" s="23"/>
    </row>
    <row r="14" ht="18.75" customHeight="1" spans="1:23">
      <c r="A14" s="121" t="s">
        <v>330</v>
      </c>
      <c r="B14" s="121" t="s">
        <v>331</v>
      </c>
      <c r="C14" s="21" t="s">
        <v>329</v>
      </c>
      <c r="D14" s="121" t="s">
        <v>70</v>
      </c>
      <c r="E14" s="121" t="s">
        <v>103</v>
      </c>
      <c r="F14" s="121" t="s">
        <v>181</v>
      </c>
      <c r="G14" s="121" t="s">
        <v>257</v>
      </c>
      <c r="H14" s="121" t="s">
        <v>258</v>
      </c>
      <c r="I14" s="23">
        <v>4000</v>
      </c>
      <c r="J14" s="23">
        <v>4000</v>
      </c>
      <c r="K14" s="23">
        <v>4000</v>
      </c>
      <c r="L14" s="23"/>
      <c r="M14" s="23"/>
      <c r="N14" s="23"/>
      <c r="O14" s="23"/>
      <c r="P14" s="23"/>
      <c r="Q14" s="23"/>
      <c r="R14" s="23"/>
      <c r="S14" s="23"/>
      <c r="T14" s="23"/>
      <c r="U14" s="23"/>
      <c r="V14" s="23"/>
      <c r="W14" s="23"/>
    </row>
    <row r="15" ht="18.75" customHeight="1" spans="1:23">
      <c r="A15" s="121" t="s">
        <v>330</v>
      </c>
      <c r="B15" s="121" t="s">
        <v>331</v>
      </c>
      <c r="C15" s="21" t="s">
        <v>329</v>
      </c>
      <c r="D15" s="121" t="s">
        <v>70</v>
      </c>
      <c r="E15" s="121" t="s">
        <v>103</v>
      </c>
      <c r="F15" s="121" t="s">
        <v>181</v>
      </c>
      <c r="G15" s="121" t="s">
        <v>295</v>
      </c>
      <c r="H15" s="121" t="s">
        <v>296</v>
      </c>
      <c r="I15" s="23">
        <v>373500</v>
      </c>
      <c r="J15" s="23">
        <v>373500</v>
      </c>
      <c r="K15" s="23">
        <v>373500</v>
      </c>
      <c r="L15" s="23"/>
      <c r="M15" s="23"/>
      <c r="N15" s="23"/>
      <c r="O15" s="23"/>
      <c r="P15" s="23"/>
      <c r="Q15" s="23"/>
      <c r="R15" s="23"/>
      <c r="S15" s="23"/>
      <c r="T15" s="23"/>
      <c r="U15" s="23"/>
      <c r="V15" s="23"/>
      <c r="W15" s="23"/>
    </row>
    <row r="16" ht="18.75" customHeight="1" spans="1:23">
      <c r="A16" s="25"/>
      <c r="B16" s="25"/>
      <c r="C16" s="21" t="s">
        <v>332</v>
      </c>
      <c r="D16" s="25"/>
      <c r="E16" s="25"/>
      <c r="F16" s="25"/>
      <c r="G16" s="25"/>
      <c r="H16" s="25"/>
      <c r="I16" s="23">
        <v>70000</v>
      </c>
      <c r="J16" s="23">
        <v>70000</v>
      </c>
      <c r="K16" s="23">
        <v>70000</v>
      </c>
      <c r="L16" s="23"/>
      <c r="M16" s="23"/>
      <c r="N16" s="23"/>
      <c r="O16" s="23"/>
      <c r="P16" s="23"/>
      <c r="Q16" s="23"/>
      <c r="R16" s="23"/>
      <c r="S16" s="23"/>
      <c r="T16" s="23"/>
      <c r="U16" s="23"/>
      <c r="V16" s="23"/>
      <c r="W16" s="23"/>
    </row>
    <row r="17" ht="18.75" customHeight="1" spans="1:23">
      <c r="A17" s="121" t="s">
        <v>330</v>
      </c>
      <c r="B17" s="121" t="s">
        <v>333</v>
      </c>
      <c r="C17" s="21" t="s">
        <v>332</v>
      </c>
      <c r="D17" s="121" t="s">
        <v>70</v>
      </c>
      <c r="E17" s="121" t="s">
        <v>100</v>
      </c>
      <c r="F17" s="121" t="s">
        <v>178</v>
      </c>
      <c r="G17" s="121" t="s">
        <v>295</v>
      </c>
      <c r="H17" s="121" t="s">
        <v>296</v>
      </c>
      <c r="I17" s="23">
        <v>70000</v>
      </c>
      <c r="J17" s="23">
        <v>70000</v>
      </c>
      <c r="K17" s="23">
        <v>70000</v>
      </c>
      <c r="L17" s="23"/>
      <c r="M17" s="23"/>
      <c r="N17" s="23"/>
      <c r="O17" s="23"/>
      <c r="P17" s="23"/>
      <c r="Q17" s="23"/>
      <c r="R17" s="23"/>
      <c r="S17" s="23"/>
      <c r="T17" s="23"/>
      <c r="U17" s="23"/>
      <c r="V17" s="23"/>
      <c r="W17" s="23"/>
    </row>
    <row r="18" ht="18.75" customHeight="1" spans="1:23">
      <c r="A18" s="25"/>
      <c r="B18" s="25"/>
      <c r="C18" s="21" t="s">
        <v>334</v>
      </c>
      <c r="D18" s="25"/>
      <c r="E18" s="25"/>
      <c r="F18" s="25"/>
      <c r="G18" s="25"/>
      <c r="H18" s="25"/>
      <c r="I18" s="23">
        <v>99860</v>
      </c>
      <c r="J18" s="23">
        <v>99860</v>
      </c>
      <c r="K18" s="23">
        <v>99860</v>
      </c>
      <c r="L18" s="23"/>
      <c r="M18" s="23"/>
      <c r="N18" s="23"/>
      <c r="O18" s="23"/>
      <c r="P18" s="23"/>
      <c r="Q18" s="23"/>
      <c r="R18" s="23"/>
      <c r="S18" s="23"/>
      <c r="T18" s="23"/>
      <c r="U18" s="23"/>
      <c r="V18" s="23"/>
      <c r="W18" s="23"/>
    </row>
    <row r="19" ht="18.75" customHeight="1" spans="1:23">
      <c r="A19" s="121" t="s">
        <v>327</v>
      </c>
      <c r="B19" s="121" t="s">
        <v>335</v>
      </c>
      <c r="C19" s="21" t="s">
        <v>334</v>
      </c>
      <c r="D19" s="121" t="s">
        <v>70</v>
      </c>
      <c r="E19" s="121" t="s">
        <v>104</v>
      </c>
      <c r="F19" s="121" t="s">
        <v>182</v>
      </c>
      <c r="G19" s="121" t="s">
        <v>257</v>
      </c>
      <c r="H19" s="121" t="s">
        <v>258</v>
      </c>
      <c r="I19" s="23">
        <v>49860</v>
      </c>
      <c r="J19" s="23">
        <v>49860</v>
      </c>
      <c r="K19" s="23">
        <v>49860</v>
      </c>
      <c r="L19" s="23"/>
      <c r="M19" s="23"/>
      <c r="N19" s="23"/>
      <c r="O19" s="23"/>
      <c r="P19" s="23"/>
      <c r="Q19" s="23"/>
      <c r="R19" s="23"/>
      <c r="S19" s="23"/>
      <c r="T19" s="23"/>
      <c r="U19" s="23"/>
      <c r="V19" s="23"/>
      <c r="W19" s="23"/>
    </row>
    <row r="20" ht="18.75" customHeight="1" spans="1:23">
      <c r="A20" s="121" t="s">
        <v>327</v>
      </c>
      <c r="B20" s="121" t="s">
        <v>335</v>
      </c>
      <c r="C20" s="21" t="s">
        <v>334</v>
      </c>
      <c r="D20" s="121" t="s">
        <v>70</v>
      </c>
      <c r="E20" s="121" t="s">
        <v>104</v>
      </c>
      <c r="F20" s="121" t="s">
        <v>182</v>
      </c>
      <c r="G20" s="121" t="s">
        <v>336</v>
      </c>
      <c r="H20" s="121" t="s">
        <v>337</v>
      </c>
      <c r="I20" s="23">
        <v>50000</v>
      </c>
      <c r="J20" s="23">
        <v>50000</v>
      </c>
      <c r="K20" s="23">
        <v>50000</v>
      </c>
      <c r="L20" s="23"/>
      <c r="M20" s="23"/>
      <c r="N20" s="23"/>
      <c r="O20" s="23"/>
      <c r="P20" s="23"/>
      <c r="Q20" s="23"/>
      <c r="R20" s="23"/>
      <c r="S20" s="23"/>
      <c r="T20" s="23"/>
      <c r="U20" s="23"/>
      <c r="V20" s="23"/>
      <c r="W20" s="23"/>
    </row>
    <row r="21" ht="18.75" customHeight="1" spans="1:23">
      <c r="A21" s="25"/>
      <c r="B21" s="25"/>
      <c r="C21" s="21" t="s">
        <v>338</v>
      </c>
      <c r="D21" s="25"/>
      <c r="E21" s="25"/>
      <c r="F21" s="25"/>
      <c r="G21" s="25"/>
      <c r="H21" s="25"/>
      <c r="I21" s="23">
        <v>55000</v>
      </c>
      <c r="J21" s="23">
        <v>55000</v>
      </c>
      <c r="K21" s="23">
        <v>55000</v>
      </c>
      <c r="L21" s="23"/>
      <c r="M21" s="23"/>
      <c r="N21" s="23"/>
      <c r="O21" s="23"/>
      <c r="P21" s="23"/>
      <c r="Q21" s="23"/>
      <c r="R21" s="23"/>
      <c r="S21" s="23"/>
      <c r="T21" s="23"/>
      <c r="U21" s="23"/>
      <c r="V21" s="23"/>
      <c r="W21" s="23"/>
    </row>
    <row r="22" ht="18.75" customHeight="1" spans="1:23">
      <c r="A22" s="121" t="s">
        <v>327</v>
      </c>
      <c r="B22" s="121" t="s">
        <v>339</v>
      </c>
      <c r="C22" s="21" t="s">
        <v>338</v>
      </c>
      <c r="D22" s="121" t="s">
        <v>70</v>
      </c>
      <c r="E22" s="121" t="s">
        <v>93</v>
      </c>
      <c r="F22" s="121" t="s">
        <v>171</v>
      </c>
      <c r="G22" s="121" t="s">
        <v>257</v>
      </c>
      <c r="H22" s="121" t="s">
        <v>258</v>
      </c>
      <c r="I22" s="23">
        <v>30000</v>
      </c>
      <c r="J22" s="23">
        <v>30000</v>
      </c>
      <c r="K22" s="23">
        <v>30000</v>
      </c>
      <c r="L22" s="23"/>
      <c r="M22" s="23"/>
      <c r="N22" s="23"/>
      <c r="O22" s="23"/>
      <c r="P22" s="23"/>
      <c r="Q22" s="23"/>
      <c r="R22" s="23"/>
      <c r="S22" s="23"/>
      <c r="T22" s="23"/>
      <c r="U22" s="23"/>
      <c r="V22" s="23"/>
      <c r="W22" s="23"/>
    </row>
    <row r="23" ht="18.75" customHeight="1" spans="1:23">
      <c r="A23" s="121" t="s">
        <v>327</v>
      </c>
      <c r="B23" s="121" t="s">
        <v>339</v>
      </c>
      <c r="C23" s="21" t="s">
        <v>338</v>
      </c>
      <c r="D23" s="121" t="s">
        <v>70</v>
      </c>
      <c r="E23" s="121" t="s">
        <v>93</v>
      </c>
      <c r="F23" s="121" t="s">
        <v>171</v>
      </c>
      <c r="G23" s="121" t="s">
        <v>295</v>
      </c>
      <c r="H23" s="121" t="s">
        <v>296</v>
      </c>
      <c r="I23" s="23">
        <v>25000</v>
      </c>
      <c r="J23" s="23">
        <v>25000</v>
      </c>
      <c r="K23" s="23">
        <v>25000</v>
      </c>
      <c r="L23" s="23"/>
      <c r="M23" s="23"/>
      <c r="N23" s="23"/>
      <c r="O23" s="23"/>
      <c r="P23" s="23"/>
      <c r="Q23" s="23"/>
      <c r="R23" s="23"/>
      <c r="S23" s="23"/>
      <c r="T23" s="23"/>
      <c r="U23" s="23"/>
      <c r="V23" s="23"/>
      <c r="W23" s="23"/>
    </row>
    <row r="24" ht="18.75" customHeight="1" spans="1:23">
      <c r="A24" s="25"/>
      <c r="B24" s="25"/>
      <c r="C24" s="21" t="s">
        <v>340</v>
      </c>
      <c r="D24" s="25"/>
      <c r="E24" s="25"/>
      <c r="F24" s="25"/>
      <c r="G24" s="25"/>
      <c r="H24" s="25"/>
      <c r="I24" s="23">
        <v>50000</v>
      </c>
      <c r="J24" s="23">
        <v>50000</v>
      </c>
      <c r="K24" s="23">
        <v>50000</v>
      </c>
      <c r="L24" s="23"/>
      <c r="M24" s="23"/>
      <c r="N24" s="23"/>
      <c r="O24" s="23"/>
      <c r="P24" s="23"/>
      <c r="Q24" s="23"/>
      <c r="R24" s="23"/>
      <c r="S24" s="23"/>
      <c r="T24" s="23"/>
      <c r="U24" s="23"/>
      <c r="V24" s="23"/>
      <c r="W24" s="23"/>
    </row>
    <row r="25" ht="18.75" customHeight="1" spans="1:23">
      <c r="A25" s="121" t="s">
        <v>341</v>
      </c>
      <c r="B25" s="121" t="s">
        <v>342</v>
      </c>
      <c r="C25" s="21" t="s">
        <v>340</v>
      </c>
      <c r="D25" s="121" t="s">
        <v>70</v>
      </c>
      <c r="E25" s="121" t="s">
        <v>93</v>
      </c>
      <c r="F25" s="121" t="s">
        <v>171</v>
      </c>
      <c r="G25" s="121" t="s">
        <v>257</v>
      </c>
      <c r="H25" s="121" t="s">
        <v>258</v>
      </c>
      <c r="I25" s="23">
        <v>50000</v>
      </c>
      <c r="J25" s="23">
        <v>50000</v>
      </c>
      <c r="K25" s="23">
        <v>50000</v>
      </c>
      <c r="L25" s="23"/>
      <c r="M25" s="23"/>
      <c r="N25" s="23"/>
      <c r="O25" s="23"/>
      <c r="P25" s="23"/>
      <c r="Q25" s="23"/>
      <c r="R25" s="23"/>
      <c r="S25" s="23"/>
      <c r="T25" s="23"/>
      <c r="U25" s="23"/>
      <c r="V25" s="23"/>
      <c r="W25" s="23"/>
    </row>
    <row r="26" ht="18.75" customHeight="1" spans="1:23">
      <c r="A26" s="25"/>
      <c r="B26" s="25"/>
      <c r="C26" s="21" t="s">
        <v>343</v>
      </c>
      <c r="D26" s="25"/>
      <c r="E26" s="25"/>
      <c r="F26" s="25"/>
      <c r="G26" s="25"/>
      <c r="H26" s="25"/>
      <c r="I26" s="23">
        <v>20000</v>
      </c>
      <c r="J26" s="23">
        <v>20000</v>
      </c>
      <c r="K26" s="23">
        <v>20000</v>
      </c>
      <c r="L26" s="23"/>
      <c r="M26" s="23"/>
      <c r="N26" s="23"/>
      <c r="O26" s="23"/>
      <c r="P26" s="23"/>
      <c r="Q26" s="23"/>
      <c r="R26" s="23"/>
      <c r="S26" s="23"/>
      <c r="T26" s="23"/>
      <c r="U26" s="23"/>
      <c r="V26" s="23"/>
      <c r="W26" s="23"/>
    </row>
    <row r="27" ht="18.75" customHeight="1" spans="1:23">
      <c r="A27" s="121" t="s">
        <v>341</v>
      </c>
      <c r="B27" s="121" t="s">
        <v>344</v>
      </c>
      <c r="C27" s="21" t="s">
        <v>343</v>
      </c>
      <c r="D27" s="121" t="s">
        <v>70</v>
      </c>
      <c r="E27" s="121" t="s">
        <v>93</v>
      </c>
      <c r="F27" s="121" t="s">
        <v>171</v>
      </c>
      <c r="G27" s="121" t="s">
        <v>257</v>
      </c>
      <c r="H27" s="121" t="s">
        <v>258</v>
      </c>
      <c r="I27" s="23">
        <v>5000</v>
      </c>
      <c r="J27" s="23">
        <v>5000</v>
      </c>
      <c r="K27" s="23">
        <v>5000</v>
      </c>
      <c r="L27" s="23"/>
      <c r="M27" s="23"/>
      <c r="N27" s="23"/>
      <c r="O27" s="23"/>
      <c r="P27" s="23"/>
      <c r="Q27" s="23"/>
      <c r="R27" s="23"/>
      <c r="S27" s="23"/>
      <c r="T27" s="23"/>
      <c r="U27" s="23"/>
      <c r="V27" s="23"/>
      <c r="W27" s="23"/>
    </row>
    <row r="28" ht="18.75" customHeight="1" spans="1:23">
      <c r="A28" s="121" t="s">
        <v>341</v>
      </c>
      <c r="B28" s="121" t="s">
        <v>344</v>
      </c>
      <c r="C28" s="21" t="s">
        <v>343</v>
      </c>
      <c r="D28" s="121" t="s">
        <v>70</v>
      </c>
      <c r="E28" s="121" t="s">
        <v>93</v>
      </c>
      <c r="F28" s="121" t="s">
        <v>171</v>
      </c>
      <c r="G28" s="121" t="s">
        <v>265</v>
      </c>
      <c r="H28" s="121" t="s">
        <v>266</v>
      </c>
      <c r="I28" s="23">
        <v>15000</v>
      </c>
      <c r="J28" s="23">
        <v>15000</v>
      </c>
      <c r="K28" s="23">
        <v>15000</v>
      </c>
      <c r="L28" s="23"/>
      <c r="M28" s="23"/>
      <c r="N28" s="23"/>
      <c r="O28" s="23"/>
      <c r="P28" s="23"/>
      <c r="Q28" s="23"/>
      <c r="R28" s="23"/>
      <c r="S28" s="23"/>
      <c r="T28" s="23"/>
      <c r="U28" s="23"/>
      <c r="V28" s="23"/>
      <c r="W28" s="23"/>
    </row>
    <row r="29" ht="18.75" customHeight="1" spans="1:23">
      <c r="A29" s="25"/>
      <c r="B29" s="25"/>
      <c r="C29" s="21" t="s">
        <v>345</v>
      </c>
      <c r="D29" s="25"/>
      <c r="E29" s="25"/>
      <c r="F29" s="25"/>
      <c r="G29" s="25"/>
      <c r="H29" s="25"/>
      <c r="I29" s="23">
        <v>20000</v>
      </c>
      <c r="J29" s="23">
        <v>20000</v>
      </c>
      <c r="K29" s="23">
        <v>20000</v>
      </c>
      <c r="L29" s="23"/>
      <c r="M29" s="23"/>
      <c r="N29" s="23"/>
      <c r="O29" s="23"/>
      <c r="P29" s="23"/>
      <c r="Q29" s="23"/>
      <c r="R29" s="23"/>
      <c r="S29" s="23"/>
      <c r="T29" s="23"/>
      <c r="U29" s="23"/>
      <c r="V29" s="23"/>
      <c r="W29" s="23"/>
    </row>
    <row r="30" ht="18.75" customHeight="1" spans="1:23">
      <c r="A30" s="121" t="s">
        <v>327</v>
      </c>
      <c r="B30" s="121" t="s">
        <v>346</v>
      </c>
      <c r="C30" s="21" t="s">
        <v>345</v>
      </c>
      <c r="D30" s="121" t="s">
        <v>70</v>
      </c>
      <c r="E30" s="121" t="s">
        <v>103</v>
      </c>
      <c r="F30" s="121" t="s">
        <v>181</v>
      </c>
      <c r="G30" s="121" t="s">
        <v>257</v>
      </c>
      <c r="H30" s="121" t="s">
        <v>258</v>
      </c>
      <c r="I30" s="23">
        <v>20000</v>
      </c>
      <c r="J30" s="23">
        <v>20000</v>
      </c>
      <c r="K30" s="23">
        <v>20000</v>
      </c>
      <c r="L30" s="23"/>
      <c r="M30" s="23"/>
      <c r="N30" s="23"/>
      <c r="O30" s="23"/>
      <c r="P30" s="23"/>
      <c r="Q30" s="23"/>
      <c r="R30" s="23"/>
      <c r="S30" s="23"/>
      <c r="T30" s="23"/>
      <c r="U30" s="23"/>
      <c r="V30" s="23"/>
      <c r="W30" s="23"/>
    </row>
    <row r="31" ht="18.75" customHeight="1" spans="1:23">
      <c r="A31" s="25"/>
      <c r="B31" s="25"/>
      <c r="C31" s="21" t="s">
        <v>347</v>
      </c>
      <c r="D31" s="25"/>
      <c r="E31" s="25"/>
      <c r="F31" s="25"/>
      <c r="G31" s="25"/>
      <c r="H31" s="25"/>
      <c r="I31" s="23">
        <v>100000</v>
      </c>
      <c r="J31" s="23">
        <v>100000</v>
      </c>
      <c r="K31" s="23">
        <v>100000</v>
      </c>
      <c r="L31" s="23"/>
      <c r="M31" s="23"/>
      <c r="N31" s="23"/>
      <c r="O31" s="23"/>
      <c r="P31" s="23"/>
      <c r="Q31" s="23"/>
      <c r="R31" s="23"/>
      <c r="S31" s="23"/>
      <c r="T31" s="23"/>
      <c r="U31" s="23"/>
      <c r="V31" s="23"/>
      <c r="W31" s="23"/>
    </row>
    <row r="32" ht="18.75" customHeight="1" spans="1:23">
      <c r="A32" s="121" t="s">
        <v>327</v>
      </c>
      <c r="B32" s="121" t="s">
        <v>348</v>
      </c>
      <c r="C32" s="21" t="s">
        <v>347</v>
      </c>
      <c r="D32" s="121" t="s">
        <v>70</v>
      </c>
      <c r="E32" s="121" t="s">
        <v>103</v>
      </c>
      <c r="F32" s="121" t="s">
        <v>181</v>
      </c>
      <c r="G32" s="121" t="s">
        <v>336</v>
      </c>
      <c r="H32" s="121" t="s">
        <v>337</v>
      </c>
      <c r="I32" s="23">
        <v>100000</v>
      </c>
      <c r="J32" s="23">
        <v>100000</v>
      </c>
      <c r="K32" s="23">
        <v>100000</v>
      </c>
      <c r="L32" s="23"/>
      <c r="M32" s="23"/>
      <c r="N32" s="23"/>
      <c r="O32" s="23"/>
      <c r="P32" s="23"/>
      <c r="Q32" s="23"/>
      <c r="R32" s="23"/>
      <c r="S32" s="23"/>
      <c r="T32" s="23"/>
      <c r="U32" s="23"/>
      <c r="V32" s="23"/>
      <c r="W32" s="23"/>
    </row>
    <row r="33" ht="18.75" customHeight="1" spans="1:23">
      <c r="A33" s="25"/>
      <c r="B33" s="25"/>
      <c r="C33" s="21" t="s">
        <v>349</v>
      </c>
      <c r="D33" s="25"/>
      <c r="E33" s="25"/>
      <c r="F33" s="25"/>
      <c r="G33" s="25"/>
      <c r="H33" s="25"/>
      <c r="I33" s="23">
        <v>26500</v>
      </c>
      <c r="J33" s="23">
        <v>26500</v>
      </c>
      <c r="K33" s="23">
        <v>26500</v>
      </c>
      <c r="L33" s="23"/>
      <c r="M33" s="23"/>
      <c r="N33" s="23"/>
      <c r="O33" s="23"/>
      <c r="P33" s="23"/>
      <c r="Q33" s="23"/>
      <c r="R33" s="23"/>
      <c r="S33" s="23"/>
      <c r="T33" s="23"/>
      <c r="U33" s="23"/>
      <c r="V33" s="23"/>
      <c r="W33" s="23"/>
    </row>
    <row r="34" ht="18.75" customHeight="1" spans="1:23">
      <c r="A34" s="121" t="s">
        <v>330</v>
      </c>
      <c r="B34" s="121" t="s">
        <v>350</v>
      </c>
      <c r="C34" s="21" t="s">
        <v>349</v>
      </c>
      <c r="D34" s="121" t="s">
        <v>70</v>
      </c>
      <c r="E34" s="121" t="s">
        <v>100</v>
      </c>
      <c r="F34" s="121" t="s">
        <v>178</v>
      </c>
      <c r="G34" s="121" t="s">
        <v>295</v>
      </c>
      <c r="H34" s="121" t="s">
        <v>296</v>
      </c>
      <c r="I34" s="23">
        <v>26500</v>
      </c>
      <c r="J34" s="23">
        <v>26500</v>
      </c>
      <c r="K34" s="23">
        <v>26500</v>
      </c>
      <c r="L34" s="23"/>
      <c r="M34" s="23"/>
      <c r="N34" s="23"/>
      <c r="O34" s="23"/>
      <c r="P34" s="23"/>
      <c r="Q34" s="23"/>
      <c r="R34" s="23"/>
      <c r="S34" s="23"/>
      <c r="T34" s="23"/>
      <c r="U34" s="23"/>
      <c r="V34" s="23"/>
      <c r="W34" s="23"/>
    </row>
    <row r="35" ht="18.75" customHeight="1" spans="1:23">
      <c r="A35" s="25"/>
      <c r="B35" s="25"/>
      <c r="C35" s="21" t="s">
        <v>351</v>
      </c>
      <c r="D35" s="25"/>
      <c r="E35" s="25"/>
      <c r="F35" s="25"/>
      <c r="G35" s="25"/>
      <c r="H35" s="25"/>
      <c r="I35" s="23">
        <v>58000</v>
      </c>
      <c r="J35" s="23"/>
      <c r="K35" s="23"/>
      <c r="L35" s="23"/>
      <c r="M35" s="23"/>
      <c r="N35" s="23"/>
      <c r="O35" s="23"/>
      <c r="P35" s="23"/>
      <c r="Q35" s="23"/>
      <c r="R35" s="23">
        <v>58000</v>
      </c>
      <c r="S35" s="23"/>
      <c r="T35" s="23"/>
      <c r="U35" s="23"/>
      <c r="V35" s="23"/>
      <c r="W35" s="23">
        <v>58000</v>
      </c>
    </row>
    <row r="36" ht="18.75" customHeight="1" spans="1:23">
      <c r="A36" s="121" t="s">
        <v>327</v>
      </c>
      <c r="B36" s="121" t="s">
        <v>352</v>
      </c>
      <c r="C36" s="21" t="s">
        <v>351</v>
      </c>
      <c r="D36" s="121" t="s">
        <v>70</v>
      </c>
      <c r="E36" s="121" t="s">
        <v>97</v>
      </c>
      <c r="F36" s="121" t="s">
        <v>175</v>
      </c>
      <c r="G36" s="121" t="s">
        <v>287</v>
      </c>
      <c r="H36" s="121" t="s">
        <v>288</v>
      </c>
      <c r="I36" s="23">
        <v>50000</v>
      </c>
      <c r="J36" s="23"/>
      <c r="K36" s="23"/>
      <c r="L36" s="23"/>
      <c r="M36" s="23"/>
      <c r="N36" s="23"/>
      <c r="O36" s="23"/>
      <c r="P36" s="23"/>
      <c r="Q36" s="23"/>
      <c r="R36" s="23">
        <v>50000</v>
      </c>
      <c r="S36" s="23"/>
      <c r="T36" s="23"/>
      <c r="U36" s="23"/>
      <c r="V36" s="23"/>
      <c r="W36" s="23">
        <v>50000</v>
      </c>
    </row>
    <row r="37" ht="18.75" customHeight="1" spans="1:23">
      <c r="A37" s="121" t="s">
        <v>327</v>
      </c>
      <c r="B37" s="121" t="s">
        <v>352</v>
      </c>
      <c r="C37" s="21" t="s">
        <v>351</v>
      </c>
      <c r="D37" s="121" t="s">
        <v>70</v>
      </c>
      <c r="E37" s="121" t="s">
        <v>98</v>
      </c>
      <c r="F37" s="121" t="s">
        <v>176</v>
      </c>
      <c r="G37" s="121" t="s">
        <v>295</v>
      </c>
      <c r="H37" s="121" t="s">
        <v>296</v>
      </c>
      <c r="I37" s="23">
        <v>8000</v>
      </c>
      <c r="J37" s="23"/>
      <c r="K37" s="23"/>
      <c r="L37" s="23"/>
      <c r="M37" s="23"/>
      <c r="N37" s="23"/>
      <c r="O37" s="23"/>
      <c r="P37" s="23"/>
      <c r="Q37" s="23"/>
      <c r="R37" s="23">
        <v>8000</v>
      </c>
      <c r="S37" s="23"/>
      <c r="T37" s="23"/>
      <c r="U37" s="23"/>
      <c r="V37" s="23"/>
      <c r="W37" s="23">
        <v>8000</v>
      </c>
    </row>
    <row r="38" ht="18.75" customHeight="1" spans="1:23">
      <c r="A38" s="35" t="s">
        <v>117</v>
      </c>
      <c r="B38" s="36"/>
      <c r="C38" s="36"/>
      <c r="D38" s="36"/>
      <c r="E38" s="36"/>
      <c r="F38" s="36"/>
      <c r="G38" s="36"/>
      <c r="H38" s="37"/>
      <c r="I38" s="23">
        <v>1418700</v>
      </c>
      <c r="J38" s="23">
        <v>1360700</v>
      </c>
      <c r="K38" s="23">
        <v>1360700</v>
      </c>
      <c r="L38" s="23"/>
      <c r="M38" s="23"/>
      <c r="N38" s="23"/>
      <c r="O38" s="23"/>
      <c r="P38" s="23"/>
      <c r="Q38" s="23"/>
      <c r="R38" s="23">
        <v>58000</v>
      </c>
      <c r="S38" s="23"/>
      <c r="T38" s="23"/>
      <c r="U38" s="23"/>
      <c r="V38" s="23"/>
      <c r="W38" s="23">
        <v>58000</v>
      </c>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8"/>
  <sheetViews>
    <sheetView showZeros="0" tabSelected="1" topLeftCell="A51" workbookViewId="0">
      <selection activeCell="B80" sqref="B8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353</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"单位名称："&amp;"耿马傣族佤族自治县退役军人事务局"</f>
        <v>单位名称：耿马傣族佤族自治县退役军人事务局</v>
      </c>
      <c r="B3" s="3"/>
      <c r="C3" s="3"/>
      <c r="D3" s="3"/>
      <c r="E3" s="3"/>
      <c r="F3" s="53"/>
      <c r="G3" s="3"/>
      <c r="H3" s="53"/>
    </row>
    <row r="4" ht="18.75" customHeight="1" spans="1:10">
      <c r="A4" s="47" t="s">
        <v>354</v>
      </c>
      <c r="B4" s="47" t="s">
        <v>355</v>
      </c>
      <c r="C4" s="47" t="s">
        <v>356</v>
      </c>
      <c r="D4" s="47" t="s">
        <v>357</v>
      </c>
      <c r="E4" s="47" t="s">
        <v>358</v>
      </c>
      <c r="F4" s="54" t="s">
        <v>359</v>
      </c>
      <c r="G4" s="47" t="s">
        <v>360</v>
      </c>
      <c r="H4" s="54" t="s">
        <v>361</v>
      </c>
      <c r="I4" s="54" t="s">
        <v>362</v>
      </c>
      <c r="J4" s="47" t="s">
        <v>363</v>
      </c>
    </row>
    <row r="5" ht="18.75" customHeight="1" spans="1:10">
      <c r="A5" s="117">
        <v>1</v>
      </c>
      <c r="B5" s="117">
        <v>2</v>
      </c>
      <c r="C5" s="117">
        <v>3</v>
      </c>
      <c r="D5" s="117">
        <v>4</v>
      </c>
      <c r="E5" s="117">
        <v>5</v>
      </c>
      <c r="F5" s="117">
        <v>6</v>
      </c>
      <c r="G5" s="117">
        <v>7</v>
      </c>
      <c r="H5" s="117">
        <v>8</v>
      </c>
      <c r="I5" s="117">
        <v>9</v>
      </c>
      <c r="J5" s="117">
        <v>10</v>
      </c>
    </row>
    <row r="6" ht="18.75" customHeight="1" spans="1:10">
      <c r="A6" s="34" t="s">
        <v>70</v>
      </c>
      <c r="B6" s="48"/>
      <c r="C6" s="48"/>
      <c r="D6" s="48"/>
      <c r="E6" s="55"/>
      <c r="F6" s="56"/>
      <c r="G6" s="55"/>
      <c r="H6" s="56"/>
      <c r="I6" s="56"/>
      <c r="J6" s="55"/>
    </row>
    <row r="7" ht="18.75" customHeight="1" spans="1:10">
      <c r="A7" s="118" t="s">
        <v>70</v>
      </c>
      <c r="B7" s="21"/>
      <c r="C7" s="21"/>
      <c r="D7" s="21"/>
      <c r="E7" s="34"/>
      <c r="F7" s="21"/>
      <c r="G7" s="34"/>
      <c r="H7" s="21"/>
      <c r="I7" s="21"/>
      <c r="J7" s="34"/>
    </row>
    <row r="8" ht="18.75" customHeight="1" spans="1:10">
      <c r="A8" s="206" t="s">
        <v>338</v>
      </c>
      <c r="B8" s="21" t="s">
        <v>364</v>
      </c>
      <c r="C8" s="21" t="s">
        <v>365</v>
      </c>
      <c r="D8" s="21" t="s">
        <v>366</v>
      </c>
      <c r="E8" s="34" t="s">
        <v>367</v>
      </c>
      <c r="F8" s="21" t="s">
        <v>368</v>
      </c>
      <c r="G8" s="34" t="s">
        <v>369</v>
      </c>
      <c r="H8" s="21" t="s">
        <v>370</v>
      </c>
      <c r="I8" s="21" t="s">
        <v>371</v>
      </c>
      <c r="J8" s="34" t="s">
        <v>372</v>
      </c>
    </row>
    <row r="9" ht="18.75" customHeight="1" spans="1:10">
      <c r="A9" s="206" t="s">
        <v>338</v>
      </c>
      <c r="B9" s="21" t="s">
        <v>364</v>
      </c>
      <c r="C9" s="21" t="s">
        <v>365</v>
      </c>
      <c r="D9" s="21" t="s">
        <v>366</v>
      </c>
      <c r="E9" s="34" t="s">
        <v>373</v>
      </c>
      <c r="F9" s="21" t="s">
        <v>374</v>
      </c>
      <c r="G9" s="34" t="s">
        <v>161</v>
      </c>
      <c r="H9" s="21" t="s">
        <v>375</v>
      </c>
      <c r="I9" s="21" t="s">
        <v>371</v>
      </c>
      <c r="J9" s="34" t="s">
        <v>376</v>
      </c>
    </row>
    <row r="10" ht="18.75" customHeight="1" spans="1:10">
      <c r="A10" s="206" t="s">
        <v>338</v>
      </c>
      <c r="B10" s="21" t="s">
        <v>364</v>
      </c>
      <c r="C10" s="21" t="s">
        <v>365</v>
      </c>
      <c r="D10" s="21" t="s">
        <v>377</v>
      </c>
      <c r="E10" s="34" t="s">
        <v>378</v>
      </c>
      <c r="F10" s="21" t="s">
        <v>379</v>
      </c>
      <c r="G10" s="34" t="s">
        <v>380</v>
      </c>
      <c r="H10" s="21" t="s">
        <v>381</v>
      </c>
      <c r="I10" s="21" t="s">
        <v>371</v>
      </c>
      <c r="J10" s="34" t="s">
        <v>382</v>
      </c>
    </row>
    <row r="11" ht="18.75" customHeight="1" spans="1:10">
      <c r="A11" s="206" t="s">
        <v>338</v>
      </c>
      <c r="B11" s="21" t="s">
        <v>364</v>
      </c>
      <c r="C11" s="21" t="s">
        <v>365</v>
      </c>
      <c r="D11" s="21" t="s">
        <v>377</v>
      </c>
      <c r="E11" s="34" t="s">
        <v>383</v>
      </c>
      <c r="F11" s="21" t="s">
        <v>379</v>
      </c>
      <c r="G11" s="34" t="s">
        <v>380</v>
      </c>
      <c r="H11" s="21" t="s">
        <v>381</v>
      </c>
      <c r="I11" s="21" t="s">
        <v>371</v>
      </c>
      <c r="J11" s="34" t="s">
        <v>383</v>
      </c>
    </row>
    <row r="12" ht="18.75" customHeight="1" spans="1:10">
      <c r="A12" s="206" t="s">
        <v>338</v>
      </c>
      <c r="B12" s="21" t="s">
        <v>364</v>
      </c>
      <c r="C12" s="21" t="s">
        <v>365</v>
      </c>
      <c r="D12" s="21" t="s">
        <v>384</v>
      </c>
      <c r="E12" s="34" t="s">
        <v>385</v>
      </c>
      <c r="F12" s="21" t="s">
        <v>379</v>
      </c>
      <c r="G12" s="34" t="s">
        <v>380</v>
      </c>
      <c r="H12" s="21" t="s">
        <v>381</v>
      </c>
      <c r="I12" s="21" t="s">
        <v>371</v>
      </c>
      <c r="J12" s="34" t="s">
        <v>385</v>
      </c>
    </row>
    <row r="13" ht="18.75" customHeight="1" spans="1:10">
      <c r="A13" s="206" t="s">
        <v>338</v>
      </c>
      <c r="B13" s="21" t="s">
        <v>364</v>
      </c>
      <c r="C13" s="21" t="s">
        <v>365</v>
      </c>
      <c r="D13" s="21" t="s">
        <v>386</v>
      </c>
      <c r="E13" s="34" t="s">
        <v>387</v>
      </c>
      <c r="F13" s="21" t="s">
        <v>368</v>
      </c>
      <c r="G13" s="34" t="s">
        <v>388</v>
      </c>
      <c r="H13" s="21" t="s">
        <v>389</v>
      </c>
      <c r="I13" s="21" t="s">
        <v>371</v>
      </c>
      <c r="J13" s="34" t="s">
        <v>390</v>
      </c>
    </row>
    <row r="14" ht="18.75" customHeight="1" spans="1:10">
      <c r="A14" s="206" t="s">
        <v>338</v>
      </c>
      <c r="B14" s="21" t="s">
        <v>364</v>
      </c>
      <c r="C14" s="21" t="s">
        <v>391</v>
      </c>
      <c r="D14" s="21" t="s">
        <v>392</v>
      </c>
      <c r="E14" s="34" t="s">
        <v>393</v>
      </c>
      <c r="F14" s="21" t="s">
        <v>379</v>
      </c>
      <c r="G14" s="34" t="s">
        <v>394</v>
      </c>
      <c r="H14" s="21" t="s">
        <v>395</v>
      </c>
      <c r="I14" s="21" t="s">
        <v>396</v>
      </c>
      <c r="J14" s="34" t="s">
        <v>393</v>
      </c>
    </row>
    <row r="15" ht="18.75" customHeight="1" spans="1:10">
      <c r="A15" s="206" t="s">
        <v>338</v>
      </c>
      <c r="B15" s="21" t="s">
        <v>364</v>
      </c>
      <c r="C15" s="21" t="s">
        <v>397</v>
      </c>
      <c r="D15" s="21" t="s">
        <v>398</v>
      </c>
      <c r="E15" s="34" t="s">
        <v>399</v>
      </c>
      <c r="F15" s="21" t="s">
        <v>374</v>
      </c>
      <c r="G15" s="34" t="s">
        <v>400</v>
      </c>
      <c r="H15" s="21" t="s">
        <v>381</v>
      </c>
      <c r="I15" s="21" t="s">
        <v>396</v>
      </c>
      <c r="J15" s="34" t="s">
        <v>399</v>
      </c>
    </row>
    <row r="16" ht="18.75" customHeight="1" spans="1:10">
      <c r="A16" s="206" t="s">
        <v>334</v>
      </c>
      <c r="B16" s="21" t="s">
        <v>401</v>
      </c>
      <c r="C16" s="21" t="s">
        <v>365</v>
      </c>
      <c r="D16" s="21" t="s">
        <v>366</v>
      </c>
      <c r="E16" s="34" t="s">
        <v>402</v>
      </c>
      <c r="F16" s="21" t="s">
        <v>374</v>
      </c>
      <c r="G16" s="34" t="s">
        <v>160</v>
      </c>
      <c r="H16" s="21" t="s">
        <v>375</v>
      </c>
      <c r="I16" s="21" t="s">
        <v>371</v>
      </c>
      <c r="J16" s="34" t="s">
        <v>402</v>
      </c>
    </row>
    <row r="17" ht="18.75" customHeight="1" spans="1:10">
      <c r="A17" s="206" t="s">
        <v>334</v>
      </c>
      <c r="B17" s="21" t="s">
        <v>401</v>
      </c>
      <c r="C17" s="21" t="s">
        <v>365</v>
      </c>
      <c r="D17" s="21" t="s">
        <v>377</v>
      </c>
      <c r="E17" s="34" t="s">
        <v>403</v>
      </c>
      <c r="F17" s="21" t="s">
        <v>379</v>
      </c>
      <c r="G17" s="34" t="s">
        <v>380</v>
      </c>
      <c r="H17" s="21" t="s">
        <v>381</v>
      </c>
      <c r="I17" s="21" t="s">
        <v>371</v>
      </c>
      <c r="J17" s="34" t="s">
        <v>403</v>
      </c>
    </row>
    <row r="18" ht="18.75" customHeight="1" spans="1:10">
      <c r="A18" s="206" t="s">
        <v>334</v>
      </c>
      <c r="B18" s="21" t="s">
        <v>401</v>
      </c>
      <c r="C18" s="21" t="s">
        <v>365</v>
      </c>
      <c r="D18" s="21" t="s">
        <v>384</v>
      </c>
      <c r="E18" s="34" t="s">
        <v>385</v>
      </c>
      <c r="F18" s="21" t="s">
        <v>379</v>
      </c>
      <c r="G18" s="34" t="s">
        <v>380</v>
      </c>
      <c r="H18" s="21" t="s">
        <v>381</v>
      </c>
      <c r="I18" s="21" t="s">
        <v>371</v>
      </c>
      <c r="J18" s="34" t="s">
        <v>385</v>
      </c>
    </row>
    <row r="19" ht="18.75" customHeight="1" spans="1:10">
      <c r="A19" s="206" t="s">
        <v>334</v>
      </c>
      <c r="B19" s="21" t="s">
        <v>401</v>
      </c>
      <c r="C19" s="21" t="s">
        <v>391</v>
      </c>
      <c r="D19" s="21" t="s">
        <v>392</v>
      </c>
      <c r="E19" s="34" t="s">
        <v>404</v>
      </c>
      <c r="F19" s="21" t="s">
        <v>379</v>
      </c>
      <c r="G19" s="34" t="s">
        <v>405</v>
      </c>
      <c r="H19" s="21" t="s">
        <v>395</v>
      </c>
      <c r="I19" s="21" t="s">
        <v>396</v>
      </c>
      <c r="J19" s="34" t="s">
        <v>404</v>
      </c>
    </row>
    <row r="20" ht="18.75" customHeight="1" spans="1:10">
      <c r="A20" s="206" t="s">
        <v>334</v>
      </c>
      <c r="B20" s="21" t="s">
        <v>401</v>
      </c>
      <c r="C20" s="21" t="s">
        <v>397</v>
      </c>
      <c r="D20" s="21" t="s">
        <v>398</v>
      </c>
      <c r="E20" s="34" t="s">
        <v>406</v>
      </c>
      <c r="F20" s="21" t="s">
        <v>374</v>
      </c>
      <c r="G20" s="34" t="s">
        <v>407</v>
      </c>
      <c r="H20" s="21" t="s">
        <v>381</v>
      </c>
      <c r="I20" s="21" t="s">
        <v>371</v>
      </c>
      <c r="J20" s="34" t="s">
        <v>406</v>
      </c>
    </row>
    <row r="21" ht="18.75" customHeight="1" spans="1:10">
      <c r="A21" s="206" t="s">
        <v>326</v>
      </c>
      <c r="B21" s="21" t="s">
        <v>408</v>
      </c>
      <c r="C21" s="21" t="s">
        <v>365</v>
      </c>
      <c r="D21" s="21" t="s">
        <v>366</v>
      </c>
      <c r="E21" s="34" t="s">
        <v>409</v>
      </c>
      <c r="F21" s="21" t="s">
        <v>374</v>
      </c>
      <c r="G21" s="34" t="s">
        <v>410</v>
      </c>
      <c r="H21" s="21" t="s">
        <v>370</v>
      </c>
      <c r="I21" s="21" t="s">
        <v>371</v>
      </c>
      <c r="J21" s="34" t="s">
        <v>411</v>
      </c>
    </row>
    <row r="22" ht="18.75" customHeight="1" spans="1:10">
      <c r="A22" s="206" t="s">
        <v>326</v>
      </c>
      <c r="B22" s="21" t="s">
        <v>408</v>
      </c>
      <c r="C22" s="21" t="s">
        <v>365</v>
      </c>
      <c r="D22" s="21" t="s">
        <v>377</v>
      </c>
      <c r="E22" s="34" t="s">
        <v>383</v>
      </c>
      <c r="F22" s="21" t="s">
        <v>379</v>
      </c>
      <c r="G22" s="34" t="s">
        <v>380</v>
      </c>
      <c r="H22" s="21" t="s">
        <v>381</v>
      </c>
      <c r="I22" s="21" t="s">
        <v>371</v>
      </c>
      <c r="J22" s="34" t="s">
        <v>383</v>
      </c>
    </row>
    <row r="23" ht="18.75" customHeight="1" spans="1:10">
      <c r="A23" s="206" t="s">
        <v>326</v>
      </c>
      <c r="B23" s="21" t="s">
        <v>408</v>
      </c>
      <c r="C23" s="21" t="s">
        <v>365</v>
      </c>
      <c r="D23" s="21" t="s">
        <v>384</v>
      </c>
      <c r="E23" s="34" t="s">
        <v>385</v>
      </c>
      <c r="F23" s="21" t="s">
        <v>379</v>
      </c>
      <c r="G23" s="34" t="s">
        <v>380</v>
      </c>
      <c r="H23" s="21" t="s">
        <v>381</v>
      </c>
      <c r="I23" s="21" t="s">
        <v>371</v>
      </c>
      <c r="J23" s="34" t="s">
        <v>385</v>
      </c>
    </row>
    <row r="24" ht="18.75" customHeight="1" spans="1:10">
      <c r="A24" s="206" t="s">
        <v>326</v>
      </c>
      <c r="B24" s="21" t="s">
        <v>408</v>
      </c>
      <c r="C24" s="21" t="s">
        <v>391</v>
      </c>
      <c r="D24" s="21" t="s">
        <v>392</v>
      </c>
      <c r="E24" s="34" t="s">
        <v>412</v>
      </c>
      <c r="F24" s="21" t="s">
        <v>379</v>
      </c>
      <c r="G24" s="34" t="s">
        <v>413</v>
      </c>
      <c r="H24" s="21" t="s">
        <v>395</v>
      </c>
      <c r="I24" s="21" t="s">
        <v>396</v>
      </c>
      <c r="J24" s="34" t="s">
        <v>412</v>
      </c>
    </row>
    <row r="25" ht="18.75" customHeight="1" spans="1:10">
      <c r="A25" s="206" t="s">
        <v>326</v>
      </c>
      <c r="B25" s="21" t="s">
        <v>408</v>
      </c>
      <c r="C25" s="21" t="s">
        <v>397</v>
      </c>
      <c r="D25" s="21" t="s">
        <v>398</v>
      </c>
      <c r="E25" s="34" t="s">
        <v>414</v>
      </c>
      <c r="F25" s="21" t="s">
        <v>374</v>
      </c>
      <c r="G25" s="34" t="s">
        <v>407</v>
      </c>
      <c r="H25" s="21" t="s">
        <v>381</v>
      </c>
      <c r="I25" s="21" t="s">
        <v>371</v>
      </c>
      <c r="J25" s="34" t="s">
        <v>414</v>
      </c>
    </row>
    <row r="26" ht="18.75" customHeight="1" spans="1:10">
      <c r="A26" s="206" t="s">
        <v>347</v>
      </c>
      <c r="B26" s="21" t="s">
        <v>415</v>
      </c>
      <c r="C26" s="21" t="s">
        <v>365</v>
      </c>
      <c r="D26" s="21" t="s">
        <v>366</v>
      </c>
      <c r="E26" s="34" t="s">
        <v>416</v>
      </c>
      <c r="F26" s="21" t="s">
        <v>379</v>
      </c>
      <c r="G26" s="34" t="s">
        <v>159</v>
      </c>
      <c r="H26" s="21" t="s">
        <v>417</v>
      </c>
      <c r="I26" s="21" t="s">
        <v>371</v>
      </c>
      <c r="J26" s="34" t="s">
        <v>418</v>
      </c>
    </row>
    <row r="27" ht="18.75" customHeight="1" spans="1:10">
      <c r="A27" s="206" t="s">
        <v>347</v>
      </c>
      <c r="B27" s="21" t="s">
        <v>415</v>
      </c>
      <c r="C27" s="21" t="s">
        <v>365</v>
      </c>
      <c r="D27" s="21" t="s">
        <v>377</v>
      </c>
      <c r="E27" s="34" t="s">
        <v>383</v>
      </c>
      <c r="F27" s="21" t="s">
        <v>379</v>
      </c>
      <c r="G27" s="34" t="s">
        <v>380</v>
      </c>
      <c r="H27" s="21" t="s">
        <v>381</v>
      </c>
      <c r="I27" s="21" t="s">
        <v>371</v>
      </c>
      <c r="J27" s="34" t="s">
        <v>383</v>
      </c>
    </row>
    <row r="28" ht="18.75" customHeight="1" spans="1:10">
      <c r="A28" s="206" t="s">
        <v>347</v>
      </c>
      <c r="B28" s="21" t="s">
        <v>415</v>
      </c>
      <c r="C28" s="21" t="s">
        <v>365</v>
      </c>
      <c r="D28" s="21" t="s">
        <v>384</v>
      </c>
      <c r="E28" s="34" t="s">
        <v>385</v>
      </c>
      <c r="F28" s="21" t="s">
        <v>379</v>
      </c>
      <c r="G28" s="34" t="s">
        <v>380</v>
      </c>
      <c r="H28" s="21" t="s">
        <v>381</v>
      </c>
      <c r="I28" s="21" t="s">
        <v>371</v>
      </c>
      <c r="J28" s="34" t="s">
        <v>385</v>
      </c>
    </row>
    <row r="29" ht="18.75" customHeight="1" spans="1:10">
      <c r="A29" s="206" t="s">
        <v>347</v>
      </c>
      <c r="B29" s="21" t="s">
        <v>415</v>
      </c>
      <c r="C29" s="21" t="s">
        <v>391</v>
      </c>
      <c r="D29" s="21" t="s">
        <v>392</v>
      </c>
      <c r="E29" s="34" t="s">
        <v>419</v>
      </c>
      <c r="F29" s="21" t="s">
        <v>379</v>
      </c>
      <c r="G29" s="34" t="s">
        <v>420</v>
      </c>
      <c r="H29" s="21" t="s">
        <v>395</v>
      </c>
      <c r="I29" s="21" t="s">
        <v>396</v>
      </c>
      <c r="J29" s="34" t="s">
        <v>419</v>
      </c>
    </row>
    <row r="30" ht="18.75" customHeight="1" spans="1:10">
      <c r="A30" s="206" t="s">
        <v>347</v>
      </c>
      <c r="B30" s="21" t="s">
        <v>415</v>
      </c>
      <c r="C30" s="21" t="s">
        <v>397</v>
      </c>
      <c r="D30" s="21" t="s">
        <v>398</v>
      </c>
      <c r="E30" s="34" t="s">
        <v>421</v>
      </c>
      <c r="F30" s="21" t="s">
        <v>374</v>
      </c>
      <c r="G30" s="34" t="s">
        <v>407</v>
      </c>
      <c r="H30" s="21" t="s">
        <v>381</v>
      </c>
      <c r="I30" s="21" t="s">
        <v>371</v>
      </c>
      <c r="J30" s="34" t="s">
        <v>421</v>
      </c>
    </row>
    <row r="31" ht="18.75" customHeight="1" spans="1:10">
      <c r="A31" s="206" t="s">
        <v>343</v>
      </c>
      <c r="B31" s="21" t="s">
        <v>422</v>
      </c>
      <c r="C31" s="21" t="s">
        <v>365</v>
      </c>
      <c r="D31" s="21" t="s">
        <v>366</v>
      </c>
      <c r="E31" s="34" t="s">
        <v>423</v>
      </c>
      <c r="F31" s="21" t="s">
        <v>374</v>
      </c>
      <c r="G31" s="34" t="s">
        <v>158</v>
      </c>
      <c r="H31" s="21" t="s">
        <v>375</v>
      </c>
      <c r="I31" s="21" t="s">
        <v>371</v>
      </c>
      <c r="J31" s="34" t="s">
        <v>424</v>
      </c>
    </row>
    <row r="32" ht="18.75" customHeight="1" spans="1:10">
      <c r="A32" s="206" t="s">
        <v>343</v>
      </c>
      <c r="B32" s="21" t="s">
        <v>422</v>
      </c>
      <c r="C32" s="21" t="s">
        <v>365</v>
      </c>
      <c r="D32" s="21" t="s">
        <v>377</v>
      </c>
      <c r="E32" s="34" t="s">
        <v>425</v>
      </c>
      <c r="F32" s="21" t="s">
        <v>379</v>
      </c>
      <c r="G32" s="34" t="s">
        <v>380</v>
      </c>
      <c r="H32" s="21" t="s">
        <v>381</v>
      </c>
      <c r="I32" s="21" t="s">
        <v>371</v>
      </c>
      <c r="J32" s="34" t="s">
        <v>425</v>
      </c>
    </row>
    <row r="33" ht="18.75" customHeight="1" spans="1:10">
      <c r="A33" s="206" t="s">
        <v>343</v>
      </c>
      <c r="B33" s="21" t="s">
        <v>422</v>
      </c>
      <c r="C33" s="21" t="s">
        <v>365</v>
      </c>
      <c r="D33" s="21" t="s">
        <v>384</v>
      </c>
      <c r="E33" s="34" t="s">
        <v>426</v>
      </c>
      <c r="F33" s="21" t="s">
        <v>379</v>
      </c>
      <c r="G33" s="34" t="s">
        <v>380</v>
      </c>
      <c r="H33" s="21" t="s">
        <v>381</v>
      </c>
      <c r="I33" s="21" t="s">
        <v>371</v>
      </c>
      <c r="J33" s="34" t="s">
        <v>426</v>
      </c>
    </row>
    <row r="34" ht="18.75" customHeight="1" spans="1:10">
      <c r="A34" s="206" t="s">
        <v>343</v>
      </c>
      <c r="B34" s="21" t="s">
        <v>422</v>
      </c>
      <c r="C34" s="21" t="s">
        <v>365</v>
      </c>
      <c r="D34" s="21" t="s">
        <v>386</v>
      </c>
      <c r="E34" s="34" t="s">
        <v>387</v>
      </c>
      <c r="F34" s="21" t="s">
        <v>368</v>
      </c>
      <c r="G34" s="34" t="s">
        <v>161</v>
      </c>
      <c r="H34" s="21" t="s">
        <v>389</v>
      </c>
      <c r="I34" s="21" t="s">
        <v>371</v>
      </c>
      <c r="J34" s="34" t="s">
        <v>427</v>
      </c>
    </row>
    <row r="35" ht="18.75" customHeight="1" spans="1:10">
      <c r="A35" s="206" t="s">
        <v>343</v>
      </c>
      <c r="B35" s="21" t="s">
        <v>422</v>
      </c>
      <c r="C35" s="21" t="s">
        <v>391</v>
      </c>
      <c r="D35" s="21" t="s">
        <v>392</v>
      </c>
      <c r="E35" s="34" t="s">
        <v>428</v>
      </c>
      <c r="F35" s="21" t="s">
        <v>379</v>
      </c>
      <c r="G35" s="34" t="s">
        <v>405</v>
      </c>
      <c r="H35" s="21" t="s">
        <v>395</v>
      </c>
      <c r="I35" s="21" t="s">
        <v>396</v>
      </c>
      <c r="J35" s="34" t="s">
        <v>428</v>
      </c>
    </row>
    <row r="36" ht="18.75" customHeight="1" spans="1:10">
      <c r="A36" s="206" t="s">
        <v>343</v>
      </c>
      <c r="B36" s="21" t="s">
        <v>422</v>
      </c>
      <c r="C36" s="21" t="s">
        <v>397</v>
      </c>
      <c r="D36" s="21" t="s">
        <v>398</v>
      </c>
      <c r="E36" s="34" t="s">
        <v>429</v>
      </c>
      <c r="F36" s="21" t="s">
        <v>374</v>
      </c>
      <c r="G36" s="34" t="s">
        <v>407</v>
      </c>
      <c r="H36" s="21" t="s">
        <v>381</v>
      </c>
      <c r="I36" s="21" t="s">
        <v>371</v>
      </c>
      <c r="J36" s="34" t="s">
        <v>429</v>
      </c>
    </row>
    <row r="37" ht="18.75" customHeight="1" spans="1:10">
      <c r="A37" s="206" t="s">
        <v>349</v>
      </c>
      <c r="B37" s="21" t="s">
        <v>430</v>
      </c>
      <c r="C37" s="21" t="s">
        <v>365</v>
      </c>
      <c r="D37" s="21" t="s">
        <v>366</v>
      </c>
      <c r="E37" s="34" t="s">
        <v>431</v>
      </c>
      <c r="F37" s="21" t="s">
        <v>374</v>
      </c>
      <c r="G37" s="34" t="s">
        <v>161</v>
      </c>
      <c r="H37" s="21" t="s">
        <v>370</v>
      </c>
      <c r="I37" s="21" t="s">
        <v>371</v>
      </c>
      <c r="J37" s="34" t="s">
        <v>432</v>
      </c>
    </row>
    <row r="38" ht="18.75" customHeight="1" spans="1:10">
      <c r="A38" s="206" t="s">
        <v>349</v>
      </c>
      <c r="B38" s="21" t="s">
        <v>430</v>
      </c>
      <c r="C38" s="21" t="s">
        <v>365</v>
      </c>
      <c r="D38" s="21" t="s">
        <v>377</v>
      </c>
      <c r="E38" s="34" t="s">
        <v>425</v>
      </c>
      <c r="F38" s="21" t="s">
        <v>379</v>
      </c>
      <c r="G38" s="34" t="s">
        <v>380</v>
      </c>
      <c r="H38" s="21" t="s">
        <v>381</v>
      </c>
      <c r="I38" s="21" t="s">
        <v>371</v>
      </c>
      <c r="J38" s="34" t="s">
        <v>425</v>
      </c>
    </row>
    <row r="39" ht="18.75" customHeight="1" spans="1:10">
      <c r="A39" s="206" t="s">
        <v>349</v>
      </c>
      <c r="B39" s="21" t="s">
        <v>430</v>
      </c>
      <c r="C39" s="21" t="s">
        <v>365</v>
      </c>
      <c r="D39" s="21" t="s">
        <v>384</v>
      </c>
      <c r="E39" s="34" t="s">
        <v>433</v>
      </c>
      <c r="F39" s="21" t="s">
        <v>379</v>
      </c>
      <c r="G39" s="34" t="s">
        <v>380</v>
      </c>
      <c r="H39" s="21" t="s">
        <v>381</v>
      </c>
      <c r="I39" s="21" t="s">
        <v>371</v>
      </c>
      <c r="J39" s="34" t="s">
        <v>434</v>
      </c>
    </row>
    <row r="40" ht="18.75" customHeight="1" spans="1:10">
      <c r="A40" s="206" t="s">
        <v>349</v>
      </c>
      <c r="B40" s="21" t="s">
        <v>430</v>
      </c>
      <c r="C40" s="21" t="s">
        <v>365</v>
      </c>
      <c r="D40" s="21" t="s">
        <v>386</v>
      </c>
      <c r="E40" s="34" t="s">
        <v>387</v>
      </c>
      <c r="F40" s="21" t="s">
        <v>368</v>
      </c>
      <c r="G40" s="34" t="s">
        <v>435</v>
      </c>
      <c r="H40" s="21" t="s">
        <v>389</v>
      </c>
      <c r="I40" s="21" t="s">
        <v>371</v>
      </c>
      <c r="J40" s="34" t="s">
        <v>436</v>
      </c>
    </row>
    <row r="41" ht="18.75" customHeight="1" spans="1:10">
      <c r="A41" s="206" t="s">
        <v>349</v>
      </c>
      <c r="B41" s="21" t="s">
        <v>430</v>
      </c>
      <c r="C41" s="21" t="s">
        <v>391</v>
      </c>
      <c r="D41" s="21" t="s">
        <v>392</v>
      </c>
      <c r="E41" s="34" t="s">
        <v>437</v>
      </c>
      <c r="F41" s="21" t="s">
        <v>379</v>
      </c>
      <c r="G41" s="34" t="s">
        <v>405</v>
      </c>
      <c r="H41" s="21" t="s">
        <v>395</v>
      </c>
      <c r="I41" s="21" t="s">
        <v>396</v>
      </c>
      <c r="J41" s="34" t="s">
        <v>438</v>
      </c>
    </row>
    <row r="42" ht="18.75" customHeight="1" spans="1:10">
      <c r="A42" s="206" t="s">
        <v>349</v>
      </c>
      <c r="B42" s="21" t="s">
        <v>430</v>
      </c>
      <c r="C42" s="21" t="s">
        <v>397</v>
      </c>
      <c r="D42" s="21" t="s">
        <v>398</v>
      </c>
      <c r="E42" s="34" t="s">
        <v>439</v>
      </c>
      <c r="F42" s="21" t="s">
        <v>374</v>
      </c>
      <c r="G42" s="34" t="s">
        <v>440</v>
      </c>
      <c r="H42" s="21" t="s">
        <v>381</v>
      </c>
      <c r="I42" s="21" t="s">
        <v>371</v>
      </c>
      <c r="J42" s="34" t="s">
        <v>439</v>
      </c>
    </row>
    <row r="43" ht="18.75" customHeight="1" spans="1:10">
      <c r="A43" s="206" t="s">
        <v>340</v>
      </c>
      <c r="B43" s="21" t="s">
        <v>441</v>
      </c>
      <c r="C43" s="21" t="s">
        <v>365</v>
      </c>
      <c r="D43" s="21" t="s">
        <v>366</v>
      </c>
      <c r="E43" s="34" t="s">
        <v>442</v>
      </c>
      <c r="F43" s="21" t="s">
        <v>379</v>
      </c>
      <c r="G43" s="34" t="s">
        <v>443</v>
      </c>
      <c r="H43" s="21" t="s">
        <v>417</v>
      </c>
      <c r="I43" s="21" t="s">
        <v>371</v>
      </c>
      <c r="J43" s="34" t="s">
        <v>444</v>
      </c>
    </row>
    <row r="44" ht="18.75" customHeight="1" spans="1:10">
      <c r="A44" s="206" t="s">
        <v>340</v>
      </c>
      <c r="B44" s="21" t="s">
        <v>441</v>
      </c>
      <c r="C44" s="21" t="s">
        <v>365</v>
      </c>
      <c r="D44" s="21" t="s">
        <v>366</v>
      </c>
      <c r="E44" s="34" t="s">
        <v>445</v>
      </c>
      <c r="F44" s="21" t="s">
        <v>379</v>
      </c>
      <c r="G44" s="34" t="s">
        <v>446</v>
      </c>
      <c r="H44" s="21" t="s">
        <v>370</v>
      </c>
      <c r="I44" s="21" t="s">
        <v>371</v>
      </c>
      <c r="J44" s="34" t="s">
        <v>447</v>
      </c>
    </row>
    <row r="45" ht="18.75" customHeight="1" spans="1:10">
      <c r="A45" s="206" t="s">
        <v>340</v>
      </c>
      <c r="B45" s="21" t="s">
        <v>441</v>
      </c>
      <c r="C45" s="21" t="s">
        <v>365</v>
      </c>
      <c r="D45" s="21" t="s">
        <v>377</v>
      </c>
      <c r="E45" s="34" t="s">
        <v>383</v>
      </c>
      <c r="F45" s="21" t="s">
        <v>379</v>
      </c>
      <c r="G45" s="34" t="s">
        <v>380</v>
      </c>
      <c r="H45" s="21" t="s">
        <v>381</v>
      </c>
      <c r="I45" s="21" t="s">
        <v>371</v>
      </c>
      <c r="J45" s="34" t="s">
        <v>383</v>
      </c>
    </row>
    <row r="46" ht="18.75" customHeight="1" spans="1:10">
      <c r="A46" s="206" t="s">
        <v>340</v>
      </c>
      <c r="B46" s="21" t="s">
        <v>441</v>
      </c>
      <c r="C46" s="21" t="s">
        <v>365</v>
      </c>
      <c r="D46" s="21" t="s">
        <v>384</v>
      </c>
      <c r="E46" s="34" t="s">
        <v>385</v>
      </c>
      <c r="F46" s="21" t="s">
        <v>379</v>
      </c>
      <c r="G46" s="34" t="s">
        <v>380</v>
      </c>
      <c r="H46" s="21" t="s">
        <v>381</v>
      </c>
      <c r="I46" s="21" t="s">
        <v>371</v>
      </c>
      <c r="J46" s="34" t="s">
        <v>385</v>
      </c>
    </row>
    <row r="47" ht="18.75" customHeight="1" spans="1:10">
      <c r="A47" s="206" t="s">
        <v>340</v>
      </c>
      <c r="B47" s="21" t="s">
        <v>441</v>
      </c>
      <c r="C47" s="21" t="s">
        <v>365</v>
      </c>
      <c r="D47" s="21" t="s">
        <v>386</v>
      </c>
      <c r="E47" s="34" t="s">
        <v>387</v>
      </c>
      <c r="F47" s="21" t="s">
        <v>368</v>
      </c>
      <c r="G47" s="34" t="s">
        <v>161</v>
      </c>
      <c r="H47" s="21" t="s">
        <v>381</v>
      </c>
      <c r="I47" s="21" t="s">
        <v>371</v>
      </c>
      <c r="J47" s="34" t="s">
        <v>427</v>
      </c>
    </row>
    <row r="48" ht="18.75" customHeight="1" spans="1:10">
      <c r="A48" s="206" t="s">
        <v>340</v>
      </c>
      <c r="B48" s="21" t="s">
        <v>441</v>
      </c>
      <c r="C48" s="21" t="s">
        <v>391</v>
      </c>
      <c r="D48" s="21" t="s">
        <v>392</v>
      </c>
      <c r="E48" s="34" t="s">
        <v>448</v>
      </c>
      <c r="F48" s="21" t="s">
        <v>379</v>
      </c>
      <c r="G48" s="34" t="s">
        <v>449</v>
      </c>
      <c r="H48" s="21" t="s">
        <v>395</v>
      </c>
      <c r="I48" s="21" t="s">
        <v>396</v>
      </c>
      <c r="J48" s="34" t="s">
        <v>448</v>
      </c>
    </row>
    <row r="49" ht="18.75" customHeight="1" spans="1:10">
      <c r="A49" s="206" t="s">
        <v>340</v>
      </c>
      <c r="B49" s="21" t="s">
        <v>441</v>
      </c>
      <c r="C49" s="21" t="s">
        <v>397</v>
      </c>
      <c r="D49" s="21" t="s">
        <v>398</v>
      </c>
      <c r="E49" s="34" t="s">
        <v>450</v>
      </c>
      <c r="F49" s="21" t="s">
        <v>374</v>
      </c>
      <c r="G49" s="34" t="s">
        <v>407</v>
      </c>
      <c r="H49" s="21" t="s">
        <v>381</v>
      </c>
      <c r="I49" s="21" t="s">
        <v>371</v>
      </c>
      <c r="J49" s="34" t="s">
        <v>450</v>
      </c>
    </row>
    <row r="50" ht="18.75" customHeight="1" spans="1:10">
      <c r="A50" s="206" t="s">
        <v>329</v>
      </c>
      <c r="B50" s="21" t="s">
        <v>451</v>
      </c>
      <c r="C50" s="21" t="s">
        <v>365</v>
      </c>
      <c r="D50" s="21" t="s">
        <v>366</v>
      </c>
      <c r="E50" s="34" t="s">
        <v>452</v>
      </c>
      <c r="F50" s="21" t="s">
        <v>368</v>
      </c>
      <c r="G50" s="34" t="s">
        <v>453</v>
      </c>
      <c r="H50" s="21" t="s">
        <v>417</v>
      </c>
      <c r="I50" s="21" t="s">
        <v>371</v>
      </c>
      <c r="J50" s="34" t="s">
        <v>454</v>
      </c>
    </row>
    <row r="51" ht="18.75" customHeight="1" spans="1:10">
      <c r="A51" s="206" t="s">
        <v>329</v>
      </c>
      <c r="B51" s="21" t="s">
        <v>455</v>
      </c>
      <c r="C51" s="21" t="s">
        <v>365</v>
      </c>
      <c r="D51" s="21" t="s">
        <v>366</v>
      </c>
      <c r="E51" s="34" t="s">
        <v>456</v>
      </c>
      <c r="F51" s="21" t="s">
        <v>374</v>
      </c>
      <c r="G51" s="34" t="s">
        <v>446</v>
      </c>
      <c r="H51" s="21" t="s">
        <v>370</v>
      </c>
      <c r="I51" s="21" t="s">
        <v>371</v>
      </c>
      <c r="J51" s="34" t="s">
        <v>457</v>
      </c>
    </row>
    <row r="52" ht="18.75" customHeight="1" spans="1:10">
      <c r="A52" s="206" t="s">
        <v>329</v>
      </c>
      <c r="B52" s="21" t="s">
        <v>455</v>
      </c>
      <c r="C52" s="21" t="s">
        <v>365</v>
      </c>
      <c r="D52" s="21" t="s">
        <v>366</v>
      </c>
      <c r="E52" s="34" t="s">
        <v>458</v>
      </c>
      <c r="F52" s="21" t="s">
        <v>368</v>
      </c>
      <c r="G52" s="34" t="s">
        <v>459</v>
      </c>
      <c r="H52" s="21" t="s">
        <v>370</v>
      </c>
      <c r="I52" s="21" t="s">
        <v>371</v>
      </c>
      <c r="J52" s="34" t="s">
        <v>460</v>
      </c>
    </row>
    <row r="53" ht="18.75" customHeight="1" spans="1:10">
      <c r="A53" s="206" t="s">
        <v>329</v>
      </c>
      <c r="B53" s="21" t="s">
        <v>455</v>
      </c>
      <c r="C53" s="21" t="s">
        <v>365</v>
      </c>
      <c r="D53" s="21" t="s">
        <v>366</v>
      </c>
      <c r="E53" s="34" t="s">
        <v>461</v>
      </c>
      <c r="F53" s="21" t="s">
        <v>368</v>
      </c>
      <c r="G53" s="34" t="s">
        <v>462</v>
      </c>
      <c r="H53" s="21" t="s">
        <v>370</v>
      </c>
      <c r="I53" s="21" t="s">
        <v>371</v>
      </c>
      <c r="J53" s="34" t="s">
        <v>463</v>
      </c>
    </row>
    <row r="54" ht="18.75" customHeight="1" spans="1:10">
      <c r="A54" s="206" t="s">
        <v>329</v>
      </c>
      <c r="B54" s="21" t="s">
        <v>455</v>
      </c>
      <c r="C54" s="21" t="s">
        <v>365</v>
      </c>
      <c r="D54" s="21" t="s">
        <v>366</v>
      </c>
      <c r="E54" s="34" t="s">
        <v>464</v>
      </c>
      <c r="F54" s="21" t="s">
        <v>368</v>
      </c>
      <c r="G54" s="34" t="s">
        <v>465</v>
      </c>
      <c r="H54" s="21" t="s">
        <v>370</v>
      </c>
      <c r="I54" s="21" t="s">
        <v>371</v>
      </c>
      <c r="J54" s="34" t="s">
        <v>466</v>
      </c>
    </row>
    <row r="55" ht="18.75" customHeight="1" spans="1:10">
      <c r="A55" s="206" t="s">
        <v>329</v>
      </c>
      <c r="B55" s="21" t="s">
        <v>455</v>
      </c>
      <c r="C55" s="21" t="s">
        <v>365</v>
      </c>
      <c r="D55" s="21" t="s">
        <v>377</v>
      </c>
      <c r="E55" s="34" t="s">
        <v>467</v>
      </c>
      <c r="F55" s="21" t="s">
        <v>379</v>
      </c>
      <c r="G55" s="34" t="s">
        <v>380</v>
      </c>
      <c r="H55" s="21" t="s">
        <v>381</v>
      </c>
      <c r="I55" s="21" t="s">
        <v>371</v>
      </c>
      <c r="J55" s="34" t="s">
        <v>467</v>
      </c>
    </row>
    <row r="56" ht="18.75" customHeight="1" spans="1:10">
      <c r="A56" s="206" t="s">
        <v>329</v>
      </c>
      <c r="B56" s="21" t="s">
        <v>455</v>
      </c>
      <c r="C56" s="21" t="s">
        <v>365</v>
      </c>
      <c r="D56" s="21" t="s">
        <v>384</v>
      </c>
      <c r="E56" s="34" t="s">
        <v>468</v>
      </c>
      <c r="F56" s="21" t="s">
        <v>379</v>
      </c>
      <c r="G56" s="34" t="s">
        <v>380</v>
      </c>
      <c r="H56" s="21" t="s">
        <v>381</v>
      </c>
      <c r="I56" s="21" t="s">
        <v>371</v>
      </c>
      <c r="J56" s="34" t="s">
        <v>468</v>
      </c>
    </row>
    <row r="57" ht="18.75" customHeight="1" spans="1:10">
      <c r="A57" s="206" t="s">
        <v>329</v>
      </c>
      <c r="B57" s="21" t="s">
        <v>455</v>
      </c>
      <c r="C57" s="21" t="s">
        <v>365</v>
      </c>
      <c r="D57" s="21" t="s">
        <v>386</v>
      </c>
      <c r="E57" s="34" t="s">
        <v>387</v>
      </c>
      <c r="F57" s="21" t="s">
        <v>368</v>
      </c>
      <c r="G57" s="34" t="s">
        <v>469</v>
      </c>
      <c r="H57" s="21" t="s">
        <v>389</v>
      </c>
      <c r="I57" s="21" t="s">
        <v>371</v>
      </c>
      <c r="J57" s="34" t="s">
        <v>470</v>
      </c>
    </row>
    <row r="58" ht="18.75" customHeight="1" spans="1:10">
      <c r="A58" s="206" t="s">
        <v>329</v>
      </c>
      <c r="B58" s="21" t="s">
        <v>455</v>
      </c>
      <c r="C58" s="21" t="s">
        <v>391</v>
      </c>
      <c r="D58" s="21" t="s">
        <v>392</v>
      </c>
      <c r="E58" s="34" t="s">
        <v>471</v>
      </c>
      <c r="F58" s="21" t="s">
        <v>379</v>
      </c>
      <c r="G58" s="34" t="s">
        <v>472</v>
      </c>
      <c r="H58" s="21" t="s">
        <v>395</v>
      </c>
      <c r="I58" s="21" t="s">
        <v>396</v>
      </c>
      <c r="J58" s="34" t="s">
        <v>473</v>
      </c>
    </row>
    <row r="59" ht="18.75" customHeight="1" spans="1:10">
      <c r="A59" s="206" t="s">
        <v>329</v>
      </c>
      <c r="B59" s="21" t="s">
        <v>455</v>
      </c>
      <c r="C59" s="21" t="s">
        <v>397</v>
      </c>
      <c r="D59" s="21" t="s">
        <v>398</v>
      </c>
      <c r="E59" s="34" t="s">
        <v>474</v>
      </c>
      <c r="F59" s="21" t="s">
        <v>379</v>
      </c>
      <c r="G59" s="34" t="s">
        <v>407</v>
      </c>
      <c r="H59" s="21" t="s">
        <v>381</v>
      </c>
      <c r="I59" s="21" t="s">
        <v>396</v>
      </c>
      <c r="J59" s="34" t="s">
        <v>474</v>
      </c>
    </row>
    <row r="60" ht="18.75" customHeight="1" spans="1:10">
      <c r="A60" s="206" t="s">
        <v>351</v>
      </c>
      <c r="B60" s="21" t="s">
        <v>475</v>
      </c>
      <c r="C60" s="21" t="s">
        <v>365</v>
      </c>
      <c r="D60" s="21" t="s">
        <v>366</v>
      </c>
      <c r="E60" s="34" t="s">
        <v>476</v>
      </c>
      <c r="F60" s="21" t="s">
        <v>374</v>
      </c>
      <c r="G60" s="34" t="s">
        <v>162</v>
      </c>
      <c r="H60" s="21" t="s">
        <v>370</v>
      </c>
      <c r="I60" s="21" t="s">
        <v>371</v>
      </c>
      <c r="J60" s="34" t="s">
        <v>477</v>
      </c>
    </row>
    <row r="61" ht="18.75" customHeight="1" spans="1:10">
      <c r="A61" s="206" t="s">
        <v>351</v>
      </c>
      <c r="B61" s="21" t="s">
        <v>475</v>
      </c>
      <c r="C61" s="21" t="s">
        <v>365</v>
      </c>
      <c r="D61" s="21" t="s">
        <v>377</v>
      </c>
      <c r="E61" s="34" t="s">
        <v>383</v>
      </c>
      <c r="F61" s="21" t="s">
        <v>379</v>
      </c>
      <c r="G61" s="34" t="s">
        <v>380</v>
      </c>
      <c r="H61" s="21" t="s">
        <v>381</v>
      </c>
      <c r="I61" s="21" t="s">
        <v>371</v>
      </c>
      <c r="J61" s="34" t="s">
        <v>383</v>
      </c>
    </row>
    <row r="62" ht="18.75" customHeight="1" spans="1:10">
      <c r="A62" s="206" t="s">
        <v>351</v>
      </c>
      <c r="B62" s="21" t="s">
        <v>475</v>
      </c>
      <c r="C62" s="21" t="s">
        <v>365</v>
      </c>
      <c r="D62" s="21" t="s">
        <v>384</v>
      </c>
      <c r="E62" s="34" t="s">
        <v>385</v>
      </c>
      <c r="F62" s="21" t="s">
        <v>379</v>
      </c>
      <c r="G62" s="34" t="s">
        <v>380</v>
      </c>
      <c r="H62" s="21" t="s">
        <v>381</v>
      </c>
      <c r="I62" s="21" t="s">
        <v>371</v>
      </c>
      <c r="J62" s="34" t="s">
        <v>385</v>
      </c>
    </row>
    <row r="63" ht="18.75" customHeight="1" spans="1:10">
      <c r="A63" s="206" t="s">
        <v>351</v>
      </c>
      <c r="B63" s="21" t="s">
        <v>475</v>
      </c>
      <c r="C63" s="21" t="s">
        <v>391</v>
      </c>
      <c r="D63" s="21" t="s">
        <v>392</v>
      </c>
      <c r="E63" s="34" t="s">
        <v>478</v>
      </c>
      <c r="F63" s="21" t="s">
        <v>379</v>
      </c>
      <c r="G63" s="34" t="s">
        <v>405</v>
      </c>
      <c r="H63" s="21" t="s">
        <v>395</v>
      </c>
      <c r="I63" s="21" t="s">
        <v>396</v>
      </c>
      <c r="J63" s="34" t="s">
        <v>478</v>
      </c>
    </row>
    <row r="64" ht="18.75" customHeight="1" spans="1:10">
      <c r="A64" s="206" t="s">
        <v>351</v>
      </c>
      <c r="B64" s="21" t="s">
        <v>475</v>
      </c>
      <c r="C64" s="21" t="s">
        <v>397</v>
      </c>
      <c r="D64" s="21" t="s">
        <v>398</v>
      </c>
      <c r="E64" s="34" t="s">
        <v>479</v>
      </c>
      <c r="F64" s="21" t="s">
        <v>374</v>
      </c>
      <c r="G64" s="34" t="s">
        <v>407</v>
      </c>
      <c r="H64" s="21" t="s">
        <v>381</v>
      </c>
      <c r="I64" s="21" t="s">
        <v>371</v>
      </c>
      <c r="J64" s="34" t="s">
        <v>479</v>
      </c>
    </row>
    <row r="65" ht="18.75" customHeight="1" spans="1:10">
      <c r="A65" s="206" t="s">
        <v>332</v>
      </c>
      <c r="B65" s="21" t="s">
        <v>480</v>
      </c>
      <c r="C65" s="21" t="s">
        <v>365</v>
      </c>
      <c r="D65" s="21" t="s">
        <v>366</v>
      </c>
      <c r="E65" s="34" t="s">
        <v>481</v>
      </c>
      <c r="F65" s="21" t="s">
        <v>374</v>
      </c>
      <c r="G65" s="34" t="s">
        <v>161</v>
      </c>
      <c r="H65" s="21" t="s">
        <v>370</v>
      </c>
      <c r="I65" s="21" t="s">
        <v>371</v>
      </c>
      <c r="J65" s="34" t="s">
        <v>482</v>
      </c>
    </row>
    <row r="66" ht="18.75" customHeight="1" spans="1:10">
      <c r="A66" s="206" t="s">
        <v>332</v>
      </c>
      <c r="B66" s="21" t="s">
        <v>480</v>
      </c>
      <c r="C66" s="21" t="s">
        <v>365</v>
      </c>
      <c r="D66" s="21" t="s">
        <v>377</v>
      </c>
      <c r="E66" s="34" t="s">
        <v>383</v>
      </c>
      <c r="F66" s="21" t="s">
        <v>379</v>
      </c>
      <c r="G66" s="34" t="s">
        <v>380</v>
      </c>
      <c r="H66" s="21" t="s">
        <v>381</v>
      </c>
      <c r="I66" s="21" t="s">
        <v>371</v>
      </c>
      <c r="J66" s="34" t="s">
        <v>383</v>
      </c>
    </row>
    <row r="67" ht="18.75" customHeight="1" spans="1:10">
      <c r="A67" s="206" t="s">
        <v>332</v>
      </c>
      <c r="B67" s="21" t="s">
        <v>480</v>
      </c>
      <c r="C67" s="21" t="s">
        <v>365</v>
      </c>
      <c r="D67" s="21" t="s">
        <v>384</v>
      </c>
      <c r="E67" s="34" t="s">
        <v>385</v>
      </c>
      <c r="F67" s="21" t="s">
        <v>379</v>
      </c>
      <c r="G67" s="34" t="s">
        <v>380</v>
      </c>
      <c r="H67" s="21" t="s">
        <v>381</v>
      </c>
      <c r="I67" s="21" t="s">
        <v>371</v>
      </c>
      <c r="J67" s="34" t="s">
        <v>385</v>
      </c>
    </row>
    <row r="68" ht="18.75" customHeight="1" spans="1:10">
      <c r="A68" s="206" t="s">
        <v>332</v>
      </c>
      <c r="B68" s="21" t="s">
        <v>480</v>
      </c>
      <c r="C68" s="21" t="s">
        <v>365</v>
      </c>
      <c r="D68" s="21" t="s">
        <v>386</v>
      </c>
      <c r="E68" s="34" t="s">
        <v>387</v>
      </c>
      <c r="F68" s="21" t="s">
        <v>368</v>
      </c>
      <c r="G68" s="34" t="s">
        <v>483</v>
      </c>
      <c r="H68" s="21" t="s">
        <v>389</v>
      </c>
      <c r="I68" s="21" t="s">
        <v>371</v>
      </c>
      <c r="J68" s="34" t="s">
        <v>484</v>
      </c>
    </row>
    <row r="69" ht="18.75" customHeight="1" spans="1:10">
      <c r="A69" s="206" t="s">
        <v>332</v>
      </c>
      <c r="B69" s="21" t="s">
        <v>480</v>
      </c>
      <c r="C69" s="21" t="s">
        <v>391</v>
      </c>
      <c r="D69" s="21" t="s">
        <v>392</v>
      </c>
      <c r="E69" s="34" t="s">
        <v>478</v>
      </c>
      <c r="F69" s="21" t="s">
        <v>379</v>
      </c>
      <c r="G69" s="34" t="s">
        <v>405</v>
      </c>
      <c r="H69" s="21" t="s">
        <v>395</v>
      </c>
      <c r="I69" s="21" t="s">
        <v>396</v>
      </c>
      <c r="J69" s="34" t="s">
        <v>478</v>
      </c>
    </row>
    <row r="70" ht="18.75" customHeight="1" spans="1:10">
      <c r="A70" s="206" t="s">
        <v>332</v>
      </c>
      <c r="B70" s="21" t="s">
        <v>480</v>
      </c>
      <c r="C70" s="21" t="s">
        <v>397</v>
      </c>
      <c r="D70" s="21" t="s">
        <v>398</v>
      </c>
      <c r="E70" s="34" t="s">
        <v>485</v>
      </c>
      <c r="F70" s="21" t="s">
        <v>374</v>
      </c>
      <c r="G70" s="34" t="s">
        <v>407</v>
      </c>
      <c r="H70" s="21" t="s">
        <v>381</v>
      </c>
      <c r="I70" s="21" t="s">
        <v>371</v>
      </c>
      <c r="J70" s="34" t="s">
        <v>485</v>
      </c>
    </row>
    <row r="71" ht="18.75" customHeight="1" spans="1:10">
      <c r="A71" s="206" t="s">
        <v>345</v>
      </c>
      <c r="B71" s="21" t="s">
        <v>486</v>
      </c>
      <c r="C71" s="21" t="s">
        <v>365</v>
      </c>
      <c r="D71" s="21" t="s">
        <v>366</v>
      </c>
      <c r="E71" s="34" t="s">
        <v>487</v>
      </c>
      <c r="F71" s="21" t="s">
        <v>374</v>
      </c>
      <c r="G71" s="34" t="s">
        <v>161</v>
      </c>
      <c r="H71" s="21" t="s">
        <v>417</v>
      </c>
      <c r="I71" s="21" t="s">
        <v>371</v>
      </c>
      <c r="J71" s="34" t="s">
        <v>488</v>
      </c>
    </row>
    <row r="72" ht="18.75" customHeight="1" spans="1:10">
      <c r="A72" s="206" t="s">
        <v>345</v>
      </c>
      <c r="B72" s="21" t="s">
        <v>489</v>
      </c>
      <c r="C72" s="21" t="s">
        <v>365</v>
      </c>
      <c r="D72" s="21" t="s">
        <v>366</v>
      </c>
      <c r="E72" s="34" t="s">
        <v>373</v>
      </c>
      <c r="F72" s="21" t="s">
        <v>374</v>
      </c>
      <c r="G72" s="34" t="s">
        <v>160</v>
      </c>
      <c r="H72" s="21" t="s">
        <v>375</v>
      </c>
      <c r="I72" s="21" t="s">
        <v>371</v>
      </c>
      <c r="J72" s="34" t="s">
        <v>376</v>
      </c>
    </row>
    <row r="73" ht="18.75" customHeight="1" spans="1:10">
      <c r="A73" s="206" t="s">
        <v>345</v>
      </c>
      <c r="B73" s="21" t="s">
        <v>489</v>
      </c>
      <c r="C73" s="21" t="s">
        <v>365</v>
      </c>
      <c r="D73" s="21" t="s">
        <v>366</v>
      </c>
      <c r="E73" s="34" t="s">
        <v>490</v>
      </c>
      <c r="F73" s="21" t="s">
        <v>374</v>
      </c>
      <c r="G73" s="34" t="s">
        <v>491</v>
      </c>
      <c r="H73" s="21" t="s">
        <v>370</v>
      </c>
      <c r="I73" s="21" t="s">
        <v>371</v>
      </c>
      <c r="J73" s="34" t="s">
        <v>492</v>
      </c>
    </row>
    <row r="74" ht="18.75" customHeight="1" spans="1:10">
      <c r="A74" s="206" t="s">
        <v>345</v>
      </c>
      <c r="B74" s="21" t="s">
        <v>489</v>
      </c>
      <c r="C74" s="21" t="s">
        <v>365</v>
      </c>
      <c r="D74" s="21" t="s">
        <v>377</v>
      </c>
      <c r="E74" s="34" t="s">
        <v>383</v>
      </c>
      <c r="F74" s="21" t="s">
        <v>379</v>
      </c>
      <c r="G74" s="34" t="s">
        <v>380</v>
      </c>
      <c r="H74" s="21" t="s">
        <v>381</v>
      </c>
      <c r="I74" s="21" t="s">
        <v>371</v>
      </c>
      <c r="J74" s="34" t="s">
        <v>383</v>
      </c>
    </row>
    <row r="75" ht="18.75" customHeight="1" spans="1:10">
      <c r="A75" s="206" t="s">
        <v>345</v>
      </c>
      <c r="B75" s="21" t="s">
        <v>489</v>
      </c>
      <c r="C75" s="21" t="s">
        <v>365</v>
      </c>
      <c r="D75" s="21" t="s">
        <v>384</v>
      </c>
      <c r="E75" s="34" t="s">
        <v>385</v>
      </c>
      <c r="F75" s="21" t="s">
        <v>379</v>
      </c>
      <c r="G75" s="34" t="s">
        <v>380</v>
      </c>
      <c r="H75" s="21" t="s">
        <v>381</v>
      </c>
      <c r="I75" s="21" t="s">
        <v>371</v>
      </c>
      <c r="J75" s="34" t="s">
        <v>385</v>
      </c>
    </row>
    <row r="76" ht="18.75" customHeight="1" spans="1:10">
      <c r="A76" s="206" t="s">
        <v>345</v>
      </c>
      <c r="B76" s="21" t="s">
        <v>489</v>
      </c>
      <c r="C76" s="21" t="s">
        <v>365</v>
      </c>
      <c r="D76" s="21" t="s">
        <v>386</v>
      </c>
      <c r="E76" s="34" t="s">
        <v>387</v>
      </c>
      <c r="F76" s="21" t="s">
        <v>368</v>
      </c>
      <c r="G76" s="34" t="s">
        <v>161</v>
      </c>
      <c r="H76" s="21" t="s">
        <v>389</v>
      </c>
      <c r="I76" s="21" t="s">
        <v>371</v>
      </c>
      <c r="J76" s="34" t="s">
        <v>493</v>
      </c>
    </row>
    <row r="77" ht="18.75" customHeight="1" spans="1:10">
      <c r="A77" s="206" t="s">
        <v>345</v>
      </c>
      <c r="B77" s="21" t="s">
        <v>489</v>
      </c>
      <c r="C77" s="21" t="s">
        <v>391</v>
      </c>
      <c r="D77" s="21" t="s">
        <v>392</v>
      </c>
      <c r="E77" s="34" t="s">
        <v>494</v>
      </c>
      <c r="F77" s="21" t="s">
        <v>379</v>
      </c>
      <c r="G77" s="34" t="s">
        <v>495</v>
      </c>
      <c r="H77" s="21" t="s">
        <v>395</v>
      </c>
      <c r="I77" s="21" t="s">
        <v>396</v>
      </c>
      <c r="J77" s="34" t="s">
        <v>494</v>
      </c>
    </row>
    <row r="78" ht="18.75" customHeight="1" spans="1:10">
      <c r="A78" s="206" t="s">
        <v>345</v>
      </c>
      <c r="B78" s="21" t="s">
        <v>489</v>
      </c>
      <c r="C78" s="21" t="s">
        <v>397</v>
      </c>
      <c r="D78" s="21" t="s">
        <v>398</v>
      </c>
      <c r="E78" s="34" t="s">
        <v>496</v>
      </c>
      <c r="F78" s="21" t="s">
        <v>374</v>
      </c>
      <c r="G78" s="34" t="s">
        <v>407</v>
      </c>
      <c r="H78" s="21" t="s">
        <v>381</v>
      </c>
      <c r="I78" s="21" t="s">
        <v>371</v>
      </c>
      <c r="J78" s="34" t="s">
        <v>496</v>
      </c>
    </row>
  </sheetData>
  <mergeCells count="24">
    <mergeCell ref="A2:J2"/>
    <mergeCell ref="A3:H3"/>
    <mergeCell ref="A8:A15"/>
    <mergeCell ref="A16:A20"/>
    <mergeCell ref="A21:A25"/>
    <mergeCell ref="A26:A30"/>
    <mergeCell ref="A31:A36"/>
    <mergeCell ref="A37:A42"/>
    <mergeCell ref="A43:A49"/>
    <mergeCell ref="A50:A59"/>
    <mergeCell ref="A60:A64"/>
    <mergeCell ref="A65:A70"/>
    <mergeCell ref="A71:A78"/>
    <mergeCell ref="B8:B15"/>
    <mergeCell ref="B16:B20"/>
    <mergeCell ref="B21:B25"/>
    <mergeCell ref="B26:B30"/>
    <mergeCell ref="B31:B36"/>
    <mergeCell ref="B37:B42"/>
    <mergeCell ref="B43:B49"/>
    <mergeCell ref="B50:B59"/>
    <mergeCell ref="B60:B64"/>
    <mergeCell ref="B65:B70"/>
    <mergeCell ref="B71:B7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showZeros="0" workbookViewId="0">
      <selection activeCell="A10" sqref="A10:C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497</v>
      </c>
    </row>
    <row r="2" ht="32.25" customHeight="1" spans="1:6">
      <c r="A2" s="103" t="str">
        <f>"2025"&amp;"年部门政府性基金预算支出预算表"</f>
        <v>2025年部门政府性基金预算支出预算表</v>
      </c>
      <c r="B2" s="104" t="s">
        <v>498</v>
      </c>
      <c r="C2" s="105"/>
      <c r="D2" s="106"/>
      <c r="E2" s="106"/>
      <c r="F2" s="106"/>
    </row>
    <row r="3" ht="18.75" customHeight="1" spans="1:6">
      <c r="A3" s="7" t="str">
        <f>"单位名称："&amp;"耿马傣族佤族自治县退役军人事务局"</f>
        <v>单位名称：耿马傣族佤族自治县退役军人事务局</v>
      </c>
      <c r="B3" s="7" t="s">
        <v>499</v>
      </c>
      <c r="C3" s="100"/>
      <c r="D3" s="102"/>
      <c r="E3" s="102"/>
      <c r="F3" s="40" t="s">
        <v>1</v>
      </c>
    </row>
    <row r="4" ht="18.75" customHeight="1" spans="1:6">
      <c r="A4" s="107" t="s">
        <v>200</v>
      </c>
      <c r="B4" s="108" t="s">
        <v>73</v>
      </c>
      <c r="C4" s="109" t="s">
        <v>74</v>
      </c>
      <c r="D4" s="13" t="s">
        <v>500</v>
      </c>
      <c r="E4" s="13"/>
      <c r="F4" s="14"/>
    </row>
    <row r="5" ht="18.75" customHeight="1" spans="1:6">
      <c r="A5" s="110"/>
      <c r="B5" s="111"/>
      <c r="C5" s="96"/>
      <c r="D5" s="95" t="s">
        <v>55</v>
      </c>
      <c r="E5" s="95" t="s">
        <v>75</v>
      </c>
      <c r="F5" s="95" t="s">
        <v>76</v>
      </c>
    </row>
    <row r="6" ht="18.75" customHeight="1" spans="1:6">
      <c r="A6" s="110">
        <v>1</v>
      </c>
      <c r="B6" s="112" t="s">
        <v>159</v>
      </c>
      <c r="C6" s="96">
        <v>3</v>
      </c>
      <c r="D6" s="95">
        <v>4</v>
      </c>
      <c r="E6" s="95">
        <v>5</v>
      </c>
      <c r="F6" s="95">
        <v>6</v>
      </c>
    </row>
    <row r="7" ht="18.75" customHeight="1" spans="1:6">
      <c r="A7" s="113"/>
      <c r="B7" s="83"/>
      <c r="C7" s="83"/>
      <c r="D7" s="23"/>
      <c r="E7" s="23"/>
      <c r="F7" s="23"/>
    </row>
    <row r="8" ht="18.75" customHeight="1" spans="1:6">
      <c r="A8" s="113"/>
      <c r="B8" s="83"/>
      <c r="C8" s="83"/>
      <c r="D8" s="23"/>
      <c r="E8" s="23"/>
      <c r="F8" s="23"/>
    </row>
    <row r="9" ht="18.75" customHeight="1" spans="1:6">
      <c r="A9" s="114" t="s">
        <v>117</v>
      </c>
      <c r="B9" s="115" t="s">
        <v>117</v>
      </c>
      <c r="C9" s="116" t="s">
        <v>117</v>
      </c>
      <c r="D9" s="23"/>
      <c r="E9" s="23"/>
      <c r="F9" s="23"/>
    </row>
    <row r="10" customHeight="1" spans="1:3">
      <c r="A10" s="38" t="s">
        <v>501</v>
      </c>
      <c r="B10" s="38"/>
      <c r="C10" s="38"/>
    </row>
  </sheetData>
  <mergeCells count="8">
    <mergeCell ref="A2:F2"/>
    <mergeCell ref="A3:C3"/>
    <mergeCell ref="D4:F4"/>
    <mergeCell ref="A9:C9"/>
    <mergeCell ref="A10:C10"/>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1"/>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502</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"单位名称："&amp;"耿马傣族佤族自治县退役军人事务局"</f>
        <v>单位名称：耿马傣族佤族自治县退役军人事务局</v>
      </c>
      <c r="B3" s="94"/>
      <c r="C3" s="94"/>
      <c r="D3" s="94"/>
      <c r="E3" s="94"/>
      <c r="F3" s="94"/>
      <c r="G3" s="94"/>
      <c r="H3" s="94"/>
      <c r="I3" s="94"/>
      <c r="J3" s="94"/>
      <c r="O3" s="64"/>
      <c r="P3" s="64"/>
      <c r="Q3" s="40" t="s">
        <v>192</v>
      </c>
    </row>
    <row r="4" ht="18.75" customHeight="1" spans="1:17">
      <c r="A4" s="11" t="s">
        <v>503</v>
      </c>
      <c r="B4" s="73" t="s">
        <v>504</v>
      </c>
      <c r="C4" s="73" t="s">
        <v>505</v>
      </c>
      <c r="D4" s="73" t="s">
        <v>506</v>
      </c>
      <c r="E4" s="73" t="s">
        <v>507</v>
      </c>
      <c r="F4" s="73" t="s">
        <v>508</v>
      </c>
      <c r="G4" s="45" t="s">
        <v>207</v>
      </c>
      <c r="H4" s="45"/>
      <c r="I4" s="45"/>
      <c r="J4" s="45"/>
      <c r="K4" s="75"/>
      <c r="L4" s="45"/>
      <c r="M4" s="45"/>
      <c r="N4" s="45"/>
      <c r="O4" s="65"/>
      <c r="P4" s="75"/>
      <c r="Q4" s="46"/>
    </row>
    <row r="5" ht="18.75" customHeight="1" spans="1:17">
      <c r="A5" s="16"/>
      <c r="B5" s="76"/>
      <c r="C5" s="76"/>
      <c r="D5" s="76"/>
      <c r="E5" s="76"/>
      <c r="F5" s="76"/>
      <c r="G5" s="76" t="s">
        <v>55</v>
      </c>
      <c r="H5" s="76" t="s">
        <v>58</v>
      </c>
      <c r="I5" s="76" t="s">
        <v>509</v>
      </c>
      <c r="J5" s="76" t="s">
        <v>510</v>
      </c>
      <c r="K5" s="77" t="s">
        <v>511</v>
      </c>
      <c r="L5" s="90" t="s">
        <v>78</v>
      </c>
      <c r="M5" s="90"/>
      <c r="N5" s="90"/>
      <c r="O5" s="91"/>
      <c r="P5" s="92"/>
      <c r="Q5" s="78"/>
    </row>
    <row r="6" ht="30" customHeight="1" spans="1:17">
      <c r="A6" s="18"/>
      <c r="B6" s="78"/>
      <c r="C6" s="78"/>
      <c r="D6" s="78"/>
      <c r="E6" s="78"/>
      <c r="F6" s="78"/>
      <c r="G6" s="78"/>
      <c r="H6" s="78" t="s">
        <v>57</v>
      </c>
      <c r="I6" s="78"/>
      <c r="J6" s="78"/>
      <c r="K6" s="79"/>
      <c r="L6" s="78" t="s">
        <v>57</v>
      </c>
      <c r="M6" s="78" t="s">
        <v>64</v>
      </c>
      <c r="N6" s="78" t="s">
        <v>215</v>
      </c>
      <c r="O6" s="93" t="s">
        <v>66</v>
      </c>
      <c r="P6" s="79" t="s">
        <v>67</v>
      </c>
      <c r="Q6" s="78" t="s">
        <v>68</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70</v>
      </c>
      <c r="B8" s="82"/>
      <c r="C8" s="82"/>
      <c r="D8" s="82"/>
      <c r="E8" s="97"/>
      <c r="F8" s="23">
        <v>6800</v>
      </c>
      <c r="G8" s="23">
        <v>6800</v>
      </c>
      <c r="H8" s="23">
        <v>6800</v>
      </c>
      <c r="I8" s="23"/>
      <c r="J8" s="23"/>
      <c r="K8" s="23"/>
      <c r="L8" s="23"/>
      <c r="M8" s="23"/>
      <c r="N8" s="23"/>
      <c r="O8" s="23"/>
      <c r="P8" s="23"/>
      <c r="Q8" s="23"/>
    </row>
    <row r="9" ht="18.75" customHeight="1" spans="1:17">
      <c r="A9" s="98" t="s">
        <v>70</v>
      </c>
      <c r="B9" s="82"/>
      <c r="C9" s="82"/>
      <c r="D9" s="82"/>
      <c r="E9" s="99"/>
      <c r="F9" s="23">
        <v>6800</v>
      </c>
      <c r="G9" s="23">
        <v>6800</v>
      </c>
      <c r="H9" s="23">
        <v>6800</v>
      </c>
      <c r="I9" s="23"/>
      <c r="J9" s="23"/>
      <c r="K9" s="23"/>
      <c r="L9" s="23"/>
      <c r="M9" s="23"/>
      <c r="N9" s="23"/>
      <c r="O9" s="23"/>
      <c r="P9" s="23"/>
      <c r="Q9" s="23"/>
    </row>
    <row r="10" ht="18.75" customHeight="1" spans="1:17">
      <c r="A10" s="81" t="str">
        <f>"    "&amp;"一般公用经费"</f>
        <v>    一般公用经费</v>
      </c>
      <c r="B10" s="82" t="s">
        <v>512</v>
      </c>
      <c r="C10" s="82" t="s">
        <v>512</v>
      </c>
      <c r="D10" s="82" t="s">
        <v>513</v>
      </c>
      <c r="E10" s="99">
        <v>40</v>
      </c>
      <c r="F10" s="23">
        <v>6800</v>
      </c>
      <c r="G10" s="23">
        <v>6800</v>
      </c>
      <c r="H10" s="23">
        <v>6800</v>
      </c>
      <c r="I10" s="23"/>
      <c r="J10" s="23"/>
      <c r="K10" s="23"/>
      <c r="L10" s="23"/>
      <c r="M10" s="23"/>
      <c r="N10" s="23"/>
      <c r="O10" s="23"/>
      <c r="P10" s="23"/>
      <c r="Q10" s="23"/>
    </row>
    <row r="11" ht="18.75" customHeight="1" spans="1:17">
      <c r="A11" s="84" t="s">
        <v>117</v>
      </c>
      <c r="B11" s="85"/>
      <c r="C11" s="85"/>
      <c r="D11" s="85"/>
      <c r="E11" s="97"/>
      <c r="F11" s="23">
        <v>6800</v>
      </c>
      <c r="G11" s="23">
        <v>6800</v>
      </c>
      <c r="H11" s="23">
        <v>6800</v>
      </c>
      <c r="I11" s="23"/>
      <c r="J11" s="23"/>
      <c r="K11" s="23"/>
      <c r="L11" s="23"/>
      <c r="M11" s="23"/>
      <c r="N11" s="23"/>
      <c r="O11" s="23"/>
      <c r="P11" s="23"/>
      <c r="Q11" s="23"/>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showZeros="0" topLeftCell="B1" workbookViewId="0">
      <selection activeCell="B11" sqref="B11: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514</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"单位名称："&amp;"耿马傣族佤族自治县退役军人事务局"</f>
        <v>单位名称：耿马傣族佤族自治县退役军人事务局</v>
      </c>
      <c r="B3" s="61"/>
      <c r="C3" s="72"/>
      <c r="D3" s="61"/>
      <c r="E3" s="61"/>
      <c r="F3" s="61"/>
      <c r="G3" s="61"/>
      <c r="H3" s="69"/>
      <c r="I3" s="63"/>
      <c r="J3" s="63"/>
      <c r="K3" s="63"/>
      <c r="L3" s="64"/>
      <c r="M3" s="89"/>
      <c r="N3" s="88" t="s">
        <v>192</v>
      </c>
    </row>
    <row r="4" ht="18.75" customHeight="1" spans="1:14">
      <c r="A4" s="11" t="s">
        <v>503</v>
      </c>
      <c r="B4" s="73" t="s">
        <v>515</v>
      </c>
      <c r="C4" s="74" t="s">
        <v>516</v>
      </c>
      <c r="D4" s="45" t="s">
        <v>207</v>
      </c>
      <c r="E4" s="45"/>
      <c r="F4" s="45"/>
      <c r="G4" s="45"/>
      <c r="H4" s="75"/>
      <c r="I4" s="45"/>
      <c r="J4" s="45"/>
      <c r="K4" s="45"/>
      <c r="L4" s="65"/>
      <c r="M4" s="75"/>
      <c r="N4" s="46"/>
    </row>
    <row r="5" ht="18.75" customHeight="1" spans="1:14">
      <c r="A5" s="16"/>
      <c r="B5" s="76"/>
      <c r="C5" s="77"/>
      <c r="D5" s="76" t="s">
        <v>55</v>
      </c>
      <c r="E5" s="76" t="s">
        <v>58</v>
      </c>
      <c r="F5" s="76" t="s">
        <v>509</v>
      </c>
      <c r="G5" s="76" t="s">
        <v>510</v>
      </c>
      <c r="H5" s="77" t="s">
        <v>511</v>
      </c>
      <c r="I5" s="90" t="s">
        <v>78</v>
      </c>
      <c r="J5" s="90"/>
      <c r="K5" s="90"/>
      <c r="L5" s="91"/>
      <c r="M5" s="92"/>
      <c r="N5" s="78"/>
    </row>
    <row r="6" ht="26.25" customHeight="1" spans="1:14">
      <c r="A6" s="18"/>
      <c r="B6" s="78"/>
      <c r="C6" s="79"/>
      <c r="D6" s="78"/>
      <c r="E6" s="78"/>
      <c r="F6" s="78"/>
      <c r="G6" s="78"/>
      <c r="H6" s="79"/>
      <c r="I6" s="78" t="s">
        <v>57</v>
      </c>
      <c r="J6" s="78" t="s">
        <v>64</v>
      </c>
      <c r="K6" s="78" t="s">
        <v>215</v>
      </c>
      <c r="L6" s="93" t="s">
        <v>66</v>
      </c>
      <c r="M6" s="79" t="s">
        <v>67</v>
      </c>
      <c r="N6" s="78" t="s">
        <v>68</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117</v>
      </c>
      <c r="B10" s="85"/>
      <c r="C10" s="86"/>
      <c r="D10" s="23"/>
      <c r="E10" s="23"/>
      <c r="F10" s="23"/>
      <c r="G10" s="23"/>
      <c r="H10" s="23"/>
      <c r="I10" s="23"/>
      <c r="J10" s="23"/>
      <c r="K10" s="23"/>
      <c r="L10" s="23"/>
      <c r="M10" s="23"/>
      <c r="N10" s="23"/>
    </row>
    <row r="11" customHeight="1" spans="2:4">
      <c r="B11" s="38" t="s">
        <v>517</v>
      </c>
      <c r="C11" s="38"/>
      <c r="D11" s="38"/>
    </row>
  </sheetData>
  <mergeCells count="14">
    <mergeCell ref="A2:N2"/>
    <mergeCell ref="A3:C3"/>
    <mergeCell ref="D4:N4"/>
    <mergeCell ref="I5:N5"/>
    <mergeCell ref="A10:C10"/>
    <mergeCell ref="B11:D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9"/>
  <sheetViews>
    <sheetView showZeros="0" workbookViewId="0">
      <selection activeCell="D17" sqref="D17"/>
    </sheetView>
  </sheetViews>
  <sheetFormatPr defaultColWidth="9.14285714285714" defaultRowHeight="14.25" customHeight="1"/>
  <cols>
    <col min="1" max="1" width="37.7142857142857" customWidth="1"/>
    <col min="2" max="4" width="17.5714285714286" customWidth="1"/>
    <col min="5" max="13" width="15.7142857142857" customWidth="1"/>
  </cols>
  <sheetData>
    <row r="1" ht="15" customHeight="1" spans="1:13">
      <c r="A1" s="30"/>
      <c r="B1" s="30"/>
      <c r="C1" s="30"/>
      <c r="D1" s="58"/>
      <c r="G1" s="39"/>
      <c r="H1" s="39"/>
      <c r="I1" s="39"/>
      <c r="J1" s="39"/>
      <c r="K1" s="39"/>
      <c r="L1" s="39"/>
      <c r="M1" s="39" t="s">
        <v>518</v>
      </c>
    </row>
    <row r="2" ht="27.75" customHeight="1" spans="1:13">
      <c r="A2" s="59" t="str">
        <f>"2025"&amp;"年县对下转移支付预算表"</f>
        <v>2025年县对下转移支付预算表</v>
      </c>
      <c r="B2" s="6"/>
      <c r="C2" s="6"/>
      <c r="D2" s="6"/>
      <c r="E2" s="6"/>
      <c r="F2" s="6"/>
      <c r="G2" s="52"/>
      <c r="H2" s="52"/>
      <c r="I2" s="52"/>
      <c r="J2" s="52"/>
      <c r="K2" s="52"/>
      <c r="L2" s="52"/>
      <c r="M2" s="6"/>
    </row>
    <row r="3" ht="18.75" customHeight="1" spans="1:13">
      <c r="A3" s="60" t="str">
        <f>"单位名称："&amp;"耿马傣族佤族自治县退役军人事务局"</f>
        <v>单位名称：耿马傣族佤族自治县退役军人事务局</v>
      </c>
      <c r="B3" s="61"/>
      <c r="C3" s="61"/>
      <c r="D3" s="62"/>
      <c r="E3" s="63"/>
      <c r="G3" s="64"/>
      <c r="H3" s="64"/>
      <c r="I3" s="64"/>
      <c r="J3" s="64"/>
      <c r="K3" s="64"/>
      <c r="L3" s="64"/>
      <c r="M3" s="39" t="s">
        <v>192</v>
      </c>
    </row>
    <row r="4" ht="18.75" customHeight="1" spans="1:13">
      <c r="A4" s="31" t="s">
        <v>519</v>
      </c>
      <c r="B4" s="12" t="s">
        <v>207</v>
      </c>
      <c r="C4" s="13"/>
      <c r="D4" s="13"/>
      <c r="E4" s="12" t="s">
        <v>520</v>
      </c>
      <c r="F4" s="13"/>
      <c r="G4" s="65"/>
      <c r="H4" s="65"/>
      <c r="I4" s="65"/>
      <c r="J4" s="65"/>
      <c r="K4" s="65"/>
      <c r="L4" s="65"/>
      <c r="M4" s="14"/>
    </row>
    <row r="5" ht="18.75" customHeight="1" spans="1:13">
      <c r="A5" s="33"/>
      <c r="B5" s="32" t="s">
        <v>55</v>
      </c>
      <c r="C5" s="11" t="s">
        <v>58</v>
      </c>
      <c r="D5" s="66" t="s">
        <v>521</v>
      </c>
      <c r="E5" s="67" t="s">
        <v>522</v>
      </c>
      <c r="F5" s="67" t="s">
        <v>523</v>
      </c>
      <c r="G5" s="67" t="s">
        <v>524</v>
      </c>
      <c r="H5" s="67" t="s">
        <v>525</v>
      </c>
      <c r="I5" s="67" t="s">
        <v>526</v>
      </c>
      <c r="J5" s="67" t="s">
        <v>527</v>
      </c>
      <c r="K5" s="67" t="s">
        <v>528</v>
      </c>
      <c r="L5" s="67" t="s">
        <v>529</v>
      </c>
      <c r="M5" s="67" t="s">
        <v>530</v>
      </c>
    </row>
    <row r="6" ht="18.75" customHeight="1" spans="1:13">
      <c r="A6" s="67">
        <v>1</v>
      </c>
      <c r="B6" s="67">
        <v>2</v>
      </c>
      <c r="C6" s="67">
        <v>3</v>
      </c>
      <c r="D6" s="67">
        <v>4</v>
      </c>
      <c r="E6" s="67">
        <v>5</v>
      </c>
      <c r="F6" s="67">
        <v>6</v>
      </c>
      <c r="G6" s="67">
        <v>7</v>
      </c>
      <c r="H6" s="67">
        <v>8</v>
      </c>
      <c r="I6" s="67">
        <v>9</v>
      </c>
      <c r="J6" s="67">
        <v>10</v>
      </c>
      <c r="K6" s="67">
        <v>11</v>
      </c>
      <c r="L6" s="67">
        <v>12</v>
      </c>
      <c r="M6" s="67">
        <v>13</v>
      </c>
    </row>
    <row r="7" ht="18.75" customHeight="1" spans="1:13">
      <c r="A7" s="34"/>
      <c r="B7" s="23"/>
      <c r="C7" s="23"/>
      <c r="D7" s="23"/>
      <c r="E7" s="23"/>
      <c r="F7" s="23"/>
      <c r="G7" s="23"/>
      <c r="H7" s="23"/>
      <c r="I7" s="23"/>
      <c r="J7" s="23"/>
      <c r="K7" s="23"/>
      <c r="L7" s="23"/>
      <c r="M7" s="23"/>
    </row>
    <row r="8" ht="18.75" customHeight="1" spans="1:13">
      <c r="A8" s="34"/>
      <c r="B8" s="23"/>
      <c r="C8" s="23"/>
      <c r="D8" s="23"/>
      <c r="E8" s="23"/>
      <c r="F8" s="23"/>
      <c r="G8" s="23"/>
      <c r="H8" s="23"/>
      <c r="I8" s="23"/>
      <c r="J8" s="23"/>
      <c r="K8" s="23"/>
      <c r="L8" s="23"/>
      <c r="M8" s="23"/>
    </row>
    <row r="9" customHeight="1" spans="1:3">
      <c r="A9" s="38" t="s">
        <v>531</v>
      </c>
      <c r="B9" s="38"/>
      <c r="C9" s="38"/>
    </row>
  </sheetData>
  <mergeCells count="6">
    <mergeCell ref="A2:M2"/>
    <mergeCell ref="A3:E3"/>
    <mergeCell ref="B4:D4"/>
    <mergeCell ref="E4:M4"/>
    <mergeCell ref="A9:C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showZeros="0" workbookViewId="0">
      <selection activeCell="A8" sqref="A8:C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532</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"单位名称："&amp;"耿马傣族佤族自治县退役军人事务局"</f>
        <v>单位名称：耿马傣族佤族自治县退役军人事务局</v>
      </c>
      <c r="B3" s="3"/>
      <c r="C3" s="3"/>
      <c r="D3" s="3"/>
      <c r="E3" s="3"/>
      <c r="F3" s="53"/>
      <c r="G3" s="3"/>
      <c r="H3" s="53"/>
    </row>
    <row r="4" ht="18.75" customHeight="1" spans="1:10">
      <c r="A4" s="47" t="s">
        <v>354</v>
      </c>
      <c r="B4" s="47" t="s">
        <v>355</v>
      </c>
      <c r="C4" s="47" t="s">
        <v>356</v>
      </c>
      <c r="D4" s="47" t="s">
        <v>357</v>
      </c>
      <c r="E4" s="47" t="s">
        <v>358</v>
      </c>
      <c r="F4" s="54" t="s">
        <v>359</v>
      </c>
      <c r="G4" s="47" t="s">
        <v>360</v>
      </c>
      <c r="H4" s="54" t="s">
        <v>361</v>
      </c>
      <c r="I4" s="54" t="s">
        <v>362</v>
      </c>
      <c r="J4" s="47" t="s">
        <v>363</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customHeight="1" spans="1:3">
      <c r="A8" s="38" t="s">
        <v>531</v>
      </c>
      <c r="B8" s="38"/>
      <c r="C8" s="38"/>
    </row>
  </sheetData>
  <mergeCells count="3">
    <mergeCell ref="A2:J2"/>
    <mergeCell ref="A3:H3"/>
    <mergeCell ref="A8:C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showZeros="0" workbookViewId="0">
      <selection activeCell="A8" sqref="A8:E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533</v>
      </c>
    </row>
    <row r="2" ht="34.5" customHeight="1" spans="1:8">
      <c r="A2" s="41" t="str">
        <f>"2025"&amp;"年新增资产配置表"</f>
        <v>2025年新增资产配置表</v>
      </c>
      <c r="B2" s="6"/>
      <c r="C2" s="6"/>
      <c r="D2" s="6"/>
      <c r="E2" s="6"/>
      <c r="F2" s="6"/>
      <c r="G2" s="6"/>
      <c r="H2" s="6"/>
    </row>
    <row r="3" ht="18.75" customHeight="1" spans="1:8">
      <c r="A3" s="42" t="str">
        <f>"单位名称："&amp;"耿马傣族佤族自治县退役军人事务局"</f>
        <v>单位名称：耿马傣族佤族自治县退役军人事务局</v>
      </c>
      <c r="B3" s="8"/>
      <c r="C3" s="3"/>
      <c r="H3" s="43" t="s">
        <v>192</v>
      </c>
    </row>
    <row r="4" ht="18.75" customHeight="1" spans="1:8">
      <c r="A4" s="11" t="s">
        <v>200</v>
      </c>
      <c r="B4" s="11" t="s">
        <v>534</v>
      </c>
      <c r="C4" s="11" t="s">
        <v>535</v>
      </c>
      <c r="D4" s="11" t="s">
        <v>536</v>
      </c>
      <c r="E4" s="11" t="s">
        <v>537</v>
      </c>
      <c r="F4" s="44" t="s">
        <v>538</v>
      </c>
      <c r="G4" s="45"/>
      <c r="H4" s="46"/>
    </row>
    <row r="5" ht="18.75" customHeight="1" spans="1:8">
      <c r="A5" s="18"/>
      <c r="B5" s="18"/>
      <c r="C5" s="18"/>
      <c r="D5" s="18"/>
      <c r="E5" s="18"/>
      <c r="F5" s="47" t="s">
        <v>507</v>
      </c>
      <c r="G5" s="47" t="s">
        <v>539</v>
      </c>
      <c r="H5" s="47" t="s">
        <v>540</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55</v>
      </c>
      <c r="B8" s="50"/>
      <c r="C8" s="50"/>
      <c r="D8" s="50"/>
      <c r="E8" s="51"/>
      <c r="F8" s="49"/>
      <c r="G8" s="23"/>
      <c r="H8" s="23"/>
    </row>
    <row r="9" customHeight="1" spans="1:3">
      <c r="A9" s="38" t="s">
        <v>541</v>
      </c>
      <c r="B9" s="38"/>
      <c r="C9" s="38"/>
    </row>
  </sheetData>
  <mergeCells count="10">
    <mergeCell ref="A2:H2"/>
    <mergeCell ref="A3:C3"/>
    <mergeCell ref="F4:H4"/>
    <mergeCell ref="A8:E8"/>
    <mergeCell ref="A9:C9"/>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showZeros="0" workbookViewId="0">
      <selection activeCell="A11" sqref="A11:C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542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"单位名称："&amp;"耿马傣族佤族自治县退役军人事务局"</f>
        <v>单位名称：耿马傣族佤族自治县退役军人事务局</v>
      </c>
      <c r="B3" s="8"/>
      <c r="C3" s="8"/>
      <c r="D3" s="8"/>
      <c r="E3" s="8"/>
      <c r="F3" s="8"/>
      <c r="G3" s="8"/>
      <c r="H3" s="9"/>
      <c r="I3" s="9"/>
      <c r="J3" s="9"/>
      <c r="K3" s="4" t="s">
        <v>192</v>
      </c>
    </row>
    <row r="4" ht="18.75" customHeight="1" spans="1:11">
      <c r="A4" s="10" t="s">
        <v>320</v>
      </c>
      <c r="B4" s="10" t="s">
        <v>202</v>
      </c>
      <c r="C4" s="10" t="s">
        <v>321</v>
      </c>
      <c r="D4" s="11" t="s">
        <v>203</v>
      </c>
      <c r="E4" s="11" t="s">
        <v>204</v>
      </c>
      <c r="F4" s="11" t="s">
        <v>322</v>
      </c>
      <c r="G4" s="11" t="s">
        <v>323</v>
      </c>
      <c r="H4" s="31" t="s">
        <v>55</v>
      </c>
      <c r="I4" s="12" t="s">
        <v>543</v>
      </c>
      <c r="J4" s="13"/>
      <c r="K4" s="14"/>
    </row>
    <row r="5" ht="18.75" customHeight="1" spans="1:11">
      <c r="A5" s="15"/>
      <c r="B5" s="15"/>
      <c r="C5" s="15"/>
      <c r="D5" s="16"/>
      <c r="E5" s="16"/>
      <c r="F5" s="16"/>
      <c r="G5" s="16"/>
      <c r="H5" s="32"/>
      <c r="I5" s="11" t="s">
        <v>58</v>
      </c>
      <c r="J5" s="11" t="s">
        <v>59</v>
      </c>
      <c r="K5" s="11" t="s">
        <v>60</v>
      </c>
    </row>
    <row r="6" ht="18.75" customHeight="1" spans="1:11">
      <c r="A6" s="17"/>
      <c r="B6" s="17"/>
      <c r="C6" s="17"/>
      <c r="D6" s="18"/>
      <c r="E6" s="18"/>
      <c r="F6" s="18"/>
      <c r="G6" s="18"/>
      <c r="H6" s="33"/>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117</v>
      </c>
      <c r="B10" s="36"/>
      <c r="C10" s="36"/>
      <c r="D10" s="36"/>
      <c r="E10" s="36"/>
      <c r="F10" s="36"/>
      <c r="G10" s="37"/>
      <c r="H10" s="23"/>
      <c r="I10" s="23"/>
      <c r="J10" s="23"/>
      <c r="K10" s="23"/>
    </row>
    <row r="11" customHeight="1" spans="1:3">
      <c r="A11" s="38" t="s">
        <v>544</v>
      </c>
      <c r="B11" s="38"/>
      <c r="C11" s="38"/>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0"/>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545</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"单位名称："&amp;"耿马傣族佤族自治县退役军人事务局"</f>
        <v>单位名称：耿马傣族佤族自治县退役军人事务局</v>
      </c>
      <c r="B3" s="8"/>
      <c r="C3" s="8"/>
      <c r="D3" s="8"/>
      <c r="E3" s="9"/>
      <c r="F3" s="9"/>
      <c r="G3" s="4" t="s">
        <v>192</v>
      </c>
    </row>
    <row r="4" ht="18.75" customHeight="1" spans="1:7">
      <c r="A4" s="10" t="s">
        <v>321</v>
      </c>
      <c r="B4" s="10" t="s">
        <v>320</v>
      </c>
      <c r="C4" s="10" t="s">
        <v>202</v>
      </c>
      <c r="D4" s="11" t="s">
        <v>546</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1360700</v>
      </c>
      <c r="F8" s="23"/>
      <c r="G8" s="23"/>
    </row>
    <row r="9" ht="18.75" customHeight="1" spans="1:7">
      <c r="A9" s="24" t="s">
        <v>70</v>
      </c>
      <c r="B9" s="21"/>
      <c r="C9" s="21"/>
      <c r="D9" s="21"/>
      <c r="E9" s="23">
        <v>1360700</v>
      </c>
      <c r="F9" s="23"/>
      <c r="G9" s="23"/>
    </row>
    <row r="10" ht="18.75" customHeight="1" spans="1:7">
      <c r="A10" s="25"/>
      <c r="B10" s="21" t="s">
        <v>547</v>
      </c>
      <c r="C10" s="21" t="s">
        <v>340</v>
      </c>
      <c r="D10" s="21" t="s">
        <v>548</v>
      </c>
      <c r="E10" s="23">
        <v>50000</v>
      </c>
      <c r="F10" s="23"/>
      <c r="G10" s="23"/>
    </row>
    <row r="11" ht="18.75" customHeight="1" spans="1:7">
      <c r="A11" s="25"/>
      <c r="B11" s="21" t="s">
        <v>547</v>
      </c>
      <c r="C11" s="21" t="s">
        <v>343</v>
      </c>
      <c r="D11" s="21" t="s">
        <v>548</v>
      </c>
      <c r="E11" s="23">
        <v>20000</v>
      </c>
      <c r="F11" s="23"/>
      <c r="G11" s="23"/>
    </row>
    <row r="12" ht="18.75" customHeight="1" spans="1:7">
      <c r="A12" s="25"/>
      <c r="B12" s="21" t="s">
        <v>549</v>
      </c>
      <c r="C12" s="21" t="s">
        <v>329</v>
      </c>
      <c r="D12" s="21" t="s">
        <v>548</v>
      </c>
      <c r="E12" s="23">
        <v>447640</v>
      </c>
      <c r="F12" s="23"/>
      <c r="G12" s="23"/>
    </row>
    <row r="13" ht="18.75" customHeight="1" spans="1:7">
      <c r="A13" s="25"/>
      <c r="B13" s="21" t="s">
        <v>549</v>
      </c>
      <c r="C13" s="21" t="s">
        <v>349</v>
      </c>
      <c r="D13" s="21" t="s">
        <v>548</v>
      </c>
      <c r="E13" s="23">
        <v>26500</v>
      </c>
      <c r="F13" s="23"/>
      <c r="G13" s="23"/>
    </row>
    <row r="14" ht="18.75" customHeight="1" spans="1:7">
      <c r="A14" s="25"/>
      <c r="B14" s="21" t="s">
        <v>549</v>
      </c>
      <c r="C14" s="21" t="s">
        <v>332</v>
      </c>
      <c r="D14" s="21" t="s">
        <v>548</v>
      </c>
      <c r="E14" s="23">
        <v>70000</v>
      </c>
      <c r="F14" s="23"/>
      <c r="G14" s="23"/>
    </row>
    <row r="15" ht="18.75" customHeight="1" spans="1:7">
      <c r="A15" s="25"/>
      <c r="B15" s="21" t="s">
        <v>550</v>
      </c>
      <c r="C15" s="21" t="s">
        <v>338</v>
      </c>
      <c r="D15" s="21" t="s">
        <v>548</v>
      </c>
      <c r="E15" s="23">
        <v>55000</v>
      </c>
      <c r="F15" s="23"/>
      <c r="G15" s="23"/>
    </row>
    <row r="16" ht="18.75" customHeight="1" spans="1:7">
      <c r="A16" s="25"/>
      <c r="B16" s="21" t="s">
        <v>550</v>
      </c>
      <c r="C16" s="21" t="s">
        <v>345</v>
      </c>
      <c r="D16" s="21" t="s">
        <v>548</v>
      </c>
      <c r="E16" s="23">
        <v>20000</v>
      </c>
      <c r="F16" s="23"/>
      <c r="G16" s="23"/>
    </row>
    <row r="17" ht="18.75" customHeight="1" spans="1:7">
      <c r="A17" s="25"/>
      <c r="B17" s="21" t="s">
        <v>550</v>
      </c>
      <c r="C17" s="21" t="s">
        <v>347</v>
      </c>
      <c r="D17" s="21" t="s">
        <v>548</v>
      </c>
      <c r="E17" s="23">
        <v>100000</v>
      </c>
      <c r="F17" s="23"/>
      <c r="G17" s="23"/>
    </row>
    <row r="18" ht="18.75" customHeight="1" spans="1:7">
      <c r="A18" s="25"/>
      <c r="B18" s="21" t="s">
        <v>550</v>
      </c>
      <c r="C18" s="21" t="s">
        <v>326</v>
      </c>
      <c r="D18" s="21" t="s">
        <v>548</v>
      </c>
      <c r="E18" s="23">
        <v>471700</v>
      </c>
      <c r="F18" s="23"/>
      <c r="G18" s="23"/>
    </row>
    <row r="19" ht="18.75" customHeight="1" spans="1:7">
      <c r="A19" s="25"/>
      <c r="B19" s="21" t="s">
        <v>550</v>
      </c>
      <c r="C19" s="21" t="s">
        <v>334</v>
      </c>
      <c r="D19" s="21" t="s">
        <v>548</v>
      </c>
      <c r="E19" s="23">
        <v>99860</v>
      </c>
      <c r="F19" s="23"/>
      <c r="G19" s="23"/>
    </row>
    <row r="20" ht="18.75" customHeight="1" spans="1:7">
      <c r="A20" s="26" t="s">
        <v>55</v>
      </c>
      <c r="B20" s="27" t="s">
        <v>551</v>
      </c>
      <c r="C20" s="27"/>
      <c r="D20" s="28"/>
      <c r="E20" s="23">
        <v>1360700</v>
      </c>
      <c r="F20" s="23"/>
      <c r="G20" s="23"/>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2025-02-01T02:40:00Z</dcterms:created>
  <dcterms:modified xsi:type="dcterms:W3CDTF">2025-02-07T05:54:46Z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