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<sst xmlns="http://schemas.openxmlformats.org/spreadsheetml/2006/main" count="1210" uniqueCount="483">
  <si>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</si>
  <si>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</si>
  <si>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</si>
  <si>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</si>
  <si>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</si>
  <si>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</si>
  <si>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</si>
  <si>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</si>
  <si>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</si>
  <si>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</si>
  <si>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</si>
  <si>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</si>
  <si>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</si>
  <si>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</si>
  <si>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</si>
  <si>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</si>
  <si>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</si>
  <si>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</si>
  <si>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</si>
  <si>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</si>
  <si>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</si>
  <si>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</si>
  <si>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</si>
  <si>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</si>
  <si>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</si>
  <si>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</si>
  <si>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</si>
  <si>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</si>
  <si>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</si>
  <si>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</si>
  <si>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</si>
  <si>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</si>
  <si>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</si>
  <si>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</si>
  <si>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</si>
  <si>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</si>
  <si>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</si>
  <si>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</si>
  <si>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</si>
  <si>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</si>
  <si>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</si>
  <si>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</si>
  <si>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</si>
  <si>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</si>
  <si>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</si>
  <si>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</si>
  <si>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</si>
  <si>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</si>
  <si>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</si>
  <si>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</si>
  <si>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</si>
  <si>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</si>
  <si>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</si>
  <si>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</si>
  <si>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</si>
  <si>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</si>
  <si>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</si>
  <si>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</si>
  <si>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</si>
  <si>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</si>
  <si>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</si>
  <si>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</si>
  <si>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</si>
  <si>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</si>
  <si>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</si>
  <si>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</si>
  <si>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</si>
  <si>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</si>
  <si>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</si>
  <si>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133</t>
  </si>
  <si>
    <t>耿马傣族佤族自治县应急管理局</t>
  </si>
  <si>
    <t>133001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</si>
  <si>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</si>
  <si>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</si>
  <si>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</si>
  <si>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</si>
  <si>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</si>
  <si>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</si>
  <si>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</si>
  <si>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</si>
  <si>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</si>
  <si>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</si>
  <si>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</si>
  <si>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</si>
  <si>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</si>
  <si>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</si>
  <si>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</si>
  <si>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2080501</t>
  </si>
  <si>
    <t>2080505</t>
  </si>
  <si>
    <t>20808</t>
  </si>
  <si>
    <t>2080801</t>
  </si>
  <si>
    <t>20825</t>
  </si>
  <si>
    <t>2082502</t>
  </si>
  <si>
    <t>210</t>
  </si>
  <si>
    <t>卫生健康支出</t>
  </si>
  <si>
    <t>21011</t>
  </si>
  <si>
    <t>2101101</t>
  </si>
  <si>
    <t>2101102</t>
  </si>
  <si>
    <t>2101199</t>
  </si>
  <si>
    <t>221</t>
  </si>
  <si>
    <t>住房保障支出</t>
  </si>
  <si>
    <t>22102</t>
  </si>
  <si>
    <t>2210201</t>
  </si>
  <si>
    <t>224</t>
  </si>
  <si>
    <t>灾害防治及应急管理支出</t>
  </si>
  <si>
    <t xml:space="preserve">    一般行政管理事务</t>
  </si>
  <si>
    <t>灾害风险防治</t>
  </si>
  <si>
    <t>安全监管</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</si>
  <si>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</si>
  <si>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</si>
  <si>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</si>
  <si>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</si>
  <si>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</si>
  <si>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</si>
  <si>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</si>
  <si>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</si>
  <si>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</si>
  <si>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</si>
  <si>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</si>
  <si>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</si>
  <si>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</si>
  <si>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</si>
  <si>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</si>
  <si>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</si>
  <si>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</si>
  <si>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</si>
  <si>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</si>
  <si>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</si>
  <si>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</si>
  <si>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</si>
  <si>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</si>
  <si>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</si>
  <si>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</si>
  <si>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</si>
  <si>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</si>
  <si>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</si>
  <si>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</si>
  <si>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</si>
  <si>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</si>
  <si>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</si>
  <si>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</si>
  <si>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</si>
  <si>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</si>
  <si>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</si>
  <si>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</si>
  <si>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</si>
  <si>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</si>
  <si>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</si>
  <si>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</si>
  <si>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</si>
  <si>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</si>
  <si>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</si>
  <si>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</si>
  <si>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</si>
  <si>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</si>
  <si>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行政事业单位养老支出</t>
  </si>
  <si>
    <t>行政单位离退休</t>
  </si>
  <si>
    <t>机关事业单位基本养老保险缴费支出</t>
  </si>
  <si>
    <t>抚恤</t>
  </si>
  <si>
    <t>死亡抚恤</t>
  </si>
  <si>
    <t>其他生活救助</t>
  </si>
  <si>
    <t>其他农村生活救助</t>
  </si>
  <si>
    <t>行政事业单位医疗</t>
  </si>
  <si>
    <t>行政单位医疗</t>
  </si>
  <si>
    <t>事业单位医疗</t>
  </si>
  <si>
    <t>其他行政事业单位医疗支出</t>
  </si>
  <si>
    <t>住房改革支出</t>
  </si>
  <si>
    <t>住房公积金</t>
  </si>
  <si>
    <t>22401</t>
  </si>
  <si>
    <t>应急管理事务</t>
  </si>
  <si>
    <t>2240101</t>
  </si>
  <si>
    <t>行政运行</t>
  </si>
  <si>
    <t>2240109</t>
  </si>
  <si>
    <t>应急管理</t>
  </si>
  <si>
    <t>2240199</t>
  </si>
  <si>
    <t>其他应急管理支出</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</si>
  <si>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</si>
  <si>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</si>
  <si>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</si>
  <si>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</si>
  <si>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</si>
  <si>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</si>
  <si>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</si>
  <si>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</si>
  <si>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</si>
  <si>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</si>
  <si>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</si>
  <si>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</si>
  <si>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</si>
  <si>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</si>
  <si>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</si>
  <si>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</si>
  <si>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</si>
  <si>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</si>
  <si>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</si>
  <si>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</si>
  <si>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</si>
  <si>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</si>
  <si>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</si>
  <si>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</si>
  <si>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</si>
  <si>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</si>
  <si>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530926210000000002741</t>
  </si>
  <si>
    <t>行政人员工资支出</t>
  </si>
  <si>
    <t>30101</t>
  </si>
  <si>
    <t>基本工资</t>
  </si>
  <si>
    <t>530926221100000279738</t>
  </si>
  <si>
    <t>事业人员工资支出</t>
  </si>
  <si>
    <t>30102</t>
  </si>
  <si>
    <t>津贴补贴</t>
  </si>
  <si>
    <t>30103</t>
  </si>
  <si>
    <t>奖金</t>
  </si>
  <si>
    <t>530926231100001390113</t>
  </si>
  <si>
    <t>行政人员绩效考核奖励（2017年提高部分）</t>
  </si>
  <si>
    <t>530926231100001390129</t>
  </si>
  <si>
    <t>奖励性绩效工资</t>
  </si>
  <si>
    <t>30107</t>
  </si>
  <si>
    <t>绩效工资</t>
  </si>
  <si>
    <t>530926231100001390133</t>
  </si>
  <si>
    <t>事业人员绩效工资（2017年提高部分）</t>
  </si>
  <si>
    <t>530926231100001390104</t>
  </si>
  <si>
    <t>基础性绩效工资</t>
  </si>
  <si>
    <t>530926210000000002742</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</si>
  <si>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</si>
  <si>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</si>
  <si>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</si>
  <si>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</si>
  <si>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</si>
  <si>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</si>
  <si>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</si>
  <si>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</si>
  <si>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</si>
  <si>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</si>
  <si>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</si>
  <si>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</si>
  <si>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</si>
  <si>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</si>
  <si>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</si>
  <si>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530926210000000002743</t>
  </si>
  <si>
    <t>30113</t>
  </si>
  <si>
    <t>530926210000000002748</t>
  </si>
  <si>
    <t>一般公用经费</t>
  </si>
  <si>
    <t>30206</t>
  </si>
  <si>
    <t>电费</t>
  </si>
  <si>
    <t>30207</t>
  </si>
  <si>
    <t>邮电费</t>
  </si>
  <si>
    <t>530926241100002387872</t>
  </si>
  <si>
    <t>公务接待费（公用经费）</t>
  </si>
  <si>
    <t>30217</t>
  </si>
  <si>
    <t>30211</t>
  </si>
  <si>
    <t>差旅费</t>
  </si>
  <si>
    <t>30201</t>
  </si>
  <si>
    <t>办公费</t>
  </si>
  <si>
    <t>30205</t>
  </si>
  <si>
    <t>水费</t>
  </si>
  <si>
    <t>530926210000000002747</t>
  </si>
  <si>
    <t>工会经费</t>
  </si>
  <si>
    <t>30228</t>
  </si>
  <si>
    <t>530926210000000002745</t>
  </si>
  <si>
    <t>公务用车运行维护费</t>
  </si>
  <si>
    <t>30231</t>
  </si>
  <si>
    <t>530926210000000002746</t>
  </si>
  <si>
    <t>行政人员公务交通补贴</t>
  </si>
  <si>
    <t>30239</t>
  </si>
  <si>
    <t>其他交通费用</t>
  </si>
  <si>
    <t>530926251100003823934</t>
  </si>
  <si>
    <t>残疾人就业保障金</t>
  </si>
  <si>
    <t>30299</t>
  </si>
  <si>
    <t>其他商品和服务支出</t>
  </si>
  <si>
    <t>530926231100001336879</t>
  </si>
  <si>
    <t>离退休费</t>
  </si>
  <si>
    <t>30302</t>
  </si>
  <si>
    <t>退休费</t>
  </si>
  <si>
    <t>530926231100001390532</t>
  </si>
  <si>
    <t>农村灾害信息员</t>
  </si>
  <si>
    <t>30305</t>
  </si>
  <si>
    <t>生活补助</t>
  </si>
  <si>
    <t>530926231100001390553</t>
  </si>
  <si>
    <t>机关事业单位职工遗属生活补助</t>
  </si>
  <si>
    <t>30307</t>
  </si>
  <si>
    <t>医疗费补助</t>
  </si>
  <si>
    <t>预算05-1表</t>
  </si>
  <si>
    <t>项目分类</t>
  </si>
  <si>
    <t>项目单位</t>
  </si>
  <si>
    <t>经济科目编码</t>
  </si>
  <si>
    <t>经济科目名称</t>
  </si>
  <si>
    <t>本年拨款</t>
  </si>
  <si>
    <t>其中：本次下达</t>
  </si>
  <si>
    <t>2025年春节慰问经费</t>
  </si>
  <si>
    <t>专项业务类</t>
  </si>
  <si>
    <t>530926251100004059154</t>
  </si>
  <si>
    <t>防灾减灾综合演练宣传培训购置装备工作经费</t>
  </si>
  <si>
    <t>530926251100003800135</t>
  </si>
  <si>
    <t>修缮办公业务用房保障工作经费</t>
  </si>
  <si>
    <t>530926251100004114227</t>
  </si>
  <si>
    <t>30906</t>
  </si>
  <si>
    <t>大型修缮</t>
  </si>
  <si>
    <t>修缮办公业务用房并保障相关经费</t>
  </si>
  <si>
    <t>530926251100003810475</t>
  </si>
  <si>
    <t>应急管理工作经费</t>
  </si>
  <si>
    <t>530926251100003817493</t>
  </si>
  <si>
    <t>应急指挥部建设经费</t>
  </si>
  <si>
    <t>530926251100003818763</t>
  </si>
  <si>
    <t>一般行政管理事务</t>
  </si>
  <si>
    <t>安全生产工作经费</t>
  </si>
  <si>
    <t>530926251100003817791</t>
  </si>
  <si>
    <t>防灾减灾救灾工作经费</t>
  </si>
  <si>
    <t>530926251100003000000</t>
  </si>
  <si>
    <t>预算05-2表</t>
  </si>
  <si>
    <t>单位名称、项目名称</t>
  </si>
  <si>
    <t>项目年度绩效目标</t>
  </si>
  <si>
    <t>一级指标</t>
  </si>
  <si>
    <t>二级指标</t>
  </si>
  <si>
    <t>三级指标</t>
  </si>
  <si>
    <t>指标性质</t>
  </si>
  <si>
    <t>指标值</t>
  </si>
  <si>
    <t>度量单位</t>
  </si>
  <si>
    <t>指标属性</t>
  </si>
  <si>
    <t>指标内容</t>
  </si>
  <si>
    <t>通过修缮办公用房，保障机关单位工作正常运转，提升防灾减灾救灾保障能力。</t>
  </si>
  <si>
    <t>产出指标</t>
  </si>
  <si>
    <t>时效指标</t>
  </si>
  <si>
    <t>计划完成率</t>
  </si>
  <si>
    <t>&gt;=</t>
  </si>
  <si>
    <t>100</t>
  </si>
  <si>
    <t>%</t>
  </si>
  <si>
    <t>定量指标</t>
  </si>
  <si>
    <t xml:space="preserve">反映工程按计划完工情况。
计划完工率=实际完成工程项目个数/按计划应完成项目个数。
</t>
  </si>
  <si>
    <t>根据《中共耿马傣族佤族自治县委员会办公室耿马傣族佤族自治县人民政府办公室关于印发耿马自治县关于进一步加强全县党政机关楼堂馆所建设管理的通知》(耿办通【2022】84号)要求：“办公用房属于危房、受灾损坏、老旧老化的，可按照程序申请维修改造”严格执行建设标准，坚持以恢复和完善使用功能为重点，不进行违规改扩建、超标准装修、豪华装修。</t>
  </si>
  <si>
    <t>效益指标</t>
  </si>
  <si>
    <t>社会效益</t>
  </si>
  <si>
    <t>综合使用率</t>
  </si>
  <si>
    <t>=</t>
  </si>
  <si>
    <t xml:space="preserve">"反映设施建成后的利用、使用的情况。
综合使用率=（投入使用的基础建设工程建设内容/完成建设内容）*100%"
</t>
  </si>
  <si>
    <t>满意度指标</t>
  </si>
  <si>
    <t>服务对象满意度</t>
  </si>
  <si>
    <t>受益人群满意度</t>
  </si>
  <si>
    <t xml:space="preserve">调查人群中对设施建设或设施运行的满意度。
受益人群覆盖率=（调查人群中对设施建设或设施运行的人数/问卷调查人数）*100%
</t>
  </si>
  <si>
    <t>2025年退休干部春节慰问金</t>
  </si>
  <si>
    <t>数量指标</t>
  </si>
  <si>
    <t>2025年干部职工春节慰问人数</t>
  </si>
  <si>
    <t>29</t>
  </si>
  <si>
    <t>人</t>
  </si>
  <si>
    <t>成本指标</t>
  </si>
  <si>
    <t>经济成本指标</t>
  </si>
  <si>
    <t>200</t>
  </si>
  <si>
    <t>元</t>
  </si>
  <si>
    <t>2025年春节慰问金</t>
  </si>
  <si>
    <t>经济效益</t>
  </si>
  <si>
    <t>部门运转</t>
  </si>
  <si>
    <t>保障干部职工2025年春节慰问金</t>
  </si>
  <si>
    <t>干部职工对春节慰问金发放满意度</t>
  </si>
  <si>
    <t>95</t>
  </si>
  <si>
    <t xml:space="preserve">干部职工对春节慰问金发放满意度
</t>
  </si>
  <si>
    <t>社会公众满意度</t>
  </si>
  <si>
    <t>反映社会公众对部门（单位）履职情况的满意程度。</t>
  </si>
  <si>
    <r>
      <rPr>
        <sz val="9"/>
        <rFont val="宋体"/>
        <charset val="134"/>
      </rPr>
      <t>通过建设应急指挥中心，实现与省应管理厅指挥中心和国家应急指挥总部的互联互通。</t>
    </r>
    <r>
      <rPr>
        <sz val="9"/>
        <rFont val="Arial"/>
        <charset val="134"/>
      </rPr>
      <t xml:space="preserve">						</t>
    </r>
    <r>
      <rPr>
        <sz val="9"/>
        <rFont val="宋体"/>
        <charset val="134"/>
      </rPr>
      <t xml:space="preserve">
</t>
    </r>
  </si>
  <si>
    <t>应急值班值守工作人员配备数量</t>
  </si>
  <si>
    <t>30</t>
  </si>
  <si>
    <t xml:space="preserve">应急值班值守工作人员配备数量
</t>
  </si>
  <si>
    <t xml:space="preserve">通过建设应急指挥中心，实现与省应管理厅指挥中心和国家应急指挥总部的互联互通。						
</t>
  </si>
  <si>
    <t>质量指标</t>
  </si>
  <si>
    <t>强化值班值守，切实做好应急救援保障工作</t>
  </si>
  <si>
    <t>24</t>
  </si>
  <si>
    <t>小时</t>
  </si>
  <si>
    <t xml:space="preserve">强化值班值守，切实做好应急救援保障工作
</t>
  </si>
  <si>
    <t>持续保障应急指挥中心信息互联互通</t>
  </si>
  <si>
    <t>年</t>
  </si>
  <si>
    <t xml:space="preserve">持续保障应急指挥中心信息互联互通
</t>
  </si>
  <si>
    <t>服务对象满意度指标</t>
  </si>
  <si>
    <t>90</t>
  </si>
  <si>
    <t>人民群众满意度达不到90%</t>
  </si>
  <si>
    <t>通过开展防灾减灾救灾宣传、综合应急演练、应急指挥中心建设、森林草原防灭火工作，提高保障公共安全和处置突发事件的能力，预防和减少自然灾害、安全生产事故灾害、公共安全和社会安全事件及其造成的损失，保障人民群众生命财产安全，稳步推进应急管理各项工作。</t>
  </si>
  <si>
    <t>印制安全生产检查口袋书</t>
  </si>
  <si>
    <t>10000</t>
  </si>
  <si>
    <t>册</t>
  </si>
  <si>
    <t>根据县委、县人民政府主要领导要求，为深入贯彻落实习近平总书记关于安全生产、防灾减灾救灾重要论述和重要指示批示精神，进一步压紧压实工作责任，抓实抓细安全生产、防灾减灾救灾、应急管理各项工作，全力筑牢全县安全风险防范屏障。</t>
  </si>
  <si>
    <t xml:space="preserve">开展安全生产和防灾减灾宣传 </t>
  </si>
  <si>
    <t>20</t>
  </si>
  <si>
    <t xml:space="preserve">开展安全生产和防灾减灾宣传
</t>
  </si>
  <si>
    <t xml:space="preserve">提升民众安全防范意识 </t>
  </si>
  <si>
    <t xml:space="preserve">提升民众安全防范意识
</t>
  </si>
  <si>
    <t xml:space="preserve">防汛救灾能力提升 </t>
  </si>
  <si>
    <t xml:space="preserve">防汛救灾能力提升
</t>
  </si>
  <si>
    <t xml:space="preserve">人民群众满意度
</t>
  </si>
  <si>
    <t>通过开展防汛抗洪隐患排查和防灾减灾宣传，提前组织危险区人员安全转移，进一步强化应急准备，切实加强我县应急救援工作严防严控，最大限度地保护人民群众生命和财产安全。                                                 
 1.开展安全生产和防灾减灾宣传20次；                           
 2.组织制定转移工作方案，强化应急演练；                
 3.强化隐患排查整治整改；                    
 4.严格执行24小时值班制度和领导带班制度，严防严控，最大限度地保护人民群众生命和财产安全。</t>
  </si>
  <si>
    <t>开展安全生产和防灾减灾宣传  　   　 应急救援装备物资完好率</t>
  </si>
  <si>
    <t>次</t>
  </si>
  <si>
    <t xml:space="preserve">开展安全生产和防灾减灾宣传大于20次
</t>
  </si>
  <si>
    <t>　 企业隐患整改率</t>
  </si>
  <si>
    <t xml:space="preserve">企业隐患整改率大于90%
</t>
  </si>
  <si>
    <t>安全隐患排查覆盖率</t>
  </si>
  <si>
    <t xml:space="preserve">安全隐患排查未完全覆盖100%
</t>
  </si>
  <si>
    <t>安全生产和防灾减灾知识知晓率</t>
  </si>
  <si>
    <t xml:space="preserve">人民群众未知晓安全生产和防灾减灾知识100%
</t>
  </si>
  <si>
    <t>持续保障安全生产发展服务</t>
  </si>
  <si>
    <t xml:space="preserve">持续保障安全生产发展服务大于5年
</t>
  </si>
  <si>
    <t xml:space="preserve"> 服务对象对安全监管工作的满意度</t>
  </si>
  <si>
    <t xml:space="preserve">服务对象对安全监管工作的满意度大于90%
</t>
  </si>
  <si>
    <t>验收通过率</t>
  </si>
  <si>
    <t>房屋维修验收通过率100%</t>
  </si>
  <si>
    <t>坚持以恢复和完善使用功能为重点修缮办公用房，保障机关单位工作正常运转，提升防灾减灾救灾保障能力。</t>
  </si>
  <si>
    <t>项目维修完成率</t>
  </si>
  <si>
    <t>项目维修完成率100%</t>
  </si>
  <si>
    <t>房屋综合使用率</t>
  </si>
  <si>
    <t>可持续影响</t>
  </si>
  <si>
    <t>持续保障单位正常运转服务年限</t>
  </si>
  <si>
    <t>持续保障单位正常运转服务年限5年</t>
  </si>
  <si>
    <t>人民群众满意度</t>
  </si>
  <si>
    <t>人民群众满意度大于90%</t>
  </si>
  <si>
    <t xml:space="preserve">   安全生产工作经费</t>
  </si>
  <si>
    <t>通过开展专项安全监督检查，防范一般事故、减少较大事故、遏制重特大事故发生，提升人民群众的获得感、安全感和幸福感，为全县安全生产形势稳定发展提供坚强保障。</t>
  </si>
  <si>
    <t>开展安全生产和防灾减灾宣传</t>
  </si>
  <si>
    <t xml:space="preserve">企业平均自查自报率大于90%
</t>
  </si>
  <si>
    <t>专项检查户数</t>
  </si>
  <si>
    <t>3600</t>
  </si>
  <si>
    <t>人次</t>
  </si>
  <si>
    <t xml:space="preserve">专项检查户数大于3600人次
</t>
  </si>
  <si>
    <t xml:space="preserve">安全生产和防灾减灾知识知晓率100%
</t>
  </si>
  <si>
    <t>安全专项检查覆盖率</t>
  </si>
  <si>
    <t xml:space="preserve">安全专项检查覆盖率100%
</t>
  </si>
  <si>
    <t xml:space="preserve">持续保障安全生产发展服务
</t>
  </si>
  <si>
    <t>服务对象对安全监管工作的满意度</t>
  </si>
  <si>
    <t xml:space="preserve">服务对象对安全监管工作的满意度
</t>
  </si>
  <si>
    <t>通过开展防汛抗洪隐患排查和防灾减灾宣传，提前组织危险区人员安全转移，进一步强化应急准备，切实加强我县应急救援工作严防严控，最大限度地保护人民群众生命和财产安全。                                                                              1.开展安全生产和防灾减灾宣传20次；                                                                                                                              
2.组织制定转移工作方案，强化应急演练；                      
3.强化隐患排查整治整改；                                                                                                                     
4.严格执行24小时值班制度和领导带班制度，严防严控，最大限度地保护人民群众生命和财产安全。</t>
  </si>
  <si>
    <t>开展防灾减灾宣传</t>
  </si>
  <si>
    <t xml:space="preserve">每年开展防灾减灾次数不低于20次
</t>
  </si>
  <si>
    <t>防汛值班值守时间</t>
  </si>
  <si>
    <t xml:space="preserve">每天24防汛值班值守
</t>
  </si>
  <si>
    <t>开展防汛抗洪隐患排查</t>
  </si>
  <si>
    <t>50</t>
  </si>
  <si>
    <t xml:space="preserve">每年开展防汛抗洪隐患排查次数大于50次。
</t>
  </si>
  <si>
    <t>提升民众安全防范意识</t>
  </si>
  <si>
    <t xml:space="preserve">人民群众满意度大于90%
</t>
  </si>
  <si>
    <t>预算06表</t>
  </si>
  <si>
    <t>政府性基金预算支出预算表</t>
  </si>
  <si>
    <t>单位名称：临沧市发展和改革委员会</t>
  </si>
  <si>
    <t>本年政府性基金预算支出</t>
  </si>
  <si>
    <t>空表说明：本单位没有政府性基金预算支出资金，故此表无数据。</t>
  </si>
  <si>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</si>
  <si>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</si>
  <si>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</si>
  <si>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</si>
  <si>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</si>
  <si>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</si>
  <si>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</si>
  <si>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</si>
  <si>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</si>
  <si>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</si>
  <si>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</si>
  <si>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升</t>
  </si>
  <si>
    <t>公务用车车辆保险服务</t>
  </si>
  <si>
    <t>机动车保险服务</t>
  </si>
  <si>
    <t>份</t>
  </si>
  <si>
    <t>预算08表</t>
  </si>
  <si>
    <t>政府购买服务项目</t>
  </si>
  <si>
    <t>政府购买服务目录</t>
  </si>
  <si>
    <t>空表说明：本单位没有政府购买服务预算，故本表无数据。</t>
  </si>
  <si>
    <t>预算09-1表</t>
  </si>
  <si>
    <t>单位名称（项目）</t>
  </si>
  <si>
    <t>地区</t>
  </si>
  <si>
    <t>政府性基金</t>
  </si>
  <si>
    <t>-</t>
  </si>
  <si>
    <t>空表说明：本单位没有转移支付资金，故本表无数据。</t>
  </si>
  <si>
    <t>预算09-2表</t>
  </si>
  <si>
    <t>预算10表</t>
  </si>
  <si>
    <t>资产类别</t>
  </si>
  <si>
    <t>资产分类代码.名称</t>
  </si>
  <si>
    <t>资产名称</t>
  </si>
  <si>
    <t>计量单位</t>
  </si>
  <si>
    <t>财政部门批复数（元）</t>
  </si>
  <si>
    <t>单价</t>
  </si>
  <si>
    <t>金额</t>
  </si>
  <si>
    <t>空表说明：本单位没有新增资产预算，故此表无数据。</t>
  </si>
  <si>
    <t>预算11表</t>
  </si>
  <si>
    <t>上级补助</t>
  </si>
  <si>
    <t>空表说明：本单位没有转移支付补助项目支出资金，故此表无数据。</t>
  </si>
  <si>
    <t>预算12表</t>
  </si>
  <si>
    <t>项目级次</t>
  </si>
  <si>
    <t>311 专项业务类</t>
  </si>
  <si>
    <t>本级</t>
  </si>
  <si>
    <t>312 专项业务类</t>
  </si>
  <si>
    <t>313 专项业务类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</si>
</sst>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9"/>
      <color theme="1"/>
      <name val="Microsoft YaHei UI"/>
      <charset val="134"/>
    </font>
    <font>
      <sz val="9"/>
      <color rgb="FFFF0000"/>
      <name val="Microsoft YaHei UI"/>
      <charset val="134"/>
    </font>
    <font>
      <sz val="9"/>
      <color rgb="FF242B39"/>
      <name val="宋体"/>
      <charset val="134"/>
      <scheme val="minor"/>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9"/>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7" fillId="0" borderId="0" applyNumberFormat="0" applyFill="0" applyBorder="0" applyAlignment="0" applyProtection="0">
      <alignment vertical="center"/>
    </xf>
    <xf numFmtId="0" fontId="38" fillId="4" borderId="24" applyNumberFormat="0" applyAlignment="0" applyProtection="0">
      <alignment vertical="center"/>
    </xf>
    <xf numFmtId="0" fontId="39" fillId="5" borderId="25" applyNumberFormat="0" applyAlignment="0" applyProtection="0">
      <alignment vertical="center"/>
    </xf>
    <xf numFmtId="0" fontId="40" fillId="5" borderId="24" applyNumberFormat="0" applyAlignment="0" applyProtection="0">
      <alignment vertical="center"/>
    </xf>
    <xf numFmtId="0" fontId="41" fillId="6" borderId="26" applyNumberFormat="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xf numFmtId="0" fontId="49" fillId="0" borderId="0">
      <alignment vertical="center"/>
    </xf>
  </cellStyleXfs>
  <cellXfs count="25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7" fillId="0" borderId="7" xfId="0" applyFont="1" applyFill="1" applyBorder="1" applyAlignment="1">
      <alignment horizontal="left" vertical="center" wrapText="1"/>
      <protection locked="0"/>
    </xf>
    <xf numFmtId="0" fontId="7" fillId="0" borderId="7" xfId="0" applyFont="1" applyFill="1" applyBorder="1" applyAlignment="1">
      <alignment horizontal="left" vertical="center"/>
      <protection locked="0"/>
    </xf>
    <xf numFmtId="0" fontId="7" fillId="0" borderId="7" xfId="0" applyFont="1" applyFill="1" applyBorder="1" applyAlignment="1">
      <alignment horizontal="center" vertical="center" wrapText="1"/>
      <protection locked="0"/>
    </xf>
    <xf numFmtId="176" fontId="7" fillId="0" borderId="7" xfId="51" applyProtection="1">
      <alignment horizontal="right" vertical="center"/>
      <protection locked="0"/>
    </xf>
    <xf numFmtId="176" fontId="7" fillId="0" borderId="7" xfId="0" applyNumberFormat="1" applyFont="1" applyBorder="1" applyAlignment="1">
      <alignment horizontal="right" vertical="center"/>
      <protection locked="0"/>
    </xf>
    <xf numFmtId="0" fontId="7" fillId="0" borderId="7" xfId="0" applyFont="1" applyFill="1" applyBorder="1" applyAlignment="1">
      <alignment horizontal="left" vertical="center" wrapText="1" indent="1"/>
      <protection locked="0"/>
    </xf>
    <xf numFmtId="49" fontId="7" fillId="0" borderId="7" xfId="50" applyProtection="1">
      <alignment horizontal="left" vertical="center" wrapText="1"/>
      <protection locked="0"/>
    </xf>
    <xf numFmtId="49" fontId="7" fillId="0" borderId="8" xfId="50" applyBorder="1" applyProtection="1">
      <alignment horizontal="left" vertical="center" wrapText="1"/>
      <protection locked="0"/>
    </xf>
    <xf numFmtId="0" fontId="7" fillId="0" borderId="8" xfId="0" applyFont="1" applyFill="1" applyBorder="1" applyAlignment="1">
      <alignment horizontal="left" vertical="center" wrapText="1"/>
      <protection locked="0"/>
    </xf>
    <xf numFmtId="0" fontId="7" fillId="0" borderId="8" xfId="0" applyFont="1" applyFill="1" applyBorder="1" applyAlignment="1">
      <alignment horizontal="center" vertical="center" wrapText="1"/>
      <protection locked="0"/>
    </xf>
    <xf numFmtId="176" fontId="7" fillId="0" borderId="8" xfId="51" applyBorder="1" applyProtection="1">
      <alignment horizontal="right" vertical="center"/>
      <protection locked="0"/>
    </xf>
    <xf numFmtId="0" fontId="0" fillId="0" borderId="8" xfId="0" applyFont="1" applyBorder="1">
      <alignment vertical="top"/>
      <protection locked="0"/>
    </xf>
    <xf numFmtId="0" fontId="7" fillId="0" borderId="9" xfId="0" applyFont="1" applyFill="1" applyBorder="1" applyAlignment="1">
      <alignment horizontal="center" vertical="center" wrapText="1"/>
      <protection locked="0"/>
    </xf>
    <xf numFmtId="0" fontId="8" fillId="0" borderId="9" xfId="0" applyFont="1" applyFill="1" applyBorder="1" applyAlignment="1" applyProtection="1">
      <alignment horizontal="center"/>
    </xf>
    <xf numFmtId="176" fontId="7" fillId="0" borderId="9" xfId="51" applyBorder="1" applyProtection="1">
      <alignment horizontal="right" vertical="center"/>
      <protection locked="0"/>
    </xf>
    <xf numFmtId="0" fontId="0" fillId="0" borderId="9" xfId="0" applyFont="1" applyBorder="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5" fillId="0" borderId="7" xfId="0" applyFont="1" applyBorder="1" applyAlignment="1">
      <alignment horizontal="left" vertical="center" wrapText="1"/>
      <protection locked="0"/>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9" fillId="0" borderId="0" xfId="57" applyFont="1" applyFill="1" applyBorder="1" applyAlignment="1" applyProtection="1"/>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5" fillId="0" borderId="0" xfId="0" applyFont="1" applyAlignment="1">
      <alignment vertical="center"/>
      <protection locked="0"/>
    </xf>
    <xf numFmtId="0" fontId="0" fillId="0" borderId="0" xfId="0" applyFont="1" applyAlignment="1">
      <alignment vertical="center"/>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10"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13" xfId="0" applyFont="1" applyBorder="1" applyAlignment="1">
      <alignment horizontal="left" vertical="center" wrapText="1"/>
      <protection locked="0"/>
    </xf>
    <xf numFmtId="0" fontId="5" fillId="0" borderId="14" xfId="0" applyFont="1" applyBorder="1" applyAlignment="1" applyProtection="1">
      <alignment horizontal="center" vertical="center"/>
    </xf>
    <xf numFmtId="0" fontId="5" fillId="0" borderId="15" xfId="0" applyFont="1" applyBorder="1" applyAlignment="1" applyProtection="1">
      <alignment horizontal="left" vertical="center"/>
    </xf>
    <xf numFmtId="0" fontId="5" fillId="0" borderId="15"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5" xfId="0" applyFont="1" applyBorder="1" applyAlignment="1" applyProtection="1">
      <alignment horizontal="center" vertical="center" wrapText="1"/>
    </xf>
    <xf numFmtId="0" fontId="6" fillId="0" borderId="15" xfId="0" applyFont="1" applyBorder="1" applyAlignment="1">
      <alignment horizontal="center" vertical="center"/>
      <protection locked="0"/>
    </xf>
    <xf numFmtId="0" fontId="6" fillId="0" borderId="15"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3" xfId="0" applyFont="1" applyBorder="1" applyAlignment="1" applyProtection="1">
      <alignment horizontal="center" vertical="center"/>
    </xf>
    <xf numFmtId="0" fontId="6" fillId="0" borderId="13" xfId="0" applyFont="1" applyBorder="1" applyAlignment="1">
      <alignment horizontal="center" vertical="center"/>
      <protection locked="0"/>
    </xf>
    <xf numFmtId="0" fontId="5" fillId="0" borderId="13"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3" xfId="0" applyNumberFormat="1" applyFont="1" applyBorder="1" applyAlignment="1" applyProtection="1">
      <alignment horizontal="right" vertical="center"/>
    </xf>
    <xf numFmtId="0" fontId="5" fillId="0" borderId="13" xfId="0" applyFont="1" applyBorder="1" applyAlignment="1" applyProtection="1">
      <alignment horizontal="center" vertical="center" wrapText="1"/>
    </xf>
    <xf numFmtId="3" fontId="5" fillId="0" borderId="13" xfId="0" applyNumberFormat="1" applyFont="1" applyBorder="1" applyAlignment="1" applyProtection="1">
      <alignment horizontal="center"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0" fontId="6" fillId="0" borderId="11"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3" xfId="0" applyNumberFormat="1" applyFont="1" applyBorder="1" applyAlignment="1">
      <alignment horizontal="center" vertical="center" wrapText="1"/>
      <protection locked="0"/>
    </xf>
    <xf numFmtId="49" fontId="6" fillId="0" borderId="13"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13" fillId="0" borderId="0" xfId="0" applyFont="1" applyFill="1" applyBorder="1" applyAlignment="1">
      <alignment vertical="top"/>
      <protection locked="0"/>
    </xf>
    <xf numFmtId="0" fontId="14" fillId="0" borderId="0" xfId="0" applyFont="1" applyFill="1" applyBorder="1" applyAlignment="1">
      <alignment vertical="top"/>
      <protection locked="0"/>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Fill="1" applyAlignment="1">
      <alignment horizontal="center" vertical="center"/>
      <protection locked="0"/>
    </xf>
    <xf numFmtId="0" fontId="7" fillId="0" borderId="0" xfId="0" applyFont="1" applyFill="1" applyAlignment="1">
      <alignment horizontal="left" vertical="center"/>
      <protection locked="0"/>
    </xf>
    <xf numFmtId="0" fontId="8" fillId="0" borderId="0" xfId="0" applyFont="1" applyFill="1" applyAlignment="1" applyProtection="1">
      <alignment vertical="center"/>
    </xf>
    <xf numFmtId="0" fontId="7" fillId="0" borderId="0" xfId="0" applyFont="1" applyFill="1" applyAlignment="1">
      <alignment vertical="top"/>
      <protection locked="0"/>
    </xf>
    <xf numFmtId="0" fontId="5" fillId="0" borderId="7" xfId="0" applyFont="1" applyFill="1" applyBorder="1" applyAlignment="1" applyProtection="1">
      <alignment horizontal="center" vertical="center" wrapText="1"/>
    </xf>
    <xf numFmtId="0" fontId="5" fillId="0" borderId="7" xfId="0" applyFont="1" applyFill="1" applyBorder="1" applyAlignment="1">
      <alignment horizontal="center" vertical="center"/>
      <protection locked="0"/>
    </xf>
    <xf numFmtId="3" fontId="5"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vertical="center" wrapText="1"/>
    </xf>
    <xf numFmtId="0" fontId="5" fillId="0" borderId="7" xfId="0" applyFont="1" applyFill="1" applyBorder="1" applyAlignment="1" applyProtection="1">
      <alignment horizontal="left" vertical="center" wrapText="1" indent="1"/>
    </xf>
    <xf numFmtId="0" fontId="5" fillId="0" borderId="7" xfId="0" applyFont="1" applyFill="1" applyBorder="1" applyAlignment="1">
      <alignment horizontal="left" vertical="center" wrapText="1"/>
      <protection locked="0"/>
    </xf>
    <xf numFmtId="0" fontId="7" fillId="0" borderId="7" xfId="0" applyFont="1" applyFill="1" applyBorder="1" applyAlignment="1" applyProtection="1">
      <alignment horizontal="left" vertical="center" wrapText="1"/>
    </xf>
    <xf numFmtId="0" fontId="7" fillId="0" borderId="16" xfId="0" applyFont="1" applyFill="1" applyBorder="1" applyAlignment="1">
      <alignment horizontal="left" vertical="center"/>
      <protection locked="0"/>
    </xf>
    <xf numFmtId="0" fontId="7" fillId="0" borderId="16" xfId="0" applyFont="1" applyFill="1" applyBorder="1" applyAlignment="1">
      <alignment vertical="center" wrapText="1"/>
      <protection locked="0"/>
    </xf>
    <xf numFmtId="49" fontId="7" fillId="0" borderId="9" xfId="58" applyNumberFormat="1" applyFont="1" applyBorder="1" applyAlignment="1">
      <alignment horizontal="left" vertical="center" wrapText="1"/>
    </xf>
    <xf numFmtId="49" fontId="7" fillId="0" borderId="17" xfId="58" applyNumberFormat="1" applyFont="1" applyBorder="1" applyAlignment="1">
      <alignment horizontal="left" vertical="center" wrapText="1"/>
    </xf>
    <xf numFmtId="49" fontId="7" fillId="0" borderId="18" xfId="58" applyNumberFormat="1" applyFont="1" applyBorder="1" applyAlignment="1">
      <alignment horizontal="left" vertical="center" wrapText="1"/>
    </xf>
    <xf numFmtId="0" fontId="7" fillId="0" borderId="19" xfId="0" applyFont="1" applyFill="1" applyBorder="1" applyAlignment="1">
      <alignment horizontal="left" vertical="center"/>
      <protection locked="0"/>
    </xf>
    <xf numFmtId="0" fontId="1" fillId="0" borderId="19" xfId="0" applyFont="1" applyFill="1" applyBorder="1" applyAlignment="1">
      <alignment vertical="center" wrapText="1"/>
      <protection locked="0"/>
    </xf>
    <xf numFmtId="0" fontId="7" fillId="0" borderId="20" xfId="0" applyFont="1" applyFill="1" applyBorder="1" applyAlignment="1">
      <alignment horizontal="left" vertical="center"/>
      <protection locked="0"/>
    </xf>
    <xf numFmtId="0" fontId="1" fillId="0" borderId="20" xfId="0" applyFont="1" applyFill="1" applyBorder="1" applyAlignment="1">
      <alignment vertical="center" wrapText="1"/>
      <protection locked="0"/>
    </xf>
    <xf numFmtId="0" fontId="1" fillId="0" borderId="16" xfId="0" applyFont="1" applyFill="1" applyBorder="1" applyAlignment="1">
      <alignment horizontal="left" vertical="center"/>
      <protection locked="0"/>
    </xf>
    <xf numFmtId="0" fontId="7" fillId="0" borderId="16" xfId="0" applyFont="1" applyFill="1" applyBorder="1" applyAlignment="1">
      <alignment vertical="top" wrapText="1"/>
      <protection locked="0"/>
    </xf>
    <xf numFmtId="0" fontId="1" fillId="0" borderId="19" xfId="0" applyFont="1" applyFill="1" applyBorder="1" applyAlignment="1">
      <alignment horizontal="left" vertical="center"/>
      <protection locked="0"/>
    </xf>
    <xf numFmtId="0" fontId="1" fillId="0" borderId="19" xfId="0" applyFont="1" applyFill="1" applyBorder="1" applyAlignment="1">
      <alignment vertical="top" wrapText="1"/>
      <protection locked="0"/>
    </xf>
    <xf numFmtId="0" fontId="1" fillId="0" borderId="20" xfId="0" applyFont="1" applyFill="1" applyBorder="1" applyAlignment="1">
      <alignment horizontal="left" vertical="center"/>
      <protection locked="0"/>
    </xf>
    <xf numFmtId="0" fontId="1" fillId="0" borderId="20" xfId="0" applyFont="1" applyFill="1" applyBorder="1" applyAlignment="1">
      <alignment vertical="top" wrapText="1"/>
      <protection locked="0"/>
    </xf>
    <xf numFmtId="0" fontId="5" fillId="0" borderId="0" xfId="0" applyFont="1" applyFill="1" applyAlignment="1">
      <alignment horizontal="right" vertical="center" wrapText="1"/>
      <protection locked="0"/>
    </xf>
    <xf numFmtId="3" fontId="2" fillId="0" borderId="7" xfId="0" applyNumberFormat="1" applyFont="1" applyBorder="1" applyAlignment="1" applyProtection="1">
      <alignment horizontal="center" vertical="center"/>
    </xf>
    <xf numFmtId="0" fontId="15" fillId="0" borderId="0" xfId="0" applyFont="1" applyFill="1" applyAlignment="1">
      <alignment vertical="top"/>
      <protection locked="0"/>
    </xf>
    <xf numFmtId="0" fontId="7" fillId="0" borderId="7" xfId="0" applyFont="1" applyFill="1" applyBorder="1" applyAlignment="1" applyProtection="1">
      <alignment horizontal="center" vertical="center" wrapText="1"/>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4" xfId="0" applyFont="1" applyBorder="1" applyAlignment="1">
      <alignment horizontal="center" vertical="center" wrapText="1"/>
      <protection locked="0"/>
    </xf>
    <xf numFmtId="176" fontId="7" fillId="0" borderId="7" xfId="51" applyAlignment="1" applyProtection="1">
      <alignment horizontal="right" vertical="center"/>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6"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5" fillId="0" borderId="7" xfId="0" applyFont="1" applyFill="1" applyBorder="1" applyAlignment="1" applyProtection="1">
      <alignment horizontal="left" vertical="center" wrapText="1" indent="2"/>
    </xf>
    <xf numFmtId="0" fontId="7" fillId="0" borderId="7" xfId="0" applyFont="1" applyFill="1" applyBorder="1" applyAlignment="1">
      <alignment horizontal="center" vertical="center"/>
      <protection locked="0"/>
    </xf>
    <xf numFmtId="0" fontId="7" fillId="0" borderId="7" xfId="0" applyFont="1" applyFill="1" applyBorder="1" applyAlignment="1" applyProtection="1">
      <alignment horizontal="left"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horizontal="left" vertical="center"/>
      <protection locked="0"/>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3" xfId="0" applyFont="1" applyBorder="1" applyAlignment="1">
      <alignment horizontal="left" vertical="center"/>
      <protection locked="0"/>
    </xf>
    <xf numFmtId="0" fontId="7" fillId="0" borderId="6" xfId="0" applyFont="1" applyBorder="1" applyAlignment="1">
      <alignment horizontal="left" vertical="center"/>
      <protection locked="0"/>
    </xf>
    <xf numFmtId="0" fontId="8" fillId="0" borderId="6" xfId="0" applyFont="1" applyBorder="1" applyAlignment="1">
      <alignment vertical="center"/>
      <protection locked="0"/>
    </xf>
    <xf numFmtId="0" fontId="21" fillId="0" borderId="6" xfId="0" applyFont="1" applyBorder="1" applyAlignment="1">
      <alignment horizontal="center"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3" fontId="6" fillId="0" borderId="7" xfId="0" applyNumberFormat="1" applyFont="1" applyBorder="1" applyAlignment="1" applyProtection="1">
      <alignment horizontal="center" vertical="center"/>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5" fillId="0" borderId="7" xfId="0" applyFont="1" applyFill="1" applyBorder="1" applyAlignment="1" applyProtection="1">
      <alignment horizontal="left" vertical="center"/>
    </xf>
    <xf numFmtId="0" fontId="7" fillId="0" borderId="8" xfId="0" applyFont="1" applyFill="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1"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2"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3" xfId="0" applyFont="1" applyBorder="1" applyAlignment="1" applyProtection="1">
      <alignment vertical="center" wrapText="1"/>
    </xf>
    <xf numFmtId="0" fontId="5" fillId="0" borderId="13"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3"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5" xfId="0" applyFont="1" applyBorder="1" applyAlignment="1" applyProtection="1">
      <alignment horizontal="center" vertical="center"/>
    </xf>
    <xf numFmtId="0" fontId="5" fillId="0" borderId="13"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7" fillId="0" borderId="7" xfId="0" applyFont="1" applyFill="1" applyBorder="1" applyAlignment="1" applyProtection="1" quotePrefix="1">
      <alignment horizontal="left" vertical="center" wrapText="1"/>
    </xf>
    <xf numFmtId="0" fontId="15" fillId="0" borderId="0" xfId="0" applyFont="1" applyFill="1" applyAlignment="1" quotePrefix="1">
      <alignment vertical="top"/>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3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opLeftCell="A8" workbookViewId="0">
      <selection activeCell="J34" sqref="J3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50" t="s">
        <v>0</v>
      </c>
    </row>
    <row r="2" ht="36" customHeight="1" spans="1:4">
      <c r="A2" s="5" t="str">
        <f>"2025"&amp;"年部门财务收支预算总表"</f>
        <v>2025年部门财务收支预算总表</v>
      </c>
      <c r="B2" s="248"/>
      <c r="C2" s="248"/>
      <c r="D2" s="248"/>
    </row>
    <row r="3" ht="18.75" customHeight="1" spans="1:4">
      <c r="A3" s="52" t="str">
        <f>"单位名称："&amp;"耿马傣族佤族自治县应急管理局"</f>
        <v>单位名称：耿马傣族佤族自治县应急管理局</v>
      </c>
      <c r="B3" s="249"/>
      <c r="C3" s="249"/>
      <c r="D3" s="50" t="s">
        <v>1</v>
      </c>
    </row>
    <row r="4" ht="18.75" customHeight="1" spans="1:4">
      <c r="A4" s="12" t="s">
        <v>2</v>
      </c>
      <c r="B4" s="14"/>
      <c r="C4" s="12" t="s">
        <v>3</v>
      </c>
      <c r="D4" s="14"/>
    </row>
    <row r="5" ht="18.75" customHeight="1" spans="1:4">
      <c r="A5" s="39" t="s">
        <v>4</v>
      </c>
      <c r="B5" s="39" t="str">
        <f>"2025"&amp;"年预算数"</f>
        <v>2025年预算数</v>
      </c>
      <c r="C5" s="39" t="s">
        <v>5</v>
      </c>
      <c r="D5" s="39" t="str">
        <f>"2025"&amp;"年预算数"</f>
        <v>2025年预算数</v>
      </c>
    </row>
    <row r="6" ht="18.75" customHeight="1" spans="1:4">
      <c r="A6" s="41"/>
      <c r="B6" s="41"/>
      <c r="C6" s="41"/>
      <c r="D6" s="41"/>
    </row>
    <row r="7" ht="18.75" customHeight="1" spans="1:4">
      <c r="A7" s="177" t="s">
        <v>6</v>
      </c>
      <c r="B7" s="25">
        <v>6026151.7</v>
      </c>
      <c r="C7" s="177" t="s">
        <v>7</v>
      </c>
      <c r="D7" s="25"/>
    </row>
    <row r="8" ht="18.75" customHeight="1" spans="1:4">
      <c r="A8" s="177" t="s">
        <v>8</v>
      </c>
      <c r="B8" s="25"/>
      <c r="C8" s="177" t="s">
        <v>9</v>
      </c>
      <c r="D8" s="25"/>
    </row>
    <row r="9" ht="18.75" customHeight="1" spans="1:4">
      <c r="A9" s="177" t="s">
        <v>10</v>
      </c>
      <c r="B9" s="25"/>
      <c r="C9" s="177" t="s">
        <v>11</v>
      </c>
      <c r="D9" s="25"/>
    </row>
    <row r="10" ht="18.75" customHeight="1" spans="1:4">
      <c r="A10" s="177" t="s">
        <v>12</v>
      </c>
      <c r="B10" s="25"/>
      <c r="C10" s="177" t="s">
        <v>13</v>
      </c>
      <c r="D10" s="25"/>
    </row>
    <row r="11" ht="18.75" customHeight="1" spans="1:4">
      <c r="A11" s="250" t="s">
        <v>14</v>
      </c>
      <c r="B11" s="25"/>
      <c r="C11" s="208" t="s">
        <v>15</v>
      </c>
      <c r="D11" s="25"/>
    </row>
    <row r="12" ht="18.75" customHeight="1" spans="1:4">
      <c r="A12" s="211" t="s">
        <v>16</v>
      </c>
      <c r="B12" s="25"/>
      <c r="C12" s="210" t="s">
        <v>17</v>
      </c>
      <c r="D12" s="25"/>
    </row>
    <row r="13" ht="18.75" customHeight="1" spans="1:4">
      <c r="A13" s="211" t="s">
        <v>18</v>
      </c>
      <c r="B13" s="25"/>
      <c r="C13" s="210" t="s">
        <v>19</v>
      </c>
      <c r="D13" s="25"/>
    </row>
    <row r="14" ht="18.75" customHeight="1" spans="1:4">
      <c r="A14" s="211" t="s">
        <v>20</v>
      </c>
      <c r="B14" s="25"/>
      <c r="C14" s="210" t="s">
        <v>21</v>
      </c>
      <c r="D14" s="25">
        <v>629154.72</v>
      </c>
    </row>
    <row r="15" ht="18.75" customHeight="1" spans="1:4">
      <c r="A15" s="211" t="s">
        <v>22</v>
      </c>
      <c r="B15" s="25"/>
      <c r="C15" s="210" t="s">
        <v>23</v>
      </c>
      <c r="D15" s="25">
        <v>252164.67</v>
      </c>
    </row>
    <row r="16" ht="18.75" customHeight="1" spans="1:4">
      <c r="A16" s="211" t="s">
        <v>24</v>
      </c>
      <c r="B16" s="25"/>
      <c r="C16" s="211" t="s">
        <v>25</v>
      </c>
      <c r="D16" s="25"/>
    </row>
    <row r="17" ht="18.75" customHeight="1" spans="1:4">
      <c r="A17" s="211" t="s">
        <v>26</v>
      </c>
      <c r="B17" s="25"/>
      <c r="C17" s="211" t="s">
        <v>27</v>
      </c>
      <c r="D17" s="25"/>
    </row>
    <row r="18" ht="18.75" customHeight="1" spans="1:4">
      <c r="A18" s="212" t="s">
        <v>26</v>
      </c>
      <c r="B18" s="25"/>
      <c r="C18" s="210" t="s">
        <v>28</v>
      </c>
      <c r="D18" s="25"/>
    </row>
    <row r="19" ht="18.75" customHeight="1" spans="1:4">
      <c r="A19" s="212" t="s">
        <v>26</v>
      </c>
      <c r="B19" s="25"/>
      <c r="C19" s="210" t="s">
        <v>29</v>
      </c>
      <c r="D19" s="25"/>
    </row>
    <row r="20" ht="18.75" customHeight="1" spans="1:4">
      <c r="A20" s="212" t="s">
        <v>26</v>
      </c>
      <c r="B20" s="25"/>
      <c r="C20" s="210" t="s">
        <v>30</v>
      </c>
      <c r="D20" s="25"/>
    </row>
    <row r="21" ht="18.75" customHeight="1" spans="1:4">
      <c r="A21" s="212" t="s">
        <v>26</v>
      </c>
      <c r="B21" s="25"/>
      <c r="C21" s="210" t="s">
        <v>31</v>
      </c>
      <c r="D21" s="25"/>
    </row>
    <row r="22" ht="18.75" customHeight="1" spans="1:4">
      <c r="A22" s="212" t="s">
        <v>26</v>
      </c>
      <c r="B22" s="25"/>
      <c r="C22" s="210" t="s">
        <v>32</v>
      </c>
      <c r="D22" s="25"/>
    </row>
    <row r="23" ht="18.75" customHeight="1" spans="1:4">
      <c r="A23" s="212" t="s">
        <v>26</v>
      </c>
      <c r="B23" s="25"/>
      <c r="C23" s="210" t="s">
        <v>33</v>
      </c>
      <c r="D23" s="25"/>
    </row>
    <row r="24" ht="18.75" customHeight="1" spans="1:4">
      <c r="A24" s="212" t="s">
        <v>26</v>
      </c>
      <c r="B24" s="25"/>
      <c r="C24" s="210" t="s">
        <v>34</v>
      </c>
      <c r="D24" s="25"/>
    </row>
    <row r="25" ht="18.75" customHeight="1" spans="1:4">
      <c r="A25" s="212" t="s">
        <v>26</v>
      </c>
      <c r="B25" s="25"/>
      <c r="C25" s="210" t="s">
        <v>35</v>
      </c>
      <c r="D25" s="25">
        <v>403273.44</v>
      </c>
    </row>
    <row r="26" ht="18.75" customHeight="1" spans="1:4">
      <c r="A26" s="212" t="s">
        <v>26</v>
      </c>
      <c r="B26" s="25"/>
      <c r="C26" s="210" t="s">
        <v>36</v>
      </c>
      <c r="D26" s="25"/>
    </row>
    <row r="27" ht="18.75" customHeight="1" spans="1:4">
      <c r="A27" s="212" t="s">
        <v>26</v>
      </c>
      <c r="B27" s="25"/>
      <c r="C27" s="210" t="s">
        <v>37</v>
      </c>
      <c r="D27" s="25"/>
    </row>
    <row r="28" ht="18.75" customHeight="1" spans="1:4">
      <c r="A28" s="212" t="s">
        <v>26</v>
      </c>
      <c r="B28" s="25"/>
      <c r="C28" s="210" t="s">
        <v>38</v>
      </c>
      <c r="D28" s="25">
        <v>4741558.87</v>
      </c>
    </row>
    <row r="29" ht="18.75" customHeight="1" spans="1:4">
      <c r="A29" s="212" t="s">
        <v>26</v>
      </c>
      <c r="B29" s="25"/>
      <c r="C29" s="210" t="s">
        <v>39</v>
      </c>
      <c r="D29" s="25"/>
    </row>
    <row r="30" ht="18.75" customHeight="1" spans="1:4">
      <c r="A30" s="213" t="s">
        <v>26</v>
      </c>
      <c r="B30" s="25"/>
      <c r="C30" s="211" t="s">
        <v>40</v>
      </c>
      <c r="D30" s="25"/>
    </row>
    <row r="31" ht="18.75" customHeight="1" spans="1:4">
      <c r="A31" s="213" t="s">
        <v>26</v>
      </c>
      <c r="B31" s="25"/>
      <c r="C31" s="211" t="s">
        <v>41</v>
      </c>
      <c r="D31" s="25"/>
    </row>
    <row r="32" ht="18.75" customHeight="1" spans="1:4">
      <c r="A32" s="213" t="s">
        <v>26</v>
      </c>
      <c r="B32" s="25"/>
      <c r="C32" s="211" t="s">
        <v>42</v>
      </c>
      <c r="D32" s="25"/>
    </row>
    <row r="33" ht="18.75" customHeight="1" spans="1:4">
      <c r="A33" s="251" t="s">
        <v>43</v>
      </c>
      <c r="B33" s="25">
        <f>SUM(B7:B11)</f>
        <v>6026151.7</v>
      </c>
      <c r="C33" s="252" t="s">
        <v>44</v>
      </c>
      <c r="D33" s="25">
        <v>6026151.7</v>
      </c>
    </row>
    <row r="34" ht="18.75" customHeight="1" spans="1:4">
      <c r="A34" s="253" t="s">
        <v>45</v>
      </c>
      <c r="B34" s="25"/>
      <c r="C34" s="177" t="s">
        <v>46</v>
      </c>
      <c r="D34" s="25"/>
    </row>
    <row r="35" ht="18.75" customHeight="1" spans="1:4">
      <c r="A35" s="253" t="s">
        <v>47</v>
      </c>
      <c r="B35" s="25"/>
      <c r="C35" s="177" t="s">
        <v>47</v>
      </c>
      <c r="D35" s="25"/>
    </row>
    <row r="36" ht="18.75" customHeight="1" spans="1:4">
      <c r="A36" s="253" t="s">
        <v>48</v>
      </c>
      <c r="B36" s="25"/>
      <c r="C36" s="177" t="s">
        <v>49</v>
      </c>
      <c r="D36" s="25"/>
    </row>
    <row r="37" ht="18.75" customHeight="1" spans="1:4">
      <c r="A37" s="254" t="s">
        <v>50</v>
      </c>
      <c r="B37" s="25">
        <f>B33+B34</f>
        <v>6026151.7</v>
      </c>
      <c r="C37" s="252" t="s">
        <v>51</v>
      </c>
      <c r="D37" s="25">
        <f>D33+D34</f>
        <v>6026151.7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14">
        <v>1</v>
      </c>
      <c r="B1" s="115">
        <v>0</v>
      </c>
      <c r="C1" s="114">
        <v>1</v>
      </c>
      <c r="D1" s="116"/>
      <c r="E1" s="116"/>
      <c r="F1" s="50" t="s">
        <v>434</v>
      </c>
    </row>
    <row r="2" ht="32.25" customHeight="1" spans="1:6">
      <c r="A2" s="117" t="str">
        <f>"2025"&amp;"年部门政府性基金预算支出预算表"</f>
        <v>2025年部门政府性基金预算支出预算表</v>
      </c>
      <c r="B2" s="118" t="s">
        <v>435</v>
      </c>
      <c r="C2" s="119"/>
      <c r="D2" s="120"/>
      <c r="E2" s="120"/>
      <c r="F2" s="120"/>
    </row>
    <row r="3" ht="18.75" customHeight="1" spans="1:6">
      <c r="A3" s="7" t="str">
        <f>"单位名称："&amp;"耿马傣族佤族自治县应急管理局"</f>
        <v>单位名称：耿马傣族佤族自治县应急管理局</v>
      </c>
      <c r="B3" s="7" t="s">
        <v>436</v>
      </c>
      <c r="C3" s="114"/>
      <c r="D3" s="116"/>
      <c r="E3" s="116"/>
      <c r="F3" s="50" t="s">
        <v>1</v>
      </c>
    </row>
    <row r="4" ht="18.75" customHeight="1" spans="1:6">
      <c r="A4" s="121" t="s">
        <v>185</v>
      </c>
      <c r="B4" s="122" t="s">
        <v>73</v>
      </c>
      <c r="C4" s="123" t="s">
        <v>74</v>
      </c>
      <c r="D4" s="13" t="s">
        <v>437</v>
      </c>
      <c r="E4" s="13"/>
      <c r="F4" s="14"/>
    </row>
    <row r="5" ht="18.75" customHeight="1" spans="1:6">
      <c r="A5" s="124"/>
      <c r="B5" s="125"/>
      <c r="C5" s="108"/>
      <c r="D5" s="107" t="s">
        <v>55</v>
      </c>
      <c r="E5" s="107" t="s">
        <v>75</v>
      </c>
      <c r="F5" s="107" t="s">
        <v>76</v>
      </c>
    </row>
    <row r="6" ht="18.75" customHeight="1" spans="1:6">
      <c r="A6" s="124">
        <v>1</v>
      </c>
      <c r="B6" s="126" t="s">
        <v>150</v>
      </c>
      <c r="C6" s="108">
        <v>3</v>
      </c>
      <c r="D6" s="107">
        <v>4</v>
      </c>
      <c r="E6" s="107">
        <v>5</v>
      </c>
      <c r="F6" s="107">
        <v>6</v>
      </c>
    </row>
    <row r="7" ht="18.75" customHeight="1" spans="1:6">
      <c r="A7" s="127"/>
      <c r="B7" s="95"/>
      <c r="C7" s="95"/>
      <c r="D7" s="25"/>
      <c r="E7" s="25"/>
      <c r="F7" s="25"/>
    </row>
    <row r="8" ht="18.75" customHeight="1" spans="1:6">
      <c r="A8" s="127"/>
      <c r="B8" s="95"/>
      <c r="C8" s="95"/>
      <c r="D8" s="25"/>
      <c r="E8" s="25"/>
      <c r="F8" s="25"/>
    </row>
    <row r="9" ht="18.75" customHeight="1" spans="1:6">
      <c r="A9" s="128" t="s">
        <v>108</v>
      </c>
      <c r="B9" s="129" t="s">
        <v>108</v>
      </c>
      <c r="C9" s="130" t="s">
        <v>108</v>
      </c>
      <c r="D9" s="25"/>
      <c r="E9" s="25"/>
      <c r="F9" s="25"/>
    </row>
    <row r="10" ht="27" customHeight="1" spans="1:2">
      <c r="A10" s="63" t="s">
        <v>438</v>
      </c>
      <c r="B10" s="63"/>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G36" sqref="G3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8"/>
      <c r="B1" s="38"/>
      <c r="C1" s="38"/>
      <c r="D1" s="38"/>
      <c r="E1" s="38"/>
      <c r="F1" s="38"/>
      <c r="G1" s="38"/>
      <c r="H1" s="38"/>
      <c r="I1" s="38"/>
      <c r="J1" s="38"/>
      <c r="O1" s="49"/>
      <c r="P1" s="49"/>
      <c r="Q1" s="50" t="s">
        <v>439</v>
      </c>
    </row>
    <row r="2" ht="35.25" customHeight="1" spans="1:17">
      <c r="A2" s="71" t="str">
        <f>"2025"&amp;"年部门政府采购预算表"</f>
        <v>2025年部门政府采购预算表</v>
      </c>
      <c r="B2" s="6"/>
      <c r="C2" s="6"/>
      <c r="D2" s="6"/>
      <c r="E2" s="6"/>
      <c r="F2" s="6"/>
      <c r="G2" s="6"/>
      <c r="H2" s="6"/>
      <c r="I2" s="6"/>
      <c r="J2" s="6"/>
      <c r="K2" s="65"/>
      <c r="L2" s="6"/>
      <c r="M2" s="6"/>
      <c r="N2" s="6"/>
      <c r="O2" s="65"/>
      <c r="P2" s="65"/>
      <c r="Q2" s="6"/>
    </row>
    <row r="3" ht="18.75" customHeight="1" spans="1:17">
      <c r="A3" s="52" t="str">
        <f>"单位名称："&amp;"耿马傣族佤族自治县应急管理局"</f>
        <v>单位名称：耿马傣族佤族自治县应急管理局</v>
      </c>
      <c r="B3" s="106"/>
      <c r="C3" s="106"/>
      <c r="D3" s="106"/>
      <c r="E3" s="106"/>
      <c r="F3" s="106"/>
      <c r="G3" s="106"/>
      <c r="H3" s="106"/>
      <c r="I3" s="106"/>
      <c r="J3" s="106"/>
      <c r="O3" s="76"/>
      <c r="P3" s="76"/>
      <c r="Q3" s="50" t="s">
        <v>177</v>
      </c>
    </row>
    <row r="4" ht="18.75" customHeight="1" spans="1:17">
      <c r="A4" s="11" t="s">
        <v>440</v>
      </c>
      <c r="B4" s="85" t="s">
        <v>441</v>
      </c>
      <c r="C4" s="85" t="s">
        <v>442</v>
      </c>
      <c r="D4" s="85" t="s">
        <v>443</v>
      </c>
      <c r="E4" s="85" t="s">
        <v>444</v>
      </c>
      <c r="F4" s="85" t="s">
        <v>445</v>
      </c>
      <c r="G4" s="55" t="s">
        <v>192</v>
      </c>
      <c r="H4" s="55"/>
      <c r="I4" s="55"/>
      <c r="J4" s="55"/>
      <c r="K4" s="87"/>
      <c r="L4" s="55"/>
      <c r="M4" s="55"/>
      <c r="N4" s="55"/>
      <c r="O4" s="77"/>
      <c r="P4" s="87"/>
      <c r="Q4" s="56"/>
    </row>
    <row r="5" ht="18.75" customHeight="1" spans="1:17">
      <c r="A5" s="16"/>
      <c r="B5" s="88"/>
      <c r="C5" s="88"/>
      <c r="D5" s="88"/>
      <c r="E5" s="88"/>
      <c r="F5" s="88"/>
      <c r="G5" s="88" t="s">
        <v>55</v>
      </c>
      <c r="H5" s="88" t="s">
        <v>58</v>
      </c>
      <c r="I5" s="88" t="s">
        <v>446</v>
      </c>
      <c r="J5" s="88" t="s">
        <v>447</v>
      </c>
      <c r="K5" s="89" t="s">
        <v>448</v>
      </c>
      <c r="L5" s="102" t="s">
        <v>78</v>
      </c>
      <c r="M5" s="102"/>
      <c r="N5" s="102"/>
      <c r="O5" s="103"/>
      <c r="P5" s="104"/>
      <c r="Q5" s="90"/>
    </row>
    <row r="6" ht="30" customHeight="1" spans="1:17">
      <c r="A6" s="18"/>
      <c r="B6" s="90"/>
      <c r="C6" s="90"/>
      <c r="D6" s="90"/>
      <c r="E6" s="90"/>
      <c r="F6" s="90"/>
      <c r="G6" s="90"/>
      <c r="H6" s="90" t="s">
        <v>57</v>
      </c>
      <c r="I6" s="90"/>
      <c r="J6" s="90"/>
      <c r="K6" s="91"/>
      <c r="L6" s="90" t="s">
        <v>57</v>
      </c>
      <c r="M6" s="90" t="s">
        <v>64</v>
      </c>
      <c r="N6" s="90" t="s">
        <v>200</v>
      </c>
      <c r="O6" s="105" t="s">
        <v>66</v>
      </c>
      <c r="P6" s="91" t="s">
        <v>67</v>
      </c>
      <c r="Q6" s="90" t="s">
        <v>68</v>
      </c>
    </row>
    <row r="7" ht="18.75" customHeight="1" spans="1:17">
      <c r="A7" s="41">
        <v>1</v>
      </c>
      <c r="B7" s="107">
        <v>2</v>
      </c>
      <c r="C7" s="107">
        <v>3</v>
      </c>
      <c r="D7" s="107">
        <v>4</v>
      </c>
      <c r="E7" s="107">
        <v>5</v>
      </c>
      <c r="F7" s="107">
        <v>6</v>
      </c>
      <c r="G7" s="108">
        <v>7</v>
      </c>
      <c r="H7" s="108">
        <v>8</v>
      </c>
      <c r="I7" s="108">
        <v>9</v>
      </c>
      <c r="J7" s="108">
        <v>10</v>
      </c>
      <c r="K7" s="108">
        <v>11</v>
      </c>
      <c r="L7" s="108">
        <v>12</v>
      </c>
      <c r="M7" s="108">
        <v>13</v>
      </c>
      <c r="N7" s="108">
        <v>14</v>
      </c>
      <c r="O7" s="108">
        <v>15</v>
      </c>
      <c r="P7" s="108">
        <v>16</v>
      </c>
      <c r="Q7" s="108">
        <v>17</v>
      </c>
    </row>
    <row r="8" ht="18.75" customHeight="1" spans="1:17">
      <c r="A8" s="93" t="s">
        <v>70</v>
      </c>
      <c r="B8" s="94"/>
      <c r="C8" s="94"/>
      <c r="D8" s="94"/>
      <c r="E8" s="109"/>
      <c r="F8" s="25"/>
      <c r="G8" s="25">
        <v>20000</v>
      </c>
      <c r="H8" s="25">
        <v>20000</v>
      </c>
      <c r="I8" s="25"/>
      <c r="J8" s="25"/>
      <c r="K8" s="25"/>
      <c r="L8" s="25"/>
      <c r="M8" s="25"/>
      <c r="N8" s="25"/>
      <c r="O8" s="25"/>
      <c r="P8" s="25"/>
      <c r="Q8" s="25"/>
    </row>
    <row r="9" ht="18.75" customHeight="1" spans="1:17">
      <c r="A9" s="110" t="s">
        <v>70</v>
      </c>
      <c r="B9" s="94"/>
      <c r="C9" s="94"/>
      <c r="D9" s="94"/>
      <c r="E9" s="111"/>
      <c r="F9" s="25"/>
      <c r="G9" s="25">
        <v>20000</v>
      </c>
      <c r="H9" s="25">
        <v>20000</v>
      </c>
      <c r="I9" s="25"/>
      <c r="J9" s="25"/>
      <c r="K9" s="25"/>
      <c r="L9" s="25"/>
      <c r="M9" s="25"/>
      <c r="N9" s="25"/>
      <c r="O9" s="25"/>
      <c r="P9" s="25"/>
      <c r="Q9" s="25"/>
    </row>
    <row r="10" ht="18.75" customHeight="1" spans="1:17">
      <c r="A10" s="93" t="str">
        <f>"    "&amp;"公务用车运行维护费"</f>
        <v>    公务用车运行维护费</v>
      </c>
      <c r="B10" s="94" t="s">
        <v>259</v>
      </c>
      <c r="C10" s="94" t="s">
        <v>449</v>
      </c>
      <c r="D10" s="112" t="s">
        <v>450</v>
      </c>
      <c r="E10" s="113">
        <v>2200</v>
      </c>
      <c r="F10" s="25"/>
      <c r="G10" s="25">
        <v>16500</v>
      </c>
      <c r="H10" s="25">
        <v>16500</v>
      </c>
      <c r="I10" s="25"/>
      <c r="J10" s="25"/>
      <c r="K10" s="25"/>
      <c r="L10" s="25"/>
      <c r="M10" s="25"/>
      <c r="N10" s="25"/>
      <c r="O10" s="25"/>
      <c r="P10" s="25"/>
      <c r="Q10" s="25"/>
    </row>
    <row r="11" ht="18.75" customHeight="1" spans="1:17">
      <c r="A11" s="93" t="str">
        <f>"    "&amp;"公务用车运行维护费"</f>
        <v>    公务用车运行维护费</v>
      </c>
      <c r="B11" s="94" t="s">
        <v>451</v>
      </c>
      <c r="C11" s="94" t="s">
        <v>452</v>
      </c>
      <c r="D11" s="112" t="s">
        <v>453</v>
      </c>
      <c r="E11" s="113">
        <v>1</v>
      </c>
      <c r="F11" s="25"/>
      <c r="G11" s="25">
        <v>3500</v>
      </c>
      <c r="H11" s="25">
        <v>3500</v>
      </c>
      <c r="I11" s="25"/>
      <c r="J11" s="25"/>
      <c r="K11" s="25"/>
      <c r="L11" s="25"/>
      <c r="M11" s="25"/>
      <c r="N11" s="25"/>
      <c r="O11" s="25"/>
      <c r="P11" s="25"/>
      <c r="Q11" s="25"/>
    </row>
    <row r="12" ht="18.75" customHeight="1" spans="1:17">
      <c r="A12" s="96" t="s">
        <v>108</v>
      </c>
      <c r="B12" s="97"/>
      <c r="C12" s="97"/>
      <c r="D12" s="97"/>
      <c r="E12" s="109"/>
      <c r="F12" s="25"/>
      <c r="G12" s="25">
        <v>20000</v>
      </c>
      <c r="H12" s="25">
        <v>20000</v>
      </c>
      <c r="I12" s="25"/>
      <c r="J12" s="25"/>
      <c r="K12" s="25"/>
      <c r="L12" s="25"/>
      <c r="M12" s="25"/>
      <c r="N12" s="25"/>
      <c r="O12" s="25"/>
      <c r="P12" s="25"/>
      <c r="Q12" s="25"/>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F14" sqref="F14"/>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75"/>
      <c r="B1" s="75"/>
      <c r="C1" s="80"/>
      <c r="D1" s="75"/>
      <c r="E1" s="75"/>
      <c r="F1" s="75"/>
      <c r="G1" s="75"/>
      <c r="H1" s="81"/>
      <c r="I1" s="75"/>
      <c r="J1" s="75"/>
      <c r="K1" s="75"/>
      <c r="L1" s="49"/>
      <c r="M1" s="99"/>
      <c r="N1" s="100" t="s">
        <v>454</v>
      </c>
    </row>
    <row r="2" ht="34.5" customHeight="1" spans="1:14">
      <c r="A2" s="51" t="str">
        <f>"2025"&amp;"年部门政府购买服务预算表"</f>
        <v>2025年部门政府购买服务预算表</v>
      </c>
      <c r="B2" s="82"/>
      <c r="C2" s="65"/>
      <c r="D2" s="82"/>
      <c r="E2" s="82"/>
      <c r="F2" s="82"/>
      <c r="G2" s="82"/>
      <c r="H2" s="83"/>
      <c r="I2" s="82"/>
      <c r="J2" s="82"/>
      <c r="K2" s="82"/>
      <c r="L2" s="65"/>
      <c r="M2" s="83"/>
      <c r="N2" s="82"/>
    </row>
    <row r="3" ht="18.75" customHeight="1" spans="1:14">
      <c r="A3" s="72" t="str">
        <f>"单位名称："&amp;"耿马傣族佤族自治县应急管理局"</f>
        <v>单位名称：耿马傣族佤族自治县应急管理局</v>
      </c>
      <c r="B3" s="73"/>
      <c r="C3" s="84"/>
      <c r="D3" s="73"/>
      <c r="E3" s="73"/>
      <c r="F3" s="73"/>
      <c r="G3" s="73"/>
      <c r="H3" s="81"/>
      <c r="I3" s="75"/>
      <c r="J3" s="75"/>
      <c r="K3" s="75"/>
      <c r="L3" s="76"/>
      <c r="M3" s="101"/>
      <c r="N3" s="100" t="s">
        <v>177</v>
      </c>
    </row>
    <row r="4" ht="18.75" customHeight="1" spans="1:14">
      <c r="A4" s="11" t="s">
        <v>440</v>
      </c>
      <c r="B4" s="85" t="s">
        <v>455</v>
      </c>
      <c r="C4" s="86" t="s">
        <v>456</v>
      </c>
      <c r="D4" s="55" t="s">
        <v>192</v>
      </c>
      <c r="E4" s="55"/>
      <c r="F4" s="55"/>
      <c r="G4" s="55"/>
      <c r="H4" s="87"/>
      <c r="I4" s="55"/>
      <c r="J4" s="55"/>
      <c r="K4" s="55"/>
      <c r="L4" s="77"/>
      <c r="M4" s="87"/>
      <c r="N4" s="56"/>
    </row>
    <row r="5" ht="18.75" customHeight="1" spans="1:14">
      <c r="A5" s="16"/>
      <c r="B5" s="88"/>
      <c r="C5" s="89"/>
      <c r="D5" s="88" t="s">
        <v>55</v>
      </c>
      <c r="E5" s="88" t="s">
        <v>58</v>
      </c>
      <c r="F5" s="88" t="s">
        <v>446</v>
      </c>
      <c r="G5" s="88" t="s">
        <v>447</v>
      </c>
      <c r="H5" s="89" t="s">
        <v>448</v>
      </c>
      <c r="I5" s="102" t="s">
        <v>78</v>
      </c>
      <c r="J5" s="102"/>
      <c r="K5" s="102"/>
      <c r="L5" s="103"/>
      <c r="M5" s="104"/>
      <c r="N5" s="90"/>
    </row>
    <row r="6" ht="26.25" customHeight="1" spans="1:14">
      <c r="A6" s="18"/>
      <c r="B6" s="90"/>
      <c r="C6" s="91"/>
      <c r="D6" s="90"/>
      <c r="E6" s="90"/>
      <c r="F6" s="90"/>
      <c r="G6" s="90"/>
      <c r="H6" s="91"/>
      <c r="I6" s="90" t="s">
        <v>57</v>
      </c>
      <c r="J6" s="90" t="s">
        <v>64</v>
      </c>
      <c r="K6" s="90" t="s">
        <v>200</v>
      </c>
      <c r="L6" s="105" t="s">
        <v>66</v>
      </c>
      <c r="M6" s="91" t="s">
        <v>67</v>
      </c>
      <c r="N6" s="90" t="s">
        <v>68</v>
      </c>
    </row>
    <row r="7" ht="18.75" customHeight="1" spans="1:14">
      <c r="A7" s="92">
        <v>1</v>
      </c>
      <c r="B7" s="92">
        <v>2</v>
      </c>
      <c r="C7" s="92">
        <v>3</v>
      </c>
      <c r="D7" s="92">
        <v>4</v>
      </c>
      <c r="E7" s="92">
        <v>5</v>
      </c>
      <c r="F7" s="92">
        <v>6</v>
      </c>
      <c r="G7" s="92">
        <v>7</v>
      </c>
      <c r="H7" s="92">
        <v>8</v>
      </c>
      <c r="I7" s="92">
        <v>9</v>
      </c>
      <c r="J7" s="92">
        <v>10</v>
      </c>
      <c r="K7" s="92">
        <v>11</v>
      </c>
      <c r="L7" s="92">
        <v>12</v>
      </c>
      <c r="M7" s="92">
        <v>13</v>
      </c>
      <c r="N7" s="92">
        <v>14</v>
      </c>
    </row>
    <row r="8" ht="18.75" customHeight="1" spans="1:14">
      <c r="A8" s="93"/>
      <c r="B8" s="94"/>
      <c r="C8" s="95"/>
      <c r="D8" s="25"/>
      <c r="E8" s="25"/>
      <c r="F8" s="25"/>
      <c r="G8" s="25"/>
      <c r="H8" s="25"/>
      <c r="I8" s="25"/>
      <c r="J8" s="25"/>
      <c r="K8" s="25"/>
      <c r="L8" s="25"/>
      <c r="M8" s="25"/>
      <c r="N8" s="25"/>
    </row>
    <row r="9" ht="18.75" customHeight="1" spans="1:14">
      <c r="A9" s="93"/>
      <c r="B9" s="94"/>
      <c r="C9" s="95"/>
      <c r="D9" s="25"/>
      <c r="E9" s="25"/>
      <c r="F9" s="25"/>
      <c r="G9" s="25"/>
      <c r="H9" s="25"/>
      <c r="I9" s="25"/>
      <c r="J9" s="25"/>
      <c r="K9" s="25"/>
      <c r="L9" s="25"/>
      <c r="M9" s="25"/>
      <c r="N9" s="25"/>
    </row>
    <row r="10" ht="18.75" customHeight="1" spans="1:14">
      <c r="A10" s="96" t="s">
        <v>108</v>
      </c>
      <c r="B10" s="97"/>
      <c r="C10" s="98"/>
      <c r="D10" s="25"/>
      <c r="E10" s="25"/>
      <c r="F10" s="25"/>
      <c r="G10" s="25"/>
      <c r="H10" s="25"/>
      <c r="I10" s="25"/>
      <c r="J10" s="25"/>
      <c r="K10" s="25"/>
      <c r="L10" s="25"/>
      <c r="M10" s="25"/>
      <c r="N10" s="25"/>
    </row>
    <row r="11" ht="24" customHeight="1" spans="1:2">
      <c r="A11" s="47" t="s">
        <v>457</v>
      </c>
      <c r="B11" s="47"/>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J19" sqref="J1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8"/>
      <c r="B1" s="38"/>
      <c r="C1" s="38"/>
      <c r="D1" s="70"/>
      <c r="G1" s="49"/>
      <c r="H1" s="49"/>
      <c r="I1" s="49" t="s">
        <v>458</v>
      </c>
    </row>
    <row r="2" ht="27.75" customHeight="1" spans="1:9">
      <c r="A2" s="71" t="str">
        <f>"2025"&amp;"年县对下转移支付预算表"</f>
        <v>2025年县对下转移支付预算表</v>
      </c>
      <c r="B2" s="6"/>
      <c r="C2" s="6"/>
      <c r="D2" s="6"/>
      <c r="E2" s="6"/>
      <c r="F2" s="6"/>
      <c r="G2" s="65"/>
      <c r="H2" s="65"/>
      <c r="I2" s="6"/>
    </row>
    <row r="3" ht="18.75" customHeight="1" spans="1:9">
      <c r="A3" s="72" t="str">
        <f>"单位名称："&amp;"耿马傣族佤族自治县应急管理局"</f>
        <v>单位名称：耿马傣族佤族自治县应急管理局</v>
      </c>
      <c r="B3" s="73"/>
      <c r="C3" s="73"/>
      <c r="D3" s="74"/>
      <c r="E3" s="75"/>
      <c r="G3" s="76"/>
      <c r="H3" s="76"/>
      <c r="I3" s="49" t="s">
        <v>177</v>
      </c>
    </row>
    <row r="4" ht="18.75" customHeight="1" spans="1:9">
      <c r="A4" s="39" t="s">
        <v>459</v>
      </c>
      <c r="B4" s="12" t="s">
        <v>192</v>
      </c>
      <c r="C4" s="13"/>
      <c r="D4" s="13"/>
      <c r="E4" s="12" t="s">
        <v>460</v>
      </c>
      <c r="F4" s="13"/>
      <c r="G4" s="77"/>
      <c r="H4" s="77"/>
      <c r="I4" s="14"/>
    </row>
    <row r="5" ht="18.75" customHeight="1" spans="1:9">
      <c r="A5" s="41"/>
      <c r="B5" s="40" t="s">
        <v>55</v>
      </c>
      <c r="C5" s="11" t="s">
        <v>58</v>
      </c>
      <c r="D5" s="78" t="s">
        <v>461</v>
      </c>
      <c r="E5" s="79" t="s">
        <v>462</v>
      </c>
      <c r="F5" s="79" t="s">
        <v>462</v>
      </c>
      <c r="G5" s="79" t="s">
        <v>462</v>
      </c>
      <c r="H5" s="79" t="s">
        <v>462</v>
      </c>
      <c r="I5" s="79" t="s">
        <v>462</v>
      </c>
    </row>
    <row r="6" ht="18.75" customHeight="1" spans="1:9">
      <c r="A6" s="79">
        <v>1</v>
      </c>
      <c r="B6" s="79">
        <v>2</v>
      </c>
      <c r="C6" s="79">
        <v>3</v>
      </c>
      <c r="D6" s="79">
        <v>4</v>
      </c>
      <c r="E6" s="79">
        <v>5</v>
      </c>
      <c r="F6" s="79">
        <v>6</v>
      </c>
      <c r="G6" s="79">
        <v>7</v>
      </c>
      <c r="H6" s="79">
        <v>8</v>
      </c>
      <c r="I6" s="79">
        <v>9</v>
      </c>
    </row>
    <row r="7" ht="18.75" customHeight="1" spans="1:9">
      <c r="A7" s="42"/>
      <c r="B7" s="25"/>
      <c r="C7" s="25"/>
      <c r="D7" s="25"/>
      <c r="E7" s="25"/>
      <c r="F7" s="25"/>
      <c r="G7" s="25"/>
      <c r="H7" s="25"/>
      <c r="I7" s="25"/>
    </row>
    <row r="8" ht="18.75" customHeight="1" spans="1:9">
      <c r="A8" s="42"/>
      <c r="B8" s="25"/>
      <c r="C8" s="25"/>
      <c r="D8" s="25"/>
      <c r="E8" s="25"/>
      <c r="F8" s="25"/>
      <c r="G8" s="25"/>
      <c r="H8" s="25"/>
      <c r="I8" s="25"/>
    </row>
    <row r="9" customHeight="1" spans="1:1">
      <c r="A9" s="47" t="s">
        <v>463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J29" sqref="J29"/>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49" t="s">
        <v>464</v>
      </c>
    </row>
    <row r="2" ht="36" customHeight="1" spans="1:10">
      <c r="A2" s="5" t="str">
        <f>"2025"&amp;"年县对下转移支付绩效目标表"</f>
        <v>2025年县对下转移支付绩效目标表</v>
      </c>
      <c r="B2" s="6"/>
      <c r="C2" s="6"/>
      <c r="D2" s="6"/>
      <c r="E2" s="6"/>
      <c r="F2" s="65"/>
      <c r="G2" s="6"/>
      <c r="H2" s="65"/>
      <c r="I2" s="65"/>
      <c r="J2" s="6"/>
    </row>
    <row r="3" ht="18.75" customHeight="1" spans="1:8">
      <c r="A3" s="7" t="str">
        <f>"单位名称："&amp;"耿马傣族佤族自治县应急管理局"</f>
        <v>单位名称：耿马傣族佤族自治县应急管理局</v>
      </c>
      <c r="B3" s="3"/>
      <c r="C3" s="3"/>
      <c r="D3" s="3"/>
      <c r="E3" s="3"/>
      <c r="F3" s="47"/>
      <c r="G3" s="3"/>
      <c r="H3" s="47"/>
    </row>
    <row r="4" ht="18.75" customHeight="1" spans="1:10">
      <c r="A4" s="57" t="s">
        <v>309</v>
      </c>
      <c r="B4" s="57" t="s">
        <v>310</v>
      </c>
      <c r="C4" s="57" t="s">
        <v>311</v>
      </c>
      <c r="D4" s="57" t="s">
        <v>312</v>
      </c>
      <c r="E4" s="57" t="s">
        <v>313</v>
      </c>
      <c r="F4" s="66" t="s">
        <v>314</v>
      </c>
      <c r="G4" s="57" t="s">
        <v>315</v>
      </c>
      <c r="H4" s="66" t="s">
        <v>316</v>
      </c>
      <c r="I4" s="66" t="s">
        <v>317</v>
      </c>
      <c r="J4" s="57" t="s">
        <v>318</v>
      </c>
    </row>
    <row r="5" ht="18.75" customHeight="1" spans="1:10">
      <c r="A5" s="57">
        <v>1</v>
      </c>
      <c r="B5" s="57">
        <v>2</v>
      </c>
      <c r="C5" s="57">
        <v>3</v>
      </c>
      <c r="D5" s="57">
        <v>4</v>
      </c>
      <c r="E5" s="57">
        <v>5</v>
      </c>
      <c r="F5" s="66">
        <v>6</v>
      </c>
      <c r="G5" s="57">
        <v>7</v>
      </c>
      <c r="H5" s="66">
        <v>8</v>
      </c>
      <c r="I5" s="66">
        <v>9</v>
      </c>
      <c r="J5" s="57">
        <v>10</v>
      </c>
    </row>
    <row r="6" ht="18.75" customHeight="1" spans="1:10">
      <c r="A6" s="43"/>
      <c r="B6" s="58"/>
      <c r="C6" s="58"/>
      <c r="D6" s="58"/>
      <c r="E6" s="67"/>
      <c r="F6" s="68"/>
      <c r="G6" s="67"/>
      <c r="H6" s="68"/>
      <c r="I6" s="68"/>
      <c r="J6" s="67"/>
    </row>
    <row r="7" ht="18.75" customHeight="1" spans="1:10">
      <c r="A7" s="43"/>
      <c r="B7" s="43"/>
      <c r="C7" s="43"/>
      <c r="D7" s="43"/>
      <c r="E7" s="43"/>
      <c r="F7" s="69"/>
      <c r="G7" s="43"/>
      <c r="H7" s="43"/>
      <c r="I7" s="43"/>
      <c r="J7" s="43"/>
    </row>
    <row r="8" ht="21" customHeight="1" spans="1:2">
      <c r="A8" s="63" t="s">
        <v>463</v>
      </c>
      <c r="B8" s="63"/>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G14" sqref="G1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50" t="s">
        <v>465</v>
      </c>
    </row>
    <row r="2" ht="34.5" customHeight="1" spans="1:8">
      <c r="A2" s="51" t="str">
        <f>"2025"&amp;"年新增资产配置表"</f>
        <v>2025年新增资产配置表</v>
      </c>
      <c r="B2" s="6"/>
      <c r="C2" s="6"/>
      <c r="D2" s="6"/>
      <c r="E2" s="6"/>
      <c r="F2" s="6"/>
      <c r="G2" s="6"/>
      <c r="H2" s="6"/>
    </row>
    <row r="3" ht="18.75" customHeight="1" spans="1:8">
      <c r="A3" s="52" t="str">
        <f>"单位名称："&amp;"耿马傣族佤族自治县应急管理局"</f>
        <v>单位名称：耿马傣族佤族自治县应急管理局</v>
      </c>
      <c r="B3" s="8"/>
      <c r="C3" s="3"/>
      <c r="H3" s="53" t="s">
        <v>177</v>
      </c>
    </row>
    <row r="4" ht="18.75" customHeight="1" spans="1:8">
      <c r="A4" s="11" t="s">
        <v>185</v>
      </c>
      <c r="B4" s="11" t="s">
        <v>466</v>
      </c>
      <c r="C4" s="11" t="s">
        <v>467</v>
      </c>
      <c r="D4" s="11" t="s">
        <v>468</v>
      </c>
      <c r="E4" s="11" t="s">
        <v>469</v>
      </c>
      <c r="F4" s="54" t="s">
        <v>470</v>
      </c>
      <c r="G4" s="55"/>
      <c r="H4" s="56"/>
    </row>
    <row r="5" ht="18.75" customHeight="1" spans="1:8">
      <c r="A5" s="18"/>
      <c r="B5" s="18"/>
      <c r="C5" s="18"/>
      <c r="D5" s="18"/>
      <c r="E5" s="18"/>
      <c r="F5" s="57" t="s">
        <v>444</v>
      </c>
      <c r="G5" s="57" t="s">
        <v>471</v>
      </c>
      <c r="H5" s="57" t="s">
        <v>472</v>
      </c>
    </row>
    <row r="6" ht="18.75" customHeight="1" spans="1:8">
      <c r="A6" s="57">
        <v>1</v>
      </c>
      <c r="B6" s="57">
        <v>2</v>
      </c>
      <c r="C6" s="57">
        <v>3</v>
      </c>
      <c r="D6" s="57">
        <v>4</v>
      </c>
      <c r="E6" s="57">
        <v>5</v>
      </c>
      <c r="F6" s="57">
        <v>6</v>
      </c>
      <c r="G6" s="57">
        <v>7</v>
      </c>
      <c r="H6" s="57">
        <v>8</v>
      </c>
    </row>
    <row r="7" ht="18.75" customHeight="1" spans="1:8">
      <c r="A7" s="58"/>
      <c r="B7" s="58"/>
      <c r="C7" s="42"/>
      <c r="D7" s="42"/>
      <c r="E7" s="42"/>
      <c r="F7" s="59"/>
      <c r="G7" s="25"/>
      <c r="H7" s="25"/>
    </row>
    <row r="8" ht="18.75" customHeight="1" spans="1:8">
      <c r="A8" s="60" t="s">
        <v>55</v>
      </c>
      <c r="B8" s="61"/>
      <c r="C8" s="61"/>
      <c r="D8" s="61"/>
      <c r="E8" s="62"/>
      <c r="F8" s="59"/>
      <c r="G8" s="25"/>
      <c r="H8" s="25"/>
    </row>
    <row r="9" ht="29" customHeight="1" spans="1:2">
      <c r="A9" s="63" t="s">
        <v>473</v>
      </c>
      <c r="B9" s="64"/>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D11" sqref="D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37"/>
      <c r="E1" s="37"/>
      <c r="F1" s="37"/>
      <c r="G1" s="37"/>
      <c r="H1" s="38"/>
      <c r="I1" s="38"/>
      <c r="J1" s="38"/>
      <c r="K1" s="49" t="s">
        <v>474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"单位名称："&amp;"耿马傣族佤族自治县应急管理局"</f>
        <v>单位名称：耿马傣族佤族自治县应急管理局</v>
      </c>
      <c r="B3" s="8"/>
      <c r="C3" s="8"/>
      <c r="D3" s="8"/>
      <c r="E3" s="8"/>
      <c r="F3" s="8"/>
      <c r="G3" s="8"/>
      <c r="H3" s="9"/>
      <c r="I3" s="9"/>
      <c r="J3" s="9"/>
      <c r="K3" s="4" t="s">
        <v>177</v>
      </c>
    </row>
    <row r="4" ht="18.75" customHeight="1" spans="1:11">
      <c r="A4" s="10" t="s">
        <v>282</v>
      </c>
      <c r="B4" s="10" t="s">
        <v>187</v>
      </c>
      <c r="C4" s="10" t="s">
        <v>283</v>
      </c>
      <c r="D4" s="11" t="s">
        <v>188</v>
      </c>
      <c r="E4" s="11" t="s">
        <v>189</v>
      </c>
      <c r="F4" s="11" t="s">
        <v>284</v>
      </c>
      <c r="G4" s="11" t="s">
        <v>285</v>
      </c>
      <c r="H4" s="39" t="s">
        <v>55</v>
      </c>
      <c r="I4" s="12" t="s">
        <v>475</v>
      </c>
      <c r="J4" s="13"/>
      <c r="K4" s="14"/>
    </row>
    <row r="5" ht="18.75" customHeight="1" spans="1:11">
      <c r="A5" s="15"/>
      <c r="B5" s="15"/>
      <c r="C5" s="15"/>
      <c r="D5" s="16"/>
      <c r="E5" s="16"/>
      <c r="F5" s="16"/>
      <c r="G5" s="16"/>
      <c r="H5" s="40"/>
      <c r="I5" s="11" t="s">
        <v>58</v>
      </c>
      <c r="J5" s="11" t="s">
        <v>59</v>
      </c>
      <c r="K5" s="11" t="s">
        <v>60</v>
      </c>
    </row>
    <row r="6" ht="18.75" customHeight="1" spans="1:11">
      <c r="A6" s="17"/>
      <c r="B6" s="17"/>
      <c r="C6" s="17"/>
      <c r="D6" s="18"/>
      <c r="E6" s="18"/>
      <c r="F6" s="18"/>
      <c r="G6" s="18"/>
      <c r="H6" s="41"/>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42"/>
      <c r="B8" s="43"/>
      <c r="C8" s="42"/>
      <c r="D8" s="42"/>
      <c r="E8" s="42"/>
      <c r="F8" s="42"/>
      <c r="G8" s="42"/>
      <c r="H8" s="25"/>
      <c r="I8" s="25"/>
      <c r="J8" s="25"/>
      <c r="K8" s="25"/>
    </row>
    <row r="9" ht="18.75" customHeight="1" spans="1:11">
      <c r="A9" s="43"/>
      <c r="B9" s="43"/>
      <c r="C9" s="43"/>
      <c r="D9" s="43"/>
      <c r="E9" s="43"/>
      <c r="F9" s="43"/>
      <c r="G9" s="43"/>
      <c r="H9" s="25"/>
      <c r="I9" s="25"/>
      <c r="J9" s="25"/>
      <c r="K9" s="25"/>
    </row>
    <row r="10" ht="18.75" customHeight="1" spans="1:11">
      <c r="A10" s="44" t="s">
        <v>108</v>
      </c>
      <c r="B10" s="45"/>
      <c r="C10" s="45"/>
      <c r="D10" s="45"/>
      <c r="E10" s="45"/>
      <c r="F10" s="45"/>
      <c r="G10" s="46"/>
      <c r="H10" s="25"/>
      <c r="I10" s="25"/>
      <c r="J10" s="25"/>
      <c r="K10" s="25"/>
    </row>
    <row r="11" customHeight="1" spans="1:3">
      <c r="A11" s="47" t="s">
        <v>476</v>
      </c>
      <c r="B11"/>
      <c r="C11" s="4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showZeros="0" workbookViewId="0">
      <selection activeCell="C10" sqref="C1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477</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"单位名称："&amp;"耿马傣族佤族自治县应急管理局"</f>
        <v>单位名称：耿马傣族佤族自治县应急管理局</v>
      </c>
      <c r="B3" s="8"/>
      <c r="C3" s="8"/>
      <c r="D3" s="8"/>
      <c r="E3" s="9"/>
      <c r="F3" s="9"/>
      <c r="G3" s="4" t="s">
        <v>177</v>
      </c>
    </row>
    <row r="4" ht="18.75" customHeight="1" spans="1:7">
      <c r="A4" s="10" t="s">
        <v>283</v>
      </c>
      <c r="B4" s="10" t="s">
        <v>282</v>
      </c>
      <c r="C4" s="10" t="s">
        <v>187</v>
      </c>
      <c r="D4" s="11" t="s">
        <v>478</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3"/>
      <c r="E8" s="24">
        <v>467200</v>
      </c>
      <c r="F8" s="25"/>
      <c r="G8" s="25"/>
    </row>
    <row r="9" ht="18.75" customHeight="1" spans="1:7">
      <c r="A9" s="26" t="s">
        <v>70</v>
      </c>
      <c r="B9" s="21"/>
      <c r="C9" s="21"/>
      <c r="D9" s="23"/>
      <c r="E9" s="24">
        <v>467200</v>
      </c>
      <c r="F9" s="25"/>
      <c r="G9" s="25"/>
    </row>
    <row r="10" ht="30" customHeight="1" spans="1:7">
      <c r="A10" s="27"/>
      <c r="B10" s="21" t="s">
        <v>479</v>
      </c>
      <c r="C10" s="21" t="s">
        <v>291</v>
      </c>
      <c r="D10" s="23" t="s">
        <v>480</v>
      </c>
      <c r="E10" s="24">
        <v>151152</v>
      </c>
      <c r="F10" s="25"/>
      <c r="G10" s="25"/>
    </row>
    <row r="11" ht="18.75" customHeight="1" spans="1:7">
      <c r="A11" s="27"/>
      <c r="B11" s="21" t="s">
        <v>479</v>
      </c>
      <c r="C11" s="21" t="s">
        <v>297</v>
      </c>
      <c r="D11" s="23" t="s">
        <v>480</v>
      </c>
      <c r="E11" s="24">
        <v>100000</v>
      </c>
      <c r="F11" s="25"/>
      <c r="G11" s="25"/>
    </row>
    <row r="12" ht="18.75" customHeight="1" spans="1:7">
      <c r="A12" s="27"/>
      <c r="B12" s="21" t="s">
        <v>479</v>
      </c>
      <c r="C12" s="21" t="s">
        <v>299</v>
      </c>
      <c r="D12" s="23" t="s">
        <v>480</v>
      </c>
      <c r="E12" s="24">
        <v>15000</v>
      </c>
      <c r="F12" s="25"/>
      <c r="G12" s="25"/>
    </row>
    <row r="13" ht="18.75" customHeight="1" spans="1:7">
      <c r="A13" s="27"/>
      <c r="B13" s="21" t="s">
        <v>481</v>
      </c>
      <c r="C13" s="21" t="s">
        <v>304</v>
      </c>
      <c r="D13" s="23" t="s">
        <v>480</v>
      </c>
      <c r="E13" s="24">
        <v>50000</v>
      </c>
      <c r="F13" s="25"/>
      <c r="G13" s="25"/>
    </row>
    <row r="14" ht="18.75" customHeight="1" spans="1:7">
      <c r="A14" s="27"/>
      <c r="B14" s="21" t="s">
        <v>482</v>
      </c>
      <c r="C14" s="21" t="s">
        <v>306</v>
      </c>
      <c r="D14" s="23" t="s">
        <v>480</v>
      </c>
      <c r="E14" s="24">
        <v>50000</v>
      </c>
      <c r="F14" s="25"/>
      <c r="G14" s="25"/>
    </row>
    <row r="15" ht="18.75" customHeight="1" spans="1:7">
      <c r="A15" s="27"/>
      <c r="B15" s="21" t="s">
        <v>479</v>
      </c>
      <c r="C15" s="21" t="s">
        <v>301</v>
      </c>
      <c r="D15" s="23" t="s">
        <v>480</v>
      </c>
      <c r="E15" s="24">
        <v>40000</v>
      </c>
      <c r="F15" s="25"/>
      <c r="G15" s="25"/>
    </row>
    <row r="16" ht="18.75" customHeight="1" spans="1:7">
      <c r="A16" s="27"/>
      <c r="B16" s="21" t="s">
        <v>479</v>
      </c>
      <c r="C16" s="21" t="s">
        <v>288</v>
      </c>
      <c r="D16" s="23" t="s">
        <v>480</v>
      </c>
      <c r="E16" s="24">
        <v>2200</v>
      </c>
      <c r="F16" s="25"/>
      <c r="G16" s="25"/>
    </row>
    <row r="17" customHeight="1" spans="1:7">
      <c r="A17" s="28"/>
      <c r="B17" s="29" t="s">
        <v>479</v>
      </c>
      <c r="C17" s="29" t="s">
        <v>293</v>
      </c>
      <c r="D17" s="30" t="s">
        <v>480</v>
      </c>
      <c r="E17" s="31">
        <v>58848</v>
      </c>
      <c r="F17" s="32"/>
      <c r="G17" s="32"/>
    </row>
    <row r="18" customHeight="1" spans="1:7">
      <c r="A18" s="33" t="s">
        <v>55</v>
      </c>
      <c r="B18" s="34"/>
      <c r="C18" s="34"/>
      <c r="D18" s="34"/>
      <c r="E18" s="35">
        <v>467200</v>
      </c>
      <c r="F18" s="36"/>
      <c r="G18" s="36"/>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G26" sqref="G2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41"/>
      <c r="O1" s="80"/>
      <c r="P1" s="80"/>
      <c r="Q1" s="80"/>
      <c r="R1" s="80"/>
      <c r="S1" s="49" t="s">
        <v>52</v>
      </c>
    </row>
    <row r="2" ht="57.75" customHeight="1" spans="1:19">
      <c r="A2" s="173" t="str">
        <f>"2025"&amp;"年部门收入预算表"</f>
        <v>2025年部门收入预算表</v>
      </c>
      <c r="B2" s="225"/>
      <c r="C2" s="225"/>
      <c r="D2" s="225"/>
      <c r="E2" s="225"/>
      <c r="F2" s="225"/>
      <c r="G2" s="225"/>
      <c r="H2" s="225"/>
      <c r="I2" s="225"/>
      <c r="J2" s="225"/>
      <c r="K2" s="225"/>
      <c r="L2" s="225"/>
      <c r="M2" s="225"/>
      <c r="N2" s="225"/>
      <c r="O2" s="242"/>
      <c r="P2" s="242"/>
      <c r="Q2" s="242"/>
      <c r="R2" s="242"/>
      <c r="S2" s="242"/>
    </row>
    <row r="3" ht="18.75" customHeight="1" spans="1:19">
      <c r="A3" s="52" t="str">
        <f>"单位名称："&amp;"耿马傣族佤族自治县应急管理局"</f>
        <v>单位名称：耿马傣族佤族自治县应急管理局</v>
      </c>
      <c r="B3" s="106"/>
      <c r="C3" s="106"/>
      <c r="D3" s="106"/>
      <c r="E3" s="106"/>
      <c r="F3" s="106"/>
      <c r="G3" s="106"/>
      <c r="H3" s="106"/>
      <c r="I3" s="106"/>
      <c r="J3" s="84"/>
      <c r="K3" s="106"/>
      <c r="L3" s="106"/>
      <c r="M3" s="106"/>
      <c r="N3" s="106"/>
      <c r="O3" s="84"/>
      <c r="P3" s="84"/>
      <c r="Q3" s="84"/>
      <c r="R3" s="84"/>
      <c r="S3" s="49" t="s">
        <v>1</v>
      </c>
    </row>
    <row r="4" ht="18.75" customHeight="1" spans="1:19">
      <c r="A4" s="226" t="s">
        <v>53</v>
      </c>
      <c r="B4" s="227" t="s">
        <v>54</v>
      </c>
      <c r="C4" s="227" t="s">
        <v>55</v>
      </c>
      <c r="D4" s="228" t="s">
        <v>56</v>
      </c>
      <c r="E4" s="229"/>
      <c r="F4" s="229"/>
      <c r="G4" s="229"/>
      <c r="H4" s="229"/>
      <c r="I4" s="229"/>
      <c r="J4" s="243"/>
      <c r="K4" s="229"/>
      <c r="L4" s="229"/>
      <c r="M4" s="229"/>
      <c r="N4" s="244"/>
      <c r="O4" s="228" t="s">
        <v>45</v>
      </c>
      <c r="P4" s="228"/>
      <c r="Q4" s="228"/>
      <c r="R4" s="228"/>
      <c r="S4" s="247"/>
    </row>
    <row r="5" ht="18.75" customHeight="1" spans="1:19">
      <c r="A5" s="230"/>
      <c r="B5" s="231"/>
      <c r="C5" s="231"/>
      <c r="D5" s="232" t="s">
        <v>57</v>
      </c>
      <c r="E5" s="232" t="s">
        <v>58</v>
      </c>
      <c r="F5" s="232" t="s">
        <v>59</v>
      </c>
      <c r="G5" s="232" t="s">
        <v>60</v>
      </c>
      <c r="H5" s="232" t="s">
        <v>61</v>
      </c>
      <c r="I5" s="245" t="s">
        <v>62</v>
      </c>
      <c r="J5" s="245"/>
      <c r="K5" s="245"/>
      <c r="L5" s="245"/>
      <c r="M5" s="245"/>
      <c r="N5" s="235"/>
      <c r="O5" s="232" t="s">
        <v>57</v>
      </c>
      <c r="P5" s="232" t="s">
        <v>58</v>
      </c>
      <c r="Q5" s="232" t="s">
        <v>59</v>
      </c>
      <c r="R5" s="232" t="s">
        <v>60</v>
      </c>
      <c r="S5" s="232" t="s">
        <v>63</v>
      </c>
    </row>
    <row r="6" ht="18.75" customHeight="1" spans="1:19">
      <c r="A6" s="233"/>
      <c r="B6" s="234"/>
      <c r="C6" s="234"/>
      <c r="D6" s="235"/>
      <c r="E6" s="235"/>
      <c r="F6" s="235"/>
      <c r="G6" s="235"/>
      <c r="H6" s="235"/>
      <c r="I6" s="234" t="s">
        <v>57</v>
      </c>
      <c r="J6" s="234" t="s">
        <v>64</v>
      </c>
      <c r="K6" s="234" t="s">
        <v>65</v>
      </c>
      <c r="L6" s="234" t="s">
        <v>66</v>
      </c>
      <c r="M6" s="234" t="s">
        <v>67</v>
      </c>
      <c r="N6" s="234" t="s">
        <v>68</v>
      </c>
      <c r="O6" s="246"/>
      <c r="P6" s="246"/>
      <c r="Q6" s="246"/>
      <c r="R6" s="246"/>
      <c r="S6" s="23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36" t="s">
        <v>69</v>
      </c>
      <c r="B8" s="237" t="s">
        <v>70</v>
      </c>
      <c r="C8" s="25">
        <v>6026151.7</v>
      </c>
      <c r="D8" s="25">
        <v>6026151.7</v>
      </c>
      <c r="E8" s="25">
        <v>6026151.7</v>
      </c>
      <c r="F8" s="25"/>
      <c r="G8" s="25"/>
      <c r="H8" s="25"/>
      <c r="I8" s="25"/>
      <c r="J8" s="25"/>
      <c r="K8" s="25"/>
      <c r="L8" s="25"/>
      <c r="M8" s="25"/>
      <c r="N8" s="25"/>
      <c r="O8" s="25"/>
      <c r="P8" s="25"/>
      <c r="Q8" s="25"/>
      <c r="R8" s="25"/>
      <c r="S8" s="25"/>
    </row>
    <row r="9" ht="18.75" customHeight="1" spans="1:19">
      <c r="A9" s="110" t="s">
        <v>71</v>
      </c>
      <c r="B9" s="238" t="s">
        <v>70</v>
      </c>
      <c r="C9" s="25">
        <v>6026151.7</v>
      </c>
      <c r="D9" s="25">
        <v>6026151.7</v>
      </c>
      <c r="E9" s="25">
        <v>6026151.7</v>
      </c>
      <c r="F9" s="25"/>
      <c r="G9" s="25"/>
      <c r="H9" s="25"/>
      <c r="I9" s="25"/>
      <c r="J9" s="25"/>
      <c r="K9" s="25"/>
      <c r="L9" s="25"/>
      <c r="M9" s="25"/>
      <c r="N9" s="25"/>
      <c r="O9" s="25"/>
      <c r="P9" s="25"/>
      <c r="Q9" s="25"/>
      <c r="R9" s="25"/>
      <c r="S9" s="25"/>
    </row>
    <row r="10" ht="18.75" customHeight="1" spans="1:19">
      <c r="A10" s="239" t="s">
        <v>55</v>
      </c>
      <c r="B10" s="240"/>
      <c r="C10" s="25">
        <v>6026151.7</v>
      </c>
      <c r="D10" s="25">
        <v>6026151.7</v>
      </c>
      <c r="E10" s="25">
        <v>6026151.7</v>
      </c>
      <c r="F10" s="25"/>
      <c r="G10" s="25"/>
      <c r="H10" s="25"/>
      <c r="I10" s="25"/>
      <c r="J10" s="25"/>
      <c r="K10" s="25"/>
      <c r="L10" s="25"/>
      <c r="M10" s="25"/>
      <c r="N10" s="25"/>
      <c r="O10" s="25"/>
      <c r="P10" s="25"/>
      <c r="Q10" s="25"/>
      <c r="R10" s="25"/>
      <c r="S10" s="25"/>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Zeros="0" topLeftCell="A12" workbookViewId="0">
      <selection activeCell="H39" sqref="H3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215"/>
      <c r="E1" s="1"/>
      <c r="F1" s="1"/>
      <c r="G1" s="1"/>
      <c r="H1" s="215"/>
      <c r="I1" s="1"/>
      <c r="J1" s="215"/>
      <c r="K1" s="1"/>
      <c r="L1" s="1"/>
      <c r="M1" s="1"/>
      <c r="N1" s="1"/>
      <c r="O1" s="50" t="s">
        <v>72</v>
      </c>
    </row>
    <row r="2" ht="42" customHeight="1" spans="1:15">
      <c r="A2" s="5" t="str">
        <f>"2025"&amp;"年部门支出预算表"</f>
        <v>2025年部门支出预算表</v>
      </c>
      <c r="B2" s="216"/>
      <c r="C2" s="216"/>
      <c r="D2" s="216"/>
      <c r="E2" s="216"/>
      <c r="F2" s="216"/>
      <c r="G2" s="216"/>
      <c r="H2" s="216"/>
      <c r="I2" s="216"/>
      <c r="J2" s="216"/>
      <c r="K2" s="216"/>
      <c r="L2" s="216"/>
      <c r="M2" s="216"/>
      <c r="N2" s="216"/>
      <c r="O2" s="216"/>
    </row>
    <row r="3" ht="18.75" customHeight="1" spans="1:15">
      <c r="A3" s="217" t="str">
        <f>"单位名称："&amp;"耿马傣族佤族自治县应急管理局"</f>
        <v>单位名称：耿马傣族佤族自治县应急管理局</v>
      </c>
      <c r="B3" s="218"/>
      <c r="C3" s="75"/>
      <c r="D3" s="38"/>
      <c r="E3" s="75"/>
      <c r="F3" s="75"/>
      <c r="G3" s="75"/>
      <c r="H3" s="38"/>
      <c r="I3" s="75"/>
      <c r="J3" s="38"/>
      <c r="K3" s="75"/>
      <c r="L3" s="75"/>
      <c r="M3" s="224"/>
      <c r="N3" s="224"/>
      <c r="O3" s="50" t="s">
        <v>1</v>
      </c>
    </row>
    <row r="4" ht="18.75" customHeight="1" spans="1:15">
      <c r="A4" s="10" t="s">
        <v>73</v>
      </c>
      <c r="B4" s="10" t="s">
        <v>74</v>
      </c>
      <c r="C4" s="10" t="s">
        <v>55</v>
      </c>
      <c r="D4" s="12" t="s">
        <v>58</v>
      </c>
      <c r="E4" s="87" t="s">
        <v>75</v>
      </c>
      <c r="F4" s="183" t="s">
        <v>76</v>
      </c>
      <c r="G4" s="10" t="s">
        <v>59</v>
      </c>
      <c r="H4" s="10" t="s">
        <v>60</v>
      </c>
      <c r="I4" s="10" t="s">
        <v>77</v>
      </c>
      <c r="J4" s="12" t="s">
        <v>78</v>
      </c>
      <c r="K4" s="13"/>
      <c r="L4" s="13"/>
      <c r="M4" s="13"/>
      <c r="N4" s="13"/>
      <c r="O4" s="14"/>
    </row>
    <row r="5" ht="30" customHeight="1" spans="1:15">
      <c r="A5" s="18"/>
      <c r="B5" s="18"/>
      <c r="C5" s="18"/>
      <c r="D5" s="79" t="s">
        <v>57</v>
      </c>
      <c r="E5" s="105" t="s">
        <v>75</v>
      </c>
      <c r="F5" s="105" t="s">
        <v>76</v>
      </c>
      <c r="G5" s="18"/>
      <c r="H5" s="18"/>
      <c r="I5" s="18"/>
      <c r="J5" s="79" t="s">
        <v>57</v>
      </c>
      <c r="K5" s="57" t="s">
        <v>79</v>
      </c>
      <c r="L5" s="57" t="s">
        <v>80</v>
      </c>
      <c r="M5" s="57" t="s">
        <v>81</v>
      </c>
      <c r="N5" s="57" t="s">
        <v>82</v>
      </c>
      <c r="O5" s="57" t="s">
        <v>83</v>
      </c>
    </row>
    <row r="6" ht="18.75" customHeight="1" spans="1:15">
      <c r="A6" s="219">
        <v>1</v>
      </c>
      <c r="B6" s="219">
        <v>2</v>
      </c>
      <c r="C6" s="79">
        <v>3</v>
      </c>
      <c r="D6" s="79">
        <v>4</v>
      </c>
      <c r="E6" s="79">
        <v>5</v>
      </c>
      <c r="F6" s="79">
        <v>6</v>
      </c>
      <c r="G6" s="79">
        <v>7</v>
      </c>
      <c r="H6" s="79">
        <v>8</v>
      </c>
      <c r="I6" s="79">
        <v>9</v>
      </c>
      <c r="J6" s="79">
        <v>10</v>
      </c>
      <c r="K6" s="79">
        <v>11</v>
      </c>
      <c r="L6" s="79">
        <v>12</v>
      </c>
      <c r="M6" s="79">
        <v>13</v>
      </c>
      <c r="N6" s="79">
        <v>14</v>
      </c>
      <c r="O6" s="79">
        <v>15</v>
      </c>
    </row>
    <row r="7" ht="18.75" customHeight="1" spans="1:15">
      <c r="A7" s="177" t="s">
        <v>84</v>
      </c>
      <c r="B7" s="204" t="s">
        <v>85</v>
      </c>
      <c r="C7" s="25">
        <v>629154.72</v>
      </c>
      <c r="D7" s="25">
        <v>629154.72</v>
      </c>
      <c r="E7" s="25">
        <v>629154.72</v>
      </c>
      <c r="F7" s="25"/>
      <c r="G7" s="25"/>
      <c r="H7" s="25"/>
      <c r="I7" s="25"/>
      <c r="J7" s="25"/>
      <c r="K7" s="25"/>
      <c r="L7" s="25"/>
      <c r="M7" s="25"/>
      <c r="N7" s="25"/>
      <c r="O7" s="25"/>
    </row>
    <row r="8" ht="18.75" customHeight="1" spans="1:15">
      <c r="A8" s="220" t="s">
        <v>86</v>
      </c>
      <c r="B8" s="221" t="str">
        <f>"  "&amp;"行政事业单位养老支出"</f>
        <v>  行政事业单位养老支出</v>
      </c>
      <c r="C8" s="25">
        <v>558817.92</v>
      </c>
      <c r="D8" s="25">
        <v>558817.92</v>
      </c>
      <c r="E8" s="25">
        <v>558817.92</v>
      </c>
      <c r="F8" s="25"/>
      <c r="G8" s="25"/>
      <c r="H8" s="25"/>
      <c r="I8" s="25"/>
      <c r="J8" s="25"/>
      <c r="K8" s="25"/>
      <c r="L8" s="25"/>
      <c r="M8" s="25"/>
      <c r="N8" s="25"/>
      <c r="O8" s="25"/>
    </row>
    <row r="9" ht="18.75" customHeight="1" spans="1:15">
      <c r="A9" s="220" t="s">
        <v>87</v>
      </c>
      <c r="B9" s="221" t="str">
        <f>"    "&amp;"行政单位离退休"</f>
        <v>    行政单位离退休</v>
      </c>
      <c r="C9" s="25">
        <v>21120</v>
      </c>
      <c r="D9" s="25">
        <v>21120</v>
      </c>
      <c r="E9" s="25">
        <v>21120</v>
      </c>
      <c r="F9" s="25"/>
      <c r="G9" s="25"/>
      <c r="H9" s="25"/>
      <c r="I9" s="25"/>
      <c r="J9" s="25"/>
      <c r="K9" s="25"/>
      <c r="L9" s="25"/>
      <c r="M9" s="25"/>
      <c r="N9" s="25"/>
      <c r="O9" s="25"/>
    </row>
    <row r="10" ht="18.75" customHeight="1" spans="1:15">
      <c r="A10" s="220" t="s">
        <v>88</v>
      </c>
      <c r="B10" s="221" t="str">
        <f>"    "&amp;"机关事业单位基本养老保险缴费支出"</f>
        <v>    机关事业单位基本养老保险缴费支出</v>
      </c>
      <c r="C10" s="25">
        <v>537697.92</v>
      </c>
      <c r="D10" s="25">
        <v>537697.92</v>
      </c>
      <c r="E10" s="25">
        <v>537697.92</v>
      </c>
      <c r="F10" s="25"/>
      <c r="G10" s="25"/>
      <c r="H10" s="25"/>
      <c r="I10" s="25"/>
      <c r="J10" s="25"/>
      <c r="K10" s="25"/>
      <c r="L10" s="25"/>
      <c r="M10" s="25"/>
      <c r="N10" s="25"/>
      <c r="O10" s="25"/>
    </row>
    <row r="11" ht="18.75" customHeight="1" spans="1:15">
      <c r="A11" s="220" t="s">
        <v>89</v>
      </c>
      <c r="B11" s="221" t="str">
        <f>"  "&amp;"抚恤"</f>
        <v>  抚恤</v>
      </c>
      <c r="C11" s="25">
        <v>10336.8</v>
      </c>
      <c r="D11" s="25">
        <v>10336.8</v>
      </c>
      <c r="E11" s="25">
        <v>10336.8</v>
      </c>
      <c r="F11" s="25"/>
      <c r="G11" s="25"/>
      <c r="H11" s="25"/>
      <c r="I11" s="25"/>
      <c r="J11" s="25"/>
      <c r="K11" s="25"/>
      <c r="L11" s="25"/>
      <c r="M11" s="25"/>
      <c r="N11" s="25"/>
      <c r="O11" s="25"/>
    </row>
    <row r="12" ht="18.75" customHeight="1" spans="1:15">
      <c r="A12" s="220" t="s">
        <v>90</v>
      </c>
      <c r="B12" s="221" t="str">
        <f>"    "&amp;"死亡抚恤"</f>
        <v>    死亡抚恤</v>
      </c>
      <c r="C12" s="25">
        <v>10336.8</v>
      </c>
      <c r="D12" s="25">
        <v>10336.8</v>
      </c>
      <c r="E12" s="25">
        <v>10336.8</v>
      </c>
      <c r="F12" s="25"/>
      <c r="G12" s="25"/>
      <c r="H12" s="25"/>
      <c r="I12" s="25"/>
      <c r="J12" s="25"/>
      <c r="K12" s="25"/>
      <c r="L12" s="25"/>
      <c r="M12" s="25"/>
      <c r="N12" s="25"/>
      <c r="O12" s="25"/>
    </row>
    <row r="13" ht="18.75" customHeight="1" spans="1:15">
      <c r="A13" s="220" t="s">
        <v>91</v>
      </c>
      <c r="B13" s="221" t="str">
        <f>"  "&amp;"其他生活救助"</f>
        <v>  其他生活救助</v>
      </c>
      <c r="C13" s="25">
        <v>60000</v>
      </c>
      <c r="D13" s="25">
        <v>60000</v>
      </c>
      <c r="E13" s="25">
        <v>60000</v>
      </c>
      <c r="F13" s="25"/>
      <c r="G13" s="25"/>
      <c r="H13" s="25"/>
      <c r="I13" s="25"/>
      <c r="J13" s="25"/>
      <c r="K13" s="25"/>
      <c r="L13" s="25"/>
      <c r="M13" s="25"/>
      <c r="N13" s="25"/>
      <c r="O13" s="25"/>
    </row>
    <row r="14" ht="18.75" customHeight="1" spans="1:15">
      <c r="A14" s="220" t="s">
        <v>92</v>
      </c>
      <c r="B14" s="221" t="str">
        <f>"    "&amp;"其他农村生活救助"</f>
        <v>    其他农村生活救助</v>
      </c>
      <c r="C14" s="25">
        <v>60000</v>
      </c>
      <c r="D14" s="25">
        <v>60000</v>
      </c>
      <c r="E14" s="25">
        <v>60000</v>
      </c>
      <c r="F14" s="25"/>
      <c r="G14" s="25"/>
      <c r="H14" s="25"/>
      <c r="I14" s="25"/>
      <c r="J14" s="25"/>
      <c r="K14" s="25"/>
      <c r="L14" s="25"/>
      <c r="M14" s="25"/>
      <c r="N14" s="25"/>
      <c r="O14" s="25"/>
    </row>
    <row r="15" ht="18.75" customHeight="1" spans="1:15">
      <c r="A15" s="177" t="s">
        <v>93</v>
      </c>
      <c r="B15" s="204" t="s">
        <v>94</v>
      </c>
      <c r="C15" s="25">
        <v>252164.67</v>
      </c>
      <c r="D15" s="25">
        <v>252164.67</v>
      </c>
      <c r="E15" s="25">
        <v>252164.67</v>
      </c>
      <c r="F15" s="25"/>
      <c r="G15" s="25"/>
      <c r="H15" s="25"/>
      <c r="I15" s="25"/>
      <c r="J15" s="25"/>
      <c r="K15" s="25"/>
      <c r="L15" s="25"/>
      <c r="M15" s="25"/>
      <c r="N15" s="25"/>
      <c r="O15" s="25"/>
    </row>
    <row r="16" ht="18.75" customHeight="1" spans="1:15">
      <c r="A16" s="220" t="s">
        <v>95</v>
      </c>
      <c r="B16" s="221" t="str">
        <f>"  "&amp;"行政事业单位医疗"</f>
        <v>  行政事业单位医疗</v>
      </c>
      <c r="C16" s="25">
        <v>252164.67</v>
      </c>
      <c r="D16" s="25">
        <v>252164.67</v>
      </c>
      <c r="E16" s="25">
        <v>252164.67</v>
      </c>
      <c r="F16" s="25"/>
      <c r="G16" s="25"/>
      <c r="H16" s="25"/>
      <c r="I16" s="25"/>
      <c r="J16" s="25"/>
      <c r="K16" s="25"/>
      <c r="L16" s="25"/>
      <c r="M16" s="25"/>
      <c r="N16" s="25"/>
      <c r="O16" s="25"/>
    </row>
    <row r="17" ht="18.75" customHeight="1" spans="1:15">
      <c r="A17" s="220" t="s">
        <v>96</v>
      </c>
      <c r="B17" s="221" t="str">
        <f>"    "&amp;"行政单位医疗"</f>
        <v>    行政单位医疗</v>
      </c>
      <c r="C17" s="25">
        <v>206258.12</v>
      </c>
      <c r="D17" s="25">
        <v>206258.12</v>
      </c>
      <c r="E17" s="25">
        <v>206258.12</v>
      </c>
      <c r="F17" s="25"/>
      <c r="G17" s="25"/>
      <c r="H17" s="25"/>
      <c r="I17" s="25"/>
      <c r="J17" s="25"/>
      <c r="K17" s="25"/>
      <c r="L17" s="25"/>
      <c r="M17" s="25"/>
      <c r="N17" s="25"/>
      <c r="O17" s="25"/>
    </row>
    <row r="18" ht="18.75" customHeight="1" spans="1:15">
      <c r="A18" s="220" t="s">
        <v>97</v>
      </c>
      <c r="B18" s="221" t="str">
        <f>"    "&amp;"事业单位医疗"</f>
        <v>    事业单位医疗</v>
      </c>
      <c r="C18" s="25">
        <v>32345.33</v>
      </c>
      <c r="D18" s="25">
        <v>32345.33</v>
      </c>
      <c r="E18" s="25">
        <v>32345.33</v>
      </c>
      <c r="F18" s="25"/>
      <c r="G18" s="25"/>
      <c r="H18" s="25"/>
      <c r="I18" s="25"/>
      <c r="J18" s="25"/>
      <c r="K18" s="25"/>
      <c r="L18" s="25"/>
      <c r="M18" s="25"/>
      <c r="N18" s="25"/>
      <c r="O18" s="25"/>
    </row>
    <row r="19" ht="18.75" customHeight="1" spans="1:15">
      <c r="A19" s="220" t="s">
        <v>98</v>
      </c>
      <c r="B19" s="221" t="str">
        <f>"    "&amp;"其他行政事业单位医疗支出"</f>
        <v>    其他行政事业单位医疗支出</v>
      </c>
      <c r="C19" s="25">
        <v>13561.22</v>
      </c>
      <c r="D19" s="25">
        <v>13561.22</v>
      </c>
      <c r="E19" s="25">
        <v>13561.22</v>
      </c>
      <c r="F19" s="25"/>
      <c r="G19" s="25"/>
      <c r="H19" s="25"/>
      <c r="I19" s="25"/>
      <c r="J19" s="25"/>
      <c r="K19" s="25"/>
      <c r="L19" s="25"/>
      <c r="M19" s="25"/>
      <c r="N19" s="25"/>
      <c r="O19" s="25"/>
    </row>
    <row r="20" ht="18.75" customHeight="1" spans="1:15">
      <c r="A20" s="177" t="s">
        <v>99</v>
      </c>
      <c r="B20" s="204" t="s">
        <v>100</v>
      </c>
      <c r="C20" s="25">
        <v>403273.44</v>
      </c>
      <c r="D20" s="25">
        <v>403273.44</v>
      </c>
      <c r="E20" s="25">
        <v>403273.44</v>
      </c>
      <c r="F20" s="25"/>
      <c r="G20" s="25"/>
      <c r="H20" s="25"/>
      <c r="I20" s="25"/>
      <c r="J20" s="25"/>
      <c r="K20" s="25"/>
      <c r="L20" s="25"/>
      <c r="M20" s="25"/>
      <c r="N20" s="25"/>
      <c r="O20" s="25"/>
    </row>
    <row r="21" ht="18.75" customHeight="1" spans="1:15">
      <c r="A21" s="220" t="s">
        <v>101</v>
      </c>
      <c r="B21" s="221" t="str">
        <f>"  "&amp;"住房改革支出"</f>
        <v>  住房改革支出</v>
      </c>
      <c r="C21" s="25">
        <v>403273.44</v>
      </c>
      <c r="D21" s="25">
        <v>403273.44</v>
      </c>
      <c r="E21" s="25">
        <v>403273.44</v>
      </c>
      <c r="F21" s="25"/>
      <c r="G21" s="25"/>
      <c r="H21" s="25"/>
      <c r="I21" s="25"/>
      <c r="J21" s="25"/>
      <c r="K21" s="25"/>
      <c r="L21" s="25"/>
      <c r="M21" s="25"/>
      <c r="N21" s="25"/>
      <c r="O21" s="25"/>
    </row>
    <row r="22" ht="18.75" customHeight="1" spans="1:15">
      <c r="A22" s="220" t="s">
        <v>102</v>
      </c>
      <c r="B22" s="221" t="str">
        <f>"    "&amp;"住房公积金"</f>
        <v>    住房公积金</v>
      </c>
      <c r="C22" s="25">
        <v>403273.44</v>
      </c>
      <c r="D22" s="25">
        <v>403273.44</v>
      </c>
      <c r="E22" s="25">
        <v>403273.44</v>
      </c>
      <c r="F22" s="25"/>
      <c r="G22" s="25"/>
      <c r="H22" s="25"/>
      <c r="I22" s="25"/>
      <c r="J22" s="25"/>
      <c r="K22" s="25"/>
      <c r="L22" s="25"/>
      <c r="M22" s="25"/>
      <c r="N22" s="25"/>
      <c r="O22" s="25"/>
    </row>
    <row r="23" ht="18.75" customHeight="1" spans="1:15">
      <c r="A23" s="222" t="s">
        <v>103</v>
      </c>
      <c r="B23" s="222" t="s">
        <v>104</v>
      </c>
      <c r="C23" s="24">
        <v>4741558.87</v>
      </c>
      <c r="D23" s="24">
        <f>SUM(E23:F23)</f>
        <v>4741558.87</v>
      </c>
      <c r="E23" s="24">
        <v>4274358.87</v>
      </c>
      <c r="F23" s="24">
        <v>467200</v>
      </c>
      <c r="G23" s="25"/>
      <c r="H23" s="25"/>
      <c r="I23" s="25"/>
      <c r="J23" s="25"/>
      <c r="K23" s="25"/>
      <c r="L23" s="25"/>
      <c r="M23" s="25"/>
      <c r="N23" s="25"/>
      <c r="O23" s="25"/>
    </row>
    <row r="24" ht="18.75" customHeight="1" spans="1:15">
      <c r="A24" s="222" t="str">
        <f>" "&amp;"22401"</f>
        <v> 22401</v>
      </c>
      <c r="B24" s="222" t="str">
        <f>"  "&amp;"应急管理事务"</f>
        <v>  应急管理事务</v>
      </c>
      <c r="C24" s="24">
        <v>4741558.87</v>
      </c>
      <c r="D24" s="24">
        <v>4741558.87</v>
      </c>
      <c r="E24" s="24">
        <v>4274358.87</v>
      </c>
      <c r="F24" s="24">
        <v>467200</v>
      </c>
      <c r="G24" s="25"/>
      <c r="H24" s="25"/>
      <c r="I24" s="25"/>
      <c r="J24" s="25"/>
      <c r="K24" s="25"/>
      <c r="L24" s="25"/>
      <c r="M24" s="25"/>
      <c r="N24" s="25"/>
      <c r="O24" s="25"/>
    </row>
    <row r="25" ht="18.75" customHeight="1" spans="1:15">
      <c r="A25" s="22" t="str">
        <f>"  "&amp;"2240101"</f>
        <v>  2240101</v>
      </c>
      <c r="B25" s="201" t="str">
        <f>"    "&amp;"行政运行"</f>
        <v>    行政运行</v>
      </c>
      <c r="C25" s="24">
        <v>4424358.87</v>
      </c>
      <c r="D25" s="24">
        <v>4424358.87</v>
      </c>
      <c r="E25" s="24">
        <v>4274358.87</v>
      </c>
      <c r="F25" s="24"/>
      <c r="G25" s="25"/>
      <c r="H25" s="25"/>
      <c r="I25" s="25"/>
      <c r="J25" s="25"/>
      <c r="K25" s="25"/>
      <c r="L25" s="25"/>
      <c r="M25" s="25"/>
      <c r="N25" s="25"/>
      <c r="O25" s="25"/>
    </row>
    <row r="26" ht="18.75" customHeight="1" spans="1:15">
      <c r="A26" s="200">
        <v>2140102</v>
      </c>
      <c r="B26" s="201" t="s">
        <v>105</v>
      </c>
      <c r="C26" s="24">
        <v>40000</v>
      </c>
      <c r="D26" s="24">
        <v>40000</v>
      </c>
      <c r="E26" s="24"/>
      <c r="F26" s="24">
        <v>40000</v>
      </c>
      <c r="G26" s="25"/>
      <c r="H26" s="25"/>
      <c r="I26" s="25"/>
      <c r="J26" s="25"/>
      <c r="K26" s="25"/>
      <c r="L26" s="25"/>
      <c r="M26" s="25"/>
      <c r="N26" s="25"/>
      <c r="O26" s="25"/>
    </row>
    <row r="27" ht="18.75" customHeight="1" spans="1:15">
      <c r="A27" s="139">
        <v>2240104</v>
      </c>
      <c r="B27" s="199" t="s">
        <v>106</v>
      </c>
      <c r="C27" s="24">
        <v>50000</v>
      </c>
      <c r="D27" s="24">
        <v>50000</v>
      </c>
      <c r="E27" s="24"/>
      <c r="F27" s="24">
        <v>50000</v>
      </c>
      <c r="G27" s="25"/>
      <c r="H27" s="25"/>
      <c r="I27" s="25"/>
      <c r="J27" s="25"/>
      <c r="K27" s="25"/>
      <c r="L27" s="25"/>
      <c r="M27" s="25"/>
      <c r="N27" s="25"/>
      <c r="O27" s="25"/>
    </row>
    <row r="28" ht="18.75" customHeight="1" spans="1:15">
      <c r="A28" s="139">
        <v>2240106</v>
      </c>
      <c r="B28" s="199" t="s">
        <v>107</v>
      </c>
      <c r="C28" s="24">
        <v>50000</v>
      </c>
      <c r="D28" s="24">
        <v>50000</v>
      </c>
      <c r="E28" s="24"/>
      <c r="F28" s="24">
        <v>50000</v>
      </c>
      <c r="G28" s="25"/>
      <c r="H28" s="25"/>
      <c r="I28" s="25"/>
      <c r="J28" s="25"/>
      <c r="K28" s="25"/>
      <c r="L28" s="25"/>
      <c r="M28" s="25"/>
      <c r="N28" s="25"/>
      <c r="O28" s="25"/>
    </row>
    <row r="29" ht="18.75" customHeight="1" spans="1:15">
      <c r="A29" s="22" t="str">
        <f>"  "&amp;"2240109"</f>
        <v>  2240109</v>
      </c>
      <c r="B29" s="201" t="str">
        <f>"    "&amp;"应急管理"</f>
        <v>    应急管理</v>
      </c>
      <c r="C29" s="24">
        <v>325000</v>
      </c>
      <c r="D29" s="24">
        <v>325000</v>
      </c>
      <c r="E29" s="24"/>
      <c r="F29" s="24">
        <v>325000</v>
      </c>
      <c r="G29" s="25"/>
      <c r="H29" s="25"/>
      <c r="I29" s="25"/>
      <c r="J29" s="25"/>
      <c r="K29" s="25"/>
      <c r="L29" s="25"/>
      <c r="M29" s="25"/>
      <c r="N29" s="25"/>
      <c r="O29" s="25"/>
    </row>
    <row r="30" ht="18.75" customHeight="1" spans="1:15">
      <c r="A30" s="22" t="str">
        <f>"  "&amp;"2240199"</f>
        <v>  2240199</v>
      </c>
      <c r="B30" s="201" t="str">
        <f>"    "&amp;"其他应急管理支出"</f>
        <v>    其他应急管理支出</v>
      </c>
      <c r="C30" s="24">
        <v>2200</v>
      </c>
      <c r="D30" s="24">
        <v>2200</v>
      </c>
      <c r="E30" s="24"/>
      <c r="F30" s="24">
        <v>2200</v>
      </c>
      <c r="G30" s="25"/>
      <c r="H30" s="25"/>
      <c r="I30" s="25"/>
      <c r="J30" s="25"/>
      <c r="K30" s="25"/>
      <c r="L30" s="25"/>
      <c r="M30" s="25"/>
      <c r="N30" s="25"/>
      <c r="O30" s="25"/>
    </row>
    <row r="31" ht="18.75" customHeight="1" spans="1:15">
      <c r="A31" s="30" t="s">
        <v>108</v>
      </c>
      <c r="B31" s="223" t="s">
        <v>108</v>
      </c>
      <c r="C31" s="31">
        <v>6026151.7</v>
      </c>
      <c r="D31" s="31">
        <v>6026151.7</v>
      </c>
      <c r="E31" s="31">
        <v>5558951.7</v>
      </c>
      <c r="F31" s="31">
        <v>467200</v>
      </c>
      <c r="G31" s="32"/>
      <c r="H31" s="32"/>
      <c r="I31" s="32"/>
      <c r="J31" s="32"/>
      <c r="K31" s="32"/>
      <c r="L31" s="32"/>
      <c r="M31" s="32"/>
      <c r="N31" s="32"/>
      <c r="O31" s="32"/>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zoomScale="115" zoomScaleNormal="115" topLeftCell="A12" workbookViewId="0">
      <selection activeCell="D7" sqref="D7"/>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50" t="s">
        <v>109</v>
      </c>
    </row>
    <row r="2" ht="36" customHeight="1" spans="1:4">
      <c r="A2" s="5" t="str">
        <f>"2025"&amp;"年部门财政拨款收支预算总表"</f>
        <v>2025年部门财政拨款收支预算总表</v>
      </c>
      <c r="B2" s="202"/>
      <c r="C2" s="202"/>
      <c r="D2" s="202"/>
    </row>
    <row r="3" ht="18.75" customHeight="1" spans="1:4">
      <c r="A3" s="7" t="str">
        <f>"单位名称："&amp;"耿马傣族佤族自治县应急管理局"</f>
        <v>单位名称：耿马傣族佤族自治县应急管理局</v>
      </c>
      <c r="B3" s="203"/>
      <c r="C3" s="203"/>
      <c r="D3" s="50" t="s">
        <v>1</v>
      </c>
    </row>
    <row r="4" ht="18.75" customHeight="1" spans="1:4">
      <c r="A4" s="12" t="s">
        <v>2</v>
      </c>
      <c r="B4" s="14"/>
      <c r="C4" s="12" t="s">
        <v>3</v>
      </c>
      <c r="D4" s="14"/>
    </row>
    <row r="5" ht="18.75" customHeight="1" spans="1:4">
      <c r="A5" s="39" t="s">
        <v>4</v>
      </c>
      <c r="B5" s="121" t="str">
        <f>"2025"&amp;"年预算数"</f>
        <v>2025年预算数</v>
      </c>
      <c r="C5" s="39" t="s">
        <v>110</v>
      </c>
      <c r="D5" s="121" t="str">
        <f>"2025"&amp;"年预算数"</f>
        <v>2025年预算数</v>
      </c>
    </row>
    <row r="6" ht="18.75" customHeight="1" spans="1:4">
      <c r="A6" s="41"/>
      <c r="B6" s="18"/>
      <c r="C6" s="41"/>
      <c r="D6" s="18"/>
    </row>
    <row r="7" ht="18.75" customHeight="1" spans="1:4">
      <c r="A7" s="204" t="s">
        <v>111</v>
      </c>
      <c r="B7" s="25">
        <v>6026151.7</v>
      </c>
      <c r="C7" s="205" t="s">
        <v>112</v>
      </c>
      <c r="D7" s="25">
        <v>6026151.7</v>
      </c>
    </row>
    <row r="8" ht="18.75" customHeight="1" spans="1:4">
      <c r="A8" s="206" t="s">
        <v>113</v>
      </c>
      <c r="B8" s="25">
        <v>6026151.7</v>
      </c>
      <c r="C8" s="205" t="s">
        <v>114</v>
      </c>
      <c r="D8" s="25"/>
    </row>
    <row r="9" ht="18.75" customHeight="1" spans="1:4">
      <c r="A9" s="206" t="s">
        <v>115</v>
      </c>
      <c r="B9" s="25"/>
      <c r="C9" s="205" t="s">
        <v>116</v>
      </c>
      <c r="D9" s="25"/>
    </row>
    <row r="10" ht="18.75" customHeight="1" spans="1:4">
      <c r="A10" s="206" t="s">
        <v>117</v>
      </c>
      <c r="B10" s="25"/>
      <c r="C10" s="205" t="s">
        <v>118</v>
      </c>
      <c r="D10" s="25"/>
    </row>
    <row r="11" ht="18.75" customHeight="1" spans="1:4">
      <c r="A11" s="207" t="s">
        <v>119</v>
      </c>
      <c r="B11" s="25"/>
      <c r="C11" s="208" t="s">
        <v>120</v>
      </c>
      <c r="D11" s="25"/>
    </row>
    <row r="12" ht="18.75" customHeight="1" spans="1:4">
      <c r="A12" s="209" t="s">
        <v>113</v>
      </c>
      <c r="B12" s="25"/>
      <c r="C12" s="210" t="s">
        <v>121</v>
      </c>
      <c r="D12" s="25"/>
    </row>
    <row r="13" ht="18.75" customHeight="1" spans="1:4">
      <c r="A13" s="209" t="s">
        <v>115</v>
      </c>
      <c r="B13" s="25"/>
      <c r="C13" s="210" t="s">
        <v>122</v>
      </c>
      <c r="D13" s="25"/>
    </row>
    <row r="14" ht="18.75" customHeight="1" spans="1:4">
      <c r="A14" s="209" t="s">
        <v>117</v>
      </c>
      <c r="B14" s="25"/>
      <c r="C14" s="210" t="s">
        <v>123</v>
      </c>
      <c r="D14" s="25"/>
    </row>
    <row r="15" ht="18.75" customHeight="1" spans="1:4">
      <c r="A15" s="209" t="s">
        <v>26</v>
      </c>
      <c r="B15" s="25"/>
      <c r="C15" s="210" t="s">
        <v>124</v>
      </c>
      <c r="D15" s="25">
        <v>629154.72</v>
      </c>
    </row>
    <row r="16" ht="18.75" customHeight="1" spans="1:4">
      <c r="A16" s="209" t="s">
        <v>26</v>
      </c>
      <c r="B16" s="25" t="s">
        <v>26</v>
      </c>
      <c r="C16" s="210" t="s">
        <v>125</v>
      </c>
      <c r="D16" s="25">
        <v>252164.67</v>
      </c>
    </row>
    <row r="17" ht="18.75" customHeight="1" spans="1:4">
      <c r="A17" s="211" t="s">
        <v>26</v>
      </c>
      <c r="B17" s="25" t="s">
        <v>26</v>
      </c>
      <c r="C17" s="210" t="s">
        <v>126</v>
      </c>
      <c r="D17" s="25"/>
    </row>
    <row r="18" ht="18.75" customHeight="1" spans="1:4">
      <c r="A18" s="211" t="s">
        <v>26</v>
      </c>
      <c r="B18" s="25" t="s">
        <v>26</v>
      </c>
      <c r="C18" s="210" t="s">
        <v>127</v>
      </c>
      <c r="D18" s="25"/>
    </row>
    <row r="19" ht="18.75" customHeight="1" spans="1:4">
      <c r="A19" s="212" t="s">
        <v>26</v>
      </c>
      <c r="B19" s="25" t="s">
        <v>26</v>
      </c>
      <c r="C19" s="210" t="s">
        <v>128</v>
      </c>
      <c r="D19" s="25"/>
    </row>
    <row r="20" ht="18.75" customHeight="1" spans="1:4">
      <c r="A20" s="212" t="s">
        <v>26</v>
      </c>
      <c r="B20" s="25" t="s">
        <v>26</v>
      </c>
      <c r="C20" s="210" t="s">
        <v>129</v>
      </c>
      <c r="D20" s="25"/>
    </row>
    <row r="21" ht="18.75" customHeight="1" spans="1:4">
      <c r="A21" s="212" t="s">
        <v>26</v>
      </c>
      <c r="B21" s="25" t="s">
        <v>26</v>
      </c>
      <c r="C21" s="210" t="s">
        <v>130</v>
      </c>
      <c r="D21" s="25"/>
    </row>
    <row r="22" ht="18.75" customHeight="1" spans="1:4">
      <c r="A22" s="212" t="s">
        <v>26</v>
      </c>
      <c r="B22" s="25" t="s">
        <v>26</v>
      </c>
      <c r="C22" s="210" t="s">
        <v>131</v>
      </c>
      <c r="D22" s="25"/>
    </row>
    <row r="23" ht="18.75" customHeight="1" spans="1:4">
      <c r="A23" s="212" t="s">
        <v>26</v>
      </c>
      <c r="B23" s="25" t="s">
        <v>26</v>
      </c>
      <c r="C23" s="210" t="s">
        <v>132</v>
      </c>
      <c r="D23" s="25"/>
    </row>
    <row r="24" ht="18.75" customHeight="1" spans="1:4">
      <c r="A24" s="212" t="s">
        <v>26</v>
      </c>
      <c r="B24" s="25" t="s">
        <v>26</v>
      </c>
      <c r="C24" s="210" t="s">
        <v>133</v>
      </c>
      <c r="D24" s="25"/>
    </row>
    <row r="25" ht="18.75" customHeight="1" spans="1:4">
      <c r="A25" s="212" t="s">
        <v>26</v>
      </c>
      <c r="B25" s="25" t="s">
        <v>26</v>
      </c>
      <c r="C25" s="210" t="s">
        <v>134</v>
      </c>
      <c r="D25" s="25"/>
    </row>
    <row r="26" ht="18.75" customHeight="1" spans="1:4">
      <c r="A26" s="212" t="s">
        <v>26</v>
      </c>
      <c r="B26" s="25" t="s">
        <v>26</v>
      </c>
      <c r="C26" s="210" t="s">
        <v>135</v>
      </c>
      <c r="D26" s="25">
        <v>403273.44</v>
      </c>
    </row>
    <row r="27" ht="18.75" customHeight="1" spans="1:4">
      <c r="A27" s="212" t="s">
        <v>26</v>
      </c>
      <c r="B27" s="25" t="s">
        <v>26</v>
      </c>
      <c r="C27" s="210" t="s">
        <v>136</v>
      </c>
      <c r="D27" s="25"/>
    </row>
    <row r="28" ht="18.75" customHeight="1" spans="1:4">
      <c r="A28" s="212" t="s">
        <v>26</v>
      </c>
      <c r="B28" s="25" t="s">
        <v>26</v>
      </c>
      <c r="C28" s="210" t="s">
        <v>137</v>
      </c>
      <c r="D28" s="25"/>
    </row>
    <row r="29" ht="18.75" customHeight="1" spans="1:4">
      <c r="A29" s="212" t="s">
        <v>26</v>
      </c>
      <c r="B29" s="25" t="s">
        <v>26</v>
      </c>
      <c r="C29" s="210" t="s">
        <v>138</v>
      </c>
      <c r="D29" s="25">
        <v>4741558.87</v>
      </c>
    </row>
    <row r="30" ht="18.75" customHeight="1" spans="1:4">
      <c r="A30" s="212" t="s">
        <v>26</v>
      </c>
      <c r="B30" s="25" t="s">
        <v>26</v>
      </c>
      <c r="C30" s="210" t="s">
        <v>139</v>
      </c>
      <c r="D30" s="25"/>
    </row>
    <row r="31" ht="18.75" customHeight="1" spans="1:4">
      <c r="A31" s="213" t="s">
        <v>26</v>
      </c>
      <c r="B31" s="25" t="s">
        <v>26</v>
      </c>
      <c r="C31" s="210" t="s">
        <v>140</v>
      </c>
      <c r="D31" s="25"/>
    </row>
    <row r="32" ht="18.75" customHeight="1" spans="1:4">
      <c r="A32" s="213" t="s">
        <v>26</v>
      </c>
      <c r="B32" s="25" t="s">
        <v>26</v>
      </c>
      <c r="C32" s="210" t="s">
        <v>141</v>
      </c>
      <c r="D32" s="25"/>
    </row>
    <row r="33" ht="18.75" customHeight="1" spans="1:4">
      <c r="A33" s="213" t="s">
        <v>26</v>
      </c>
      <c r="B33" s="25" t="s">
        <v>26</v>
      </c>
      <c r="C33" s="210" t="s">
        <v>142</v>
      </c>
      <c r="D33" s="25"/>
    </row>
    <row r="34" ht="18.75" customHeight="1" spans="1:4">
      <c r="A34" s="213" t="s">
        <v>26</v>
      </c>
      <c r="B34" s="25" t="s">
        <v>26</v>
      </c>
      <c r="C34" s="210" t="s">
        <v>143</v>
      </c>
      <c r="D34" s="25"/>
    </row>
    <row r="35" ht="18.75" customHeight="1" spans="1:4">
      <c r="A35" s="68" t="s">
        <v>144</v>
      </c>
      <c r="B35" s="25">
        <v>6026151.7</v>
      </c>
      <c r="C35" s="214" t="s">
        <v>51</v>
      </c>
      <c r="D35" s="25">
        <v>6026151.7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topLeftCell="A5" workbookViewId="0">
      <selection activeCell="K28" sqref="K2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90"/>
      <c r="F1" s="70"/>
      <c r="G1" s="50" t="s">
        <v>145</v>
      </c>
    </row>
    <row r="2" ht="39" customHeight="1" spans="1:7">
      <c r="A2" s="5" t="str">
        <f>"2025"&amp;"年一般公共预算支出预算表（按功能科目分类）"</f>
        <v>2025年一般公共预算支出预算表（按功能科目分类）</v>
      </c>
      <c r="B2" s="191"/>
      <c r="C2" s="191"/>
      <c r="D2" s="191"/>
      <c r="E2" s="191"/>
      <c r="F2" s="191"/>
      <c r="G2" s="191"/>
    </row>
    <row r="3" ht="18" customHeight="1" spans="1:7">
      <c r="A3" s="192" t="str">
        <f>"单位名称："&amp;"耿马傣族佤族自治县应急管理局"</f>
        <v>单位名称：耿马傣族佤族自治县应急管理局</v>
      </c>
      <c r="B3" s="37"/>
      <c r="C3" s="38"/>
      <c r="D3" s="38"/>
      <c r="E3" s="38"/>
      <c r="F3" s="116"/>
      <c r="G3" s="50" t="s">
        <v>1</v>
      </c>
    </row>
    <row r="4" ht="20.25" customHeight="1" spans="1:7">
      <c r="A4" s="193" t="s">
        <v>146</v>
      </c>
      <c r="B4" s="194"/>
      <c r="C4" s="121" t="s">
        <v>55</v>
      </c>
      <c r="D4" s="175" t="s">
        <v>75</v>
      </c>
      <c r="E4" s="13"/>
      <c r="F4" s="14"/>
      <c r="G4" s="167" t="s">
        <v>76</v>
      </c>
    </row>
    <row r="5" ht="20.25" customHeight="1" spans="1:7">
      <c r="A5" s="195" t="s">
        <v>73</v>
      </c>
      <c r="B5" s="195" t="s">
        <v>74</v>
      </c>
      <c r="C5" s="41"/>
      <c r="D5" s="79" t="s">
        <v>57</v>
      </c>
      <c r="E5" s="79" t="s">
        <v>147</v>
      </c>
      <c r="F5" s="79" t="s">
        <v>148</v>
      </c>
      <c r="G5" s="107"/>
    </row>
    <row r="6" ht="19.5" customHeight="1" spans="1:7">
      <c r="A6" s="195" t="s">
        <v>149</v>
      </c>
      <c r="B6" s="195" t="s">
        <v>150</v>
      </c>
      <c r="C6" s="195" t="s">
        <v>151</v>
      </c>
      <c r="D6" s="79">
        <v>4</v>
      </c>
      <c r="E6" s="196" t="s">
        <v>152</v>
      </c>
      <c r="F6" s="196" t="s">
        <v>153</v>
      </c>
      <c r="G6" s="195" t="s">
        <v>154</v>
      </c>
    </row>
    <row r="7" ht="18" customHeight="1" spans="1:7">
      <c r="A7" s="42" t="s">
        <v>84</v>
      </c>
      <c r="B7" s="42" t="s">
        <v>85</v>
      </c>
      <c r="C7" s="25">
        <v>629154.72</v>
      </c>
      <c r="D7" s="25">
        <v>629154.72</v>
      </c>
      <c r="E7" s="25">
        <v>629154.72</v>
      </c>
      <c r="F7" s="25"/>
      <c r="G7" s="25"/>
    </row>
    <row r="8" ht="18" customHeight="1" spans="1:7">
      <c r="A8" s="197" t="s">
        <v>86</v>
      </c>
      <c r="B8" s="197" t="s">
        <v>155</v>
      </c>
      <c r="C8" s="25">
        <v>558817.92</v>
      </c>
      <c r="D8" s="25">
        <v>558817.92</v>
      </c>
      <c r="E8" s="25">
        <v>558817.92</v>
      </c>
      <c r="F8" s="25"/>
      <c r="G8" s="25"/>
    </row>
    <row r="9" ht="18" customHeight="1" spans="1:7">
      <c r="A9" s="198" t="s">
        <v>87</v>
      </c>
      <c r="B9" s="198" t="s">
        <v>156</v>
      </c>
      <c r="C9" s="25">
        <v>21120</v>
      </c>
      <c r="D9" s="25">
        <v>21120</v>
      </c>
      <c r="E9" s="25">
        <v>21120</v>
      </c>
      <c r="F9" s="25"/>
      <c r="G9" s="25"/>
    </row>
    <row r="10" ht="18" customHeight="1" spans="1:7">
      <c r="A10" s="198" t="s">
        <v>88</v>
      </c>
      <c r="B10" s="198" t="s">
        <v>157</v>
      </c>
      <c r="C10" s="25">
        <v>537697.92</v>
      </c>
      <c r="D10" s="25">
        <v>537697.92</v>
      </c>
      <c r="E10" s="25">
        <v>537697.92</v>
      </c>
      <c r="F10" s="25"/>
      <c r="G10" s="25"/>
    </row>
    <row r="11" ht="18" customHeight="1" spans="1:7">
      <c r="A11" s="197" t="s">
        <v>89</v>
      </c>
      <c r="B11" s="197" t="s">
        <v>158</v>
      </c>
      <c r="C11" s="25">
        <v>10336.8</v>
      </c>
      <c r="D11" s="25">
        <v>10336.8</v>
      </c>
      <c r="E11" s="25">
        <v>10336.8</v>
      </c>
      <c r="F11" s="25"/>
      <c r="G11" s="25"/>
    </row>
    <row r="12" ht="18" customHeight="1" spans="1:7">
      <c r="A12" s="198" t="s">
        <v>90</v>
      </c>
      <c r="B12" s="198" t="s">
        <v>159</v>
      </c>
      <c r="C12" s="25">
        <v>10336.8</v>
      </c>
      <c r="D12" s="25">
        <v>10336.8</v>
      </c>
      <c r="E12" s="25">
        <v>10336.8</v>
      </c>
      <c r="F12" s="25"/>
      <c r="G12" s="25"/>
    </row>
    <row r="13" ht="18" customHeight="1" spans="1:7">
      <c r="A13" s="197" t="s">
        <v>91</v>
      </c>
      <c r="B13" s="197" t="s">
        <v>160</v>
      </c>
      <c r="C13" s="25">
        <v>60000</v>
      </c>
      <c r="D13" s="25">
        <v>60000</v>
      </c>
      <c r="E13" s="25">
        <v>60000</v>
      </c>
      <c r="F13" s="25"/>
      <c r="G13" s="25"/>
    </row>
    <row r="14" ht="18" customHeight="1" spans="1:7">
      <c r="A14" s="198" t="s">
        <v>92</v>
      </c>
      <c r="B14" s="198" t="s">
        <v>161</v>
      </c>
      <c r="C14" s="25">
        <v>60000</v>
      </c>
      <c r="D14" s="25">
        <v>60000</v>
      </c>
      <c r="E14" s="25">
        <v>60000</v>
      </c>
      <c r="F14" s="25"/>
      <c r="G14" s="25"/>
    </row>
    <row r="15" ht="18" customHeight="1" spans="1:7">
      <c r="A15" s="42" t="s">
        <v>93</v>
      </c>
      <c r="B15" s="42" t="s">
        <v>94</v>
      </c>
      <c r="C15" s="25">
        <v>252164.67</v>
      </c>
      <c r="D15" s="25">
        <v>252164.67</v>
      </c>
      <c r="E15" s="25">
        <v>252164.67</v>
      </c>
      <c r="F15" s="25"/>
      <c r="G15" s="25"/>
    </row>
    <row r="16" ht="18" customHeight="1" spans="1:7">
      <c r="A16" s="197" t="s">
        <v>95</v>
      </c>
      <c r="B16" s="197" t="s">
        <v>162</v>
      </c>
      <c r="C16" s="25">
        <v>252164.67</v>
      </c>
      <c r="D16" s="25">
        <v>252164.67</v>
      </c>
      <c r="E16" s="25">
        <v>252164.67</v>
      </c>
      <c r="F16" s="25"/>
      <c r="G16" s="25"/>
    </row>
    <row r="17" ht="18" customHeight="1" spans="1:7">
      <c r="A17" s="198" t="s">
        <v>96</v>
      </c>
      <c r="B17" s="198" t="s">
        <v>163</v>
      </c>
      <c r="C17" s="25">
        <v>206258.12</v>
      </c>
      <c r="D17" s="25">
        <v>206258.12</v>
      </c>
      <c r="E17" s="25">
        <v>206258.12</v>
      </c>
      <c r="F17" s="25"/>
      <c r="G17" s="25"/>
    </row>
    <row r="18" ht="18" customHeight="1" spans="1:7">
      <c r="A18" s="198" t="s">
        <v>97</v>
      </c>
      <c r="B18" s="198" t="s">
        <v>164</v>
      </c>
      <c r="C18" s="25">
        <v>32345.33</v>
      </c>
      <c r="D18" s="25">
        <v>32345.33</v>
      </c>
      <c r="E18" s="25">
        <v>32345.33</v>
      </c>
      <c r="F18" s="25"/>
      <c r="G18" s="25"/>
    </row>
    <row r="19" ht="18" customHeight="1" spans="1:7">
      <c r="A19" s="198" t="s">
        <v>98</v>
      </c>
      <c r="B19" s="198" t="s">
        <v>165</v>
      </c>
      <c r="C19" s="25">
        <v>13561.22</v>
      </c>
      <c r="D19" s="25">
        <v>13561.22</v>
      </c>
      <c r="E19" s="25">
        <v>13561.22</v>
      </c>
      <c r="F19" s="25"/>
      <c r="G19" s="25"/>
    </row>
    <row r="20" ht="18" customHeight="1" spans="1:7">
      <c r="A20" s="42" t="s">
        <v>99</v>
      </c>
      <c r="B20" s="42" t="s">
        <v>100</v>
      </c>
      <c r="C20" s="25">
        <v>403273.44</v>
      </c>
      <c r="D20" s="25">
        <v>403273.44</v>
      </c>
      <c r="E20" s="25">
        <v>403273.44</v>
      </c>
      <c r="F20" s="25"/>
      <c r="G20" s="25"/>
    </row>
    <row r="21" ht="18" customHeight="1" spans="1:7">
      <c r="A21" s="197" t="s">
        <v>101</v>
      </c>
      <c r="B21" s="197" t="s">
        <v>166</v>
      </c>
      <c r="C21" s="25">
        <v>403273.44</v>
      </c>
      <c r="D21" s="25">
        <v>403273.44</v>
      </c>
      <c r="E21" s="25">
        <v>403273.44</v>
      </c>
      <c r="F21" s="25"/>
      <c r="G21" s="25"/>
    </row>
    <row r="22" ht="18" customHeight="1" spans="1:7">
      <c r="A22" s="198" t="s">
        <v>102</v>
      </c>
      <c r="B22" s="198" t="s">
        <v>167</v>
      </c>
      <c r="C22" s="25">
        <v>403273.44</v>
      </c>
      <c r="D22" s="25">
        <v>403273.44</v>
      </c>
      <c r="E22" s="25">
        <v>403273.44</v>
      </c>
      <c r="F22" s="25"/>
      <c r="G22" s="25"/>
    </row>
    <row r="23" ht="18" customHeight="1" spans="1:7">
      <c r="A23" s="142" t="s">
        <v>103</v>
      </c>
      <c r="B23" s="142" t="s">
        <v>104</v>
      </c>
      <c r="C23" s="24">
        <f>SUM(D23,G23)</f>
        <v>4741558.87</v>
      </c>
      <c r="D23" s="24">
        <v>4274358.87</v>
      </c>
      <c r="E23" s="24">
        <v>3824043.43</v>
      </c>
      <c r="F23" s="24">
        <v>450315.44</v>
      </c>
      <c r="G23" s="24">
        <v>467200</v>
      </c>
    </row>
    <row r="24" ht="18" customHeight="1" spans="1:7">
      <c r="A24" s="144" t="s">
        <v>168</v>
      </c>
      <c r="B24" s="144" t="s">
        <v>169</v>
      </c>
      <c r="C24" s="24">
        <v>4741558.87</v>
      </c>
      <c r="D24" s="24">
        <v>4274358.87</v>
      </c>
      <c r="E24" s="24">
        <v>3824043.43</v>
      </c>
      <c r="F24" s="24">
        <v>450315.44</v>
      </c>
      <c r="G24" s="24">
        <v>467200</v>
      </c>
    </row>
    <row r="25" ht="18" customHeight="1" spans="1:7">
      <c r="A25" s="199" t="s">
        <v>170</v>
      </c>
      <c r="B25" s="199" t="s">
        <v>171</v>
      </c>
      <c r="C25" s="24">
        <f>SUM(D25,G25)</f>
        <v>4274358.87</v>
      </c>
      <c r="D25" s="24">
        <v>4274358.87</v>
      </c>
      <c r="E25" s="24">
        <v>3824043.43</v>
      </c>
      <c r="F25" s="24">
        <v>450315.44</v>
      </c>
      <c r="G25" s="24"/>
    </row>
    <row r="26" ht="18" customHeight="1" spans="1:7">
      <c r="A26" s="200">
        <v>2140102</v>
      </c>
      <c r="B26" s="201" t="s">
        <v>105</v>
      </c>
      <c r="C26" s="24">
        <v>40000</v>
      </c>
      <c r="D26" s="24"/>
      <c r="E26" s="24"/>
      <c r="F26" s="24"/>
      <c r="G26" s="24">
        <v>40000</v>
      </c>
    </row>
    <row r="27" ht="18" customHeight="1" spans="1:7">
      <c r="A27" s="199">
        <v>2240104</v>
      </c>
      <c r="B27" s="199" t="s">
        <v>106</v>
      </c>
      <c r="C27" s="24">
        <v>50000</v>
      </c>
      <c r="D27" s="24"/>
      <c r="E27" s="24"/>
      <c r="F27" s="24"/>
      <c r="G27" s="24">
        <v>50000</v>
      </c>
    </row>
    <row r="28" ht="18" customHeight="1" spans="1:7">
      <c r="A28" s="199">
        <v>2240106</v>
      </c>
      <c r="B28" s="199" t="s">
        <v>107</v>
      </c>
      <c r="C28" s="24">
        <v>50000</v>
      </c>
      <c r="D28" s="24"/>
      <c r="E28" s="24"/>
      <c r="F28" s="24"/>
      <c r="G28" s="24">
        <v>50000</v>
      </c>
    </row>
    <row r="29" ht="18" customHeight="1" spans="1:7">
      <c r="A29" s="199" t="s">
        <v>172</v>
      </c>
      <c r="B29" s="199" t="s">
        <v>173</v>
      </c>
      <c r="C29" s="24">
        <v>325000</v>
      </c>
      <c r="D29" s="24"/>
      <c r="E29" s="24"/>
      <c r="F29" s="24"/>
      <c r="G29" s="24">
        <v>325000</v>
      </c>
    </row>
    <row r="30" ht="18" customHeight="1" spans="1:7">
      <c r="A30" s="199" t="s">
        <v>174</v>
      </c>
      <c r="B30" s="199" t="s">
        <v>175</v>
      </c>
      <c r="C30" s="24">
        <v>2200</v>
      </c>
      <c r="D30" s="24"/>
      <c r="E30" s="24"/>
      <c r="F30" s="24"/>
      <c r="G30" s="24">
        <v>2200</v>
      </c>
    </row>
    <row r="31" ht="18" customHeight="1" spans="1:7">
      <c r="A31" s="139" t="s">
        <v>55</v>
      </c>
      <c r="B31" s="139"/>
      <c r="C31" s="24">
        <v>6026151.7</v>
      </c>
      <c r="D31" s="24">
        <v>5558951.7</v>
      </c>
      <c r="E31" s="24">
        <v>5108636.26</v>
      </c>
      <c r="F31" s="24">
        <v>450315.44</v>
      </c>
      <c r="G31" s="24">
        <v>467200</v>
      </c>
    </row>
  </sheetData>
  <mergeCells count="7">
    <mergeCell ref="A2:G2"/>
    <mergeCell ref="A3:E3"/>
    <mergeCell ref="A4:B4"/>
    <mergeCell ref="D4:F4"/>
    <mergeCell ref="A31:B31"/>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9.14285714285714" defaultRowHeight="14.25" customHeight="1" outlineLevelRow="6" outlineLevelCol="5"/>
  <cols>
    <col min="1" max="1" width="23.5714285714286" customWidth="1"/>
    <col min="2" max="6" width="22.847619047619" customWidth="1"/>
  </cols>
  <sheetData>
    <row r="1" ht="15" customHeight="1" spans="1:6">
      <c r="A1" s="184"/>
      <c r="B1" s="185"/>
      <c r="C1" s="75"/>
      <c r="F1" s="100" t="s">
        <v>176</v>
      </c>
    </row>
    <row r="2" ht="39" customHeight="1" spans="1:6">
      <c r="A2" s="173" t="str">
        <f>"2025"&amp;"年一般公共预算“三公”经费支出预算表"</f>
        <v>2025年一般公共预算“三公”经费支出预算表</v>
      </c>
      <c r="B2" s="65"/>
      <c r="C2" s="65"/>
      <c r="D2" s="65"/>
      <c r="E2" s="65"/>
      <c r="F2" s="65"/>
    </row>
    <row r="3" ht="18.75" customHeight="1" spans="1:6">
      <c r="A3" s="52" t="str">
        <f>"单位名称："&amp;"耿马傣族佤族自治县应急管理局"</f>
        <v>单位名称：耿马傣族佤族自治县应急管理局</v>
      </c>
      <c r="B3" s="185"/>
      <c r="C3" s="75"/>
      <c r="D3" s="38"/>
      <c r="F3" s="100" t="s">
        <v>177</v>
      </c>
    </row>
    <row r="4" ht="18.75" customHeight="1" spans="1:6">
      <c r="A4" s="10" t="s">
        <v>178</v>
      </c>
      <c r="B4" s="39" t="s">
        <v>179</v>
      </c>
      <c r="C4" s="12" t="s">
        <v>180</v>
      </c>
      <c r="D4" s="13"/>
      <c r="E4" s="14"/>
      <c r="F4" s="39" t="s">
        <v>181</v>
      </c>
    </row>
    <row r="5" ht="18.75" customHeight="1" spans="1:6">
      <c r="A5" s="17"/>
      <c r="B5" s="41"/>
      <c r="C5" s="79" t="s">
        <v>57</v>
      </c>
      <c r="D5" s="79" t="s">
        <v>182</v>
      </c>
      <c r="E5" s="79" t="s">
        <v>183</v>
      </c>
      <c r="F5" s="41"/>
    </row>
    <row r="6" ht="18.75" customHeight="1" spans="1:6">
      <c r="A6" s="186">
        <v>1</v>
      </c>
      <c r="B6" s="187">
        <v>2</v>
      </c>
      <c r="C6" s="188">
        <v>3</v>
      </c>
      <c r="D6" s="188">
        <v>4</v>
      </c>
      <c r="E6" s="188">
        <v>5</v>
      </c>
      <c r="F6" s="187">
        <v>6</v>
      </c>
    </row>
    <row r="7" ht="18.75" customHeight="1" spans="1:6">
      <c r="A7" s="189">
        <v>25400</v>
      </c>
      <c r="B7" s="189"/>
      <c r="C7" s="189">
        <v>20000</v>
      </c>
      <c r="D7" s="189"/>
      <c r="E7" s="189">
        <v>20000</v>
      </c>
      <c r="F7" s="189">
        <v>5400</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4"/>
  <sheetViews>
    <sheetView showZeros="0" topLeftCell="C28"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71"/>
      <c r="D1" s="172"/>
      <c r="E1" s="172"/>
      <c r="F1" s="172"/>
      <c r="G1" s="172"/>
      <c r="H1" s="80"/>
      <c r="I1" s="80"/>
      <c r="J1" s="80"/>
      <c r="K1" s="80"/>
      <c r="L1" s="80"/>
      <c r="M1" s="80"/>
      <c r="N1" s="38"/>
      <c r="O1" s="38"/>
      <c r="P1" s="38"/>
      <c r="Q1" s="80"/>
      <c r="U1" s="171"/>
      <c r="W1" s="49" t="s">
        <v>184</v>
      </c>
    </row>
    <row r="2" ht="39.75" customHeight="1" spans="1:23">
      <c r="A2" s="173" t="str">
        <f>"2025"&amp;"年部门基本支出预算表"</f>
        <v>2025年部门基本支出预算表</v>
      </c>
      <c r="B2" s="65"/>
      <c r="C2" s="65"/>
      <c r="D2" s="65"/>
      <c r="E2" s="65"/>
      <c r="F2" s="65"/>
      <c r="G2" s="65"/>
      <c r="H2" s="65"/>
      <c r="I2" s="65"/>
      <c r="J2" s="65"/>
      <c r="K2" s="65"/>
      <c r="L2" s="65"/>
      <c r="M2" s="65"/>
      <c r="N2" s="6"/>
      <c r="O2" s="6"/>
      <c r="P2" s="6"/>
      <c r="Q2" s="65"/>
      <c r="R2" s="65"/>
      <c r="S2" s="65"/>
      <c r="T2" s="65"/>
      <c r="U2" s="65"/>
      <c r="V2" s="65"/>
      <c r="W2" s="65"/>
    </row>
    <row r="3" ht="18.75" customHeight="1" spans="1:23">
      <c r="A3" s="7" t="str">
        <f>"单位名称："&amp;"耿马傣族佤族自治县应急管理局"</f>
        <v>单位名称：耿马傣族佤族自治县应急管理局</v>
      </c>
      <c r="B3" s="174"/>
      <c r="C3" s="174"/>
      <c r="D3" s="174"/>
      <c r="E3" s="174"/>
      <c r="F3" s="174"/>
      <c r="G3" s="174"/>
      <c r="H3" s="84"/>
      <c r="I3" s="84"/>
      <c r="J3" s="84"/>
      <c r="K3" s="84"/>
      <c r="L3" s="84"/>
      <c r="M3" s="84"/>
      <c r="N3" s="106"/>
      <c r="O3" s="106"/>
      <c r="P3" s="106"/>
      <c r="Q3" s="84"/>
      <c r="U3" s="171"/>
      <c r="W3" s="49" t="s">
        <v>177</v>
      </c>
    </row>
    <row r="4" ht="18" customHeight="1" spans="1:23">
      <c r="A4" s="10" t="s">
        <v>185</v>
      </c>
      <c r="B4" s="10" t="s">
        <v>186</v>
      </c>
      <c r="C4" s="10" t="s">
        <v>187</v>
      </c>
      <c r="D4" s="10" t="s">
        <v>188</v>
      </c>
      <c r="E4" s="10" t="s">
        <v>189</v>
      </c>
      <c r="F4" s="10" t="s">
        <v>190</v>
      </c>
      <c r="G4" s="10" t="s">
        <v>191</v>
      </c>
      <c r="H4" s="175" t="s">
        <v>192</v>
      </c>
      <c r="I4" s="77" t="s">
        <v>192</v>
      </c>
      <c r="J4" s="77"/>
      <c r="K4" s="77"/>
      <c r="L4" s="77"/>
      <c r="M4" s="77"/>
      <c r="N4" s="13"/>
      <c r="O4" s="13"/>
      <c r="P4" s="13"/>
      <c r="Q4" s="87" t="s">
        <v>61</v>
      </c>
      <c r="R4" s="77" t="s">
        <v>78</v>
      </c>
      <c r="S4" s="77"/>
      <c r="T4" s="77"/>
      <c r="U4" s="77"/>
      <c r="V4" s="77"/>
      <c r="W4" s="181"/>
    </row>
    <row r="5" ht="18" customHeight="1" spans="1:23">
      <c r="A5" s="15"/>
      <c r="B5" s="170"/>
      <c r="C5" s="15"/>
      <c r="D5" s="15"/>
      <c r="E5" s="15"/>
      <c r="F5" s="15"/>
      <c r="G5" s="15"/>
      <c r="H5" s="121" t="s">
        <v>193</v>
      </c>
      <c r="I5" s="175" t="s">
        <v>58</v>
      </c>
      <c r="J5" s="77"/>
      <c r="K5" s="77"/>
      <c r="L5" s="77"/>
      <c r="M5" s="181"/>
      <c r="N5" s="12" t="s">
        <v>194</v>
      </c>
      <c r="O5" s="13"/>
      <c r="P5" s="14"/>
      <c r="Q5" s="10" t="s">
        <v>61</v>
      </c>
      <c r="R5" s="175" t="s">
        <v>78</v>
      </c>
      <c r="S5" s="87" t="s">
        <v>64</v>
      </c>
      <c r="T5" s="77" t="s">
        <v>78</v>
      </c>
      <c r="U5" s="87" t="s">
        <v>66</v>
      </c>
      <c r="V5" s="87" t="s">
        <v>67</v>
      </c>
      <c r="W5" s="183" t="s">
        <v>68</v>
      </c>
    </row>
    <row r="6" ht="18.75" customHeight="1" spans="1:23">
      <c r="A6" s="40"/>
      <c r="B6" s="40"/>
      <c r="C6" s="40"/>
      <c r="D6" s="40"/>
      <c r="E6" s="40"/>
      <c r="F6" s="40"/>
      <c r="G6" s="40"/>
      <c r="H6" s="40"/>
      <c r="I6" s="182" t="s">
        <v>195</v>
      </c>
      <c r="J6" s="10" t="s">
        <v>196</v>
      </c>
      <c r="K6" s="10" t="s">
        <v>197</v>
      </c>
      <c r="L6" s="10" t="s">
        <v>198</v>
      </c>
      <c r="M6" s="10" t="s">
        <v>199</v>
      </c>
      <c r="N6" s="10" t="s">
        <v>58</v>
      </c>
      <c r="O6" s="10" t="s">
        <v>59</v>
      </c>
      <c r="P6" s="10" t="s">
        <v>60</v>
      </c>
      <c r="Q6" s="40"/>
      <c r="R6" s="10" t="s">
        <v>57</v>
      </c>
      <c r="S6" s="10" t="s">
        <v>64</v>
      </c>
      <c r="T6" s="10" t="s">
        <v>200</v>
      </c>
      <c r="U6" s="10" t="s">
        <v>66</v>
      </c>
      <c r="V6" s="10" t="s">
        <v>67</v>
      </c>
      <c r="W6" s="10" t="s">
        <v>68</v>
      </c>
    </row>
    <row r="7" ht="37.5" customHeight="1" spans="1:23">
      <c r="A7" s="124"/>
      <c r="B7" s="124"/>
      <c r="C7" s="124"/>
      <c r="D7" s="124"/>
      <c r="E7" s="124"/>
      <c r="F7" s="124"/>
      <c r="G7" s="124"/>
      <c r="H7" s="124"/>
      <c r="I7" s="105"/>
      <c r="J7" s="17" t="s">
        <v>201</v>
      </c>
      <c r="K7" s="17" t="s">
        <v>197</v>
      </c>
      <c r="L7" s="17" t="s">
        <v>198</v>
      </c>
      <c r="M7" s="17" t="s">
        <v>199</v>
      </c>
      <c r="N7" s="17" t="s">
        <v>197</v>
      </c>
      <c r="O7" s="17" t="s">
        <v>198</v>
      </c>
      <c r="P7" s="17" t="s">
        <v>199</v>
      </c>
      <c r="Q7" s="17" t="s">
        <v>61</v>
      </c>
      <c r="R7" s="17" t="s">
        <v>57</v>
      </c>
      <c r="S7" s="17" t="s">
        <v>64</v>
      </c>
      <c r="T7" s="17" t="s">
        <v>200</v>
      </c>
      <c r="U7" s="17" t="s">
        <v>66</v>
      </c>
      <c r="V7" s="17" t="s">
        <v>67</v>
      </c>
      <c r="W7" s="17" t="s">
        <v>68</v>
      </c>
    </row>
    <row r="8" ht="19.5" customHeight="1" spans="1:23">
      <c r="A8" s="176">
        <v>1</v>
      </c>
      <c r="B8" s="176">
        <v>2</v>
      </c>
      <c r="C8" s="176">
        <v>3</v>
      </c>
      <c r="D8" s="176">
        <v>4</v>
      </c>
      <c r="E8" s="176">
        <v>5</v>
      </c>
      <c r="F8" s="176">
        <v>6</v>
      </c>
      <c r="G8" s="176">
        <v>7</v>
      </c>
      <c r="H8" s="176">
        <v>8</v>
      </c>
      <c r="I8" s="176">
        <v>9</v>
      </c>
      <c r="J8" s="176">
        <v>10</v>
      </c>
      <c r="K8" s="176">
        <v>11</v>
      </c>
      <c r="L8" s="176">
        <v>12</v>
      </c>
      <c r="M8" s="176">
        <v>13</v>
      </c>
      <c r="N8" s="176">
        <v>14</v>
      </c>
      <c r="O8" s="176">
        <v>15</v>
      </c>
      <c r="P8" s="176">
        <v>16</v>
      </c>
      <c r="Q8" s="176">
        <v>17</v>
      </c>
      <c r="R8" s="176">
        <v>18</v>
      </c>
      <c r="S8" s="176">
        <v>19</v>
      </c>
      <c r="T8" s="176">
        <v>20</v>
      </c>
      <c r="U8" s="176">
        <v>21</v>
      </c>
      <c r="V8" s="176">
        <v>22</v>
      </c>
      <c r="W8" s="176">
        <v>23</v>
      </c>
    </row>
    <row r="9" ht="21" customHeight="1" spans="1:23">
      <c r="A9" s="177" t="s">
        <v>70</v>
      </c>
      <c r="B9" s="177"/>
      <c r="C9" s="177"/>
      <c r="D9" s="177"/>
      <c r="E9" s="177"/>
      <c r="F9" s="177"/>
      <c r="G9" s="177"/>
      <c r="H9" s="25">
        <v>5558951.7</v>
      </c>
      <c r="I9" s="25">
        <v>5558951.7</v>
      </c>
      <c r="J9" s="25"/>
      <c r="K9" s="25"/>
      <c r="L9" s="25">
        <v>5558951.7</v>
      </c>
      <c r="M9" s="25"/>
      <c r="N9" s="25"/>
      <c r="O9" s="25"/>
      <c r="P9" s="25"/>
      <c r="Q9" s="25"/>
      <c r="R9" s="25"/>
      <c r="S9" s="25"/>
      <c r="T9" s="25"/>
      <c r="U9" s="25"/>
      <c r="V9" s="25"/>
      <c r="W9" s="25"/>
    </row>
    <row r="10" ht="21" customHeight="1" spans="1:23">
      <c r="A10" s="178" t="s">
        <v>70</v>
      </c>
      <c r="B10" s="43"/>
      <c r="C10" s="43"/>
      <c r="D10" s="43"/>
      <c r="E10" s="43"/>
      <c r="F10" s="43"/>
      <c r="G10" s="43"/>
      <c r="H10" s="25">
        <v>5558951.7</v>
      </c>
      <c r="I10" s="25">
        <v>5558951.7</v>
      </c>
      <c r="J10" s="25"/>
      <c r="K10" s="25"/>
      <c r="L10" s="25">
        <v>5558951.7</v>
      </c>
      <c r="M10" s="25"/>
      <c r="N10" s="25"/>
      <c r="O10" s="25"/>
      <c r="P10" s="25"/>
      <c r="Q10" s="25"/>
      <c r="R10" s="25"/>
      <c r="S10" s="25"/>
      <c r="T10" s="25"/>
      <c r="U10" s="25"/>
      <c r="V10" s="25"/>
      <c r="W10" s="25"/>
    </row>
    <row r="11" ht="21" customHeight="1" spans="1:23">
      <c r="A11" s="178" t="s">
        <v>70</v>
      </c>
      <c r="B11" s="43" t="s">
        <v>202</v>
      </c>
      <c r="C11" s="43" t="s">
        <v>203</v>
      </c>
      <c r="D11" s="43" t="s">
        <v>170</v>
      </c>
      <c r="E11" s="43" t="s">
        <v>171</v>
      </c>
      <c r="F11" s="43" t="s">
        <v>204</v>
      </c>
      <c r="G11" s="43" t="s">
        <v>205</v>
      </c>
      <c r="H11" s="25">
        <v>1059120</v>
      </c>
      <c r="I11" s="25">
        <v>1059120</v>
      </c>
      <c r="J11" s="25"/>
      <c r="K11" s="25"/>
      <c r="L11" s="25">
        <v>1059120</v>
      </c>
      <c r="M11" s="25"/>
      <c r="N11" s="25"/>
      <c r="O11" s="25"/>
      <c r="P11" s="25"/>
      <c r="Q11" s="25"/>
      <c r="R11" s="25"/>
      <c r="S11" s="25"/>
      <c r="T11" s="25"/>
      <c r="U11" s="25"/>
      <c r="V11" s="25"/>
      <c r="W11" s="25"/>
    </row>
    <row r="12" ht="21" customHeight="1" spans="1:23">
      <c r="A12" s="178" t="s">
        <v>70</v>
      </c>
      <c r="B12" s="43" t="s">
        <v>206</v>
      </c>
      <c r="C12" s="43" t="s">
        <v>207</v>
      </c>
      <c r="D12" s="43" t="s">
        <v>170</v>
      </c>
      <c r="E12" s="43" t="s">
        <v>171</v>
      </c>
      <c r="F12" s="43" t="s">
        <v>204</v>
      </c>
      <c r="G12" s="43" t="s">
        <v>205</v>
      </c>
      <c r="H12" s="25">
        <v>173040</v>
      </c>
      <c r="I12" s="25">
        <v>173040</v>
      </c>
      <c r="J12" s="25"/>
      <c r="K12" s="25"/>
      <c r="L12" s="25">
        <v>173040</v>
      </c>
      <c r="M12" s="25"/>
      <c r="N12" s="25"/>
      <c r="O12" s="25"/>
      <c r="P12" s="25"/>
      <c r="Q12" s="25"/>
      <c r="R12" s="25"/>
      <c r="S12" s="25"/>
      <c r="T12" s="25"/>
      <c r="U12" s="25"/>
      <c r="V12" s="25"/>
      <c r="W12" s="25"/>
    </row>
    <row r="13" ht="21" customHeight="1" spans="1:23">
      <c r="A13" s="178" t="s">
        <v>70</v>
      </c>
      <c r="B13" s="43" t="s">
        <v>202</v>
      </c>
      <c r="C13" s="43" t="s">
        <v>203</v>
      </c>
      <c r="D13" s="43" t="s">
        <v>170</v>
      </c>
      <c r="E13" s="43" t="s">
        <v>171</v>
      </c>
      <c r="F13" s="43" t="s">
        <v>208</v>
      </c>
      <c r="G13" s="43" t="s">
        <v>209</v>
      </c>
      <c r="H13" s="25">
        <v>263400</v>
      </c>
      <c r="I13" s="25">
        <v>263400</v>
      </c>
      <c r="J13" s="25"/>
      <c r="K13" s="25"/>
      <c r="L13" s="25">
        <v>263400</v>
      </c>
      <c r="M13" s="25"/>
      <c r="N13" s="25"/>
      <c r="O13" s="25"/>
      <c r="P13" s="25"/>
      <c r="Q13" s="25"/>
      <c r="R13" s="25"/>
      <c r="S13" s="25"/>
      <c r="T13" s="25"/>
      <c r="U13" s="25"/>
      <c r="V13" s="25"/>
      <c r="W13" s="25"/>
    </row>
    <row r="14" ht="21" customHeight="1" spans="1:23">
      <c r="A14" s="178" t="s">
        <v>70</v>
      </c>
      <c r="B14" s="43" t="s">
        <v>202</v>
      </c>
      <c r="C14" s="43" t="s">
        <v>203</v>
      </c>
      <c r="D14" s="43" t="s">
        <v>170</v>
      </c>
      <c r="E14" s="43" t="s">
        <v>171</v>
      </c>
      <c r="F14" s="43" t="s">
        <v>208</v>
      </c>
      <c r="G14" s="43" t="s">
        <v>209</v>
      </c>
      <c r="H14" s="25">
        <v>1429044</v>
      </c>
      <c r="I14" s="25">
        <v>1429044</v>
      </c>
      <c r="J14" s="25"/>
      <c r="K14" s="25"/>
      <c r="L14" s="25">
        <v>1429044</v>
      </c>
      <c r="M14" s="25"/>
      <c r="N14" s="25"/>
      <c r="O14" s="25"/>
      <c r="P14" s="25"/>
      <c r="Q14" s="25"/>
      <c r="R14" s="25"/>
      <c r="S14" s="25"/>
      <c r="T14" s="25"/>
      <c r="U14" s="25"/>
      <c r="V14" s="25"/>
      <c r="W14" s="25"/>
    </row>
    <row r="15" ht="21" customHeight="1" spans="1:23">
      <c r="A15" s="178" t="s">
        <v>70</v>
      </c>
      <c r="B15" s="43" t="s">
        <v>206</v>
      </c>
      <c r="C15" s="43" t="s">
        <v>207</v>
      </c>
      <c r="D15" s="43" t="s">
        <v>170</v>
      </c>
      <c r="E15" s="43" t="s">
        <v>171</v>
      </c>
      <c r="F15" s="43" t="s">
        <v>208</v>
      </c>
      <c r="G15" s="43" t="s">
        <v>209</v>
      </c>
      <c r="H15" s="25">
        <v>45360</v>
      </c>
      <c r="I15" s="25">
        <v>45360</v>
      </c>
      <c r="J15" s="25"/>
      <c r="K15" s="25"/>
      <c r="L15" s="25">
        <v>45360</v>
      </c>
      <c r="M15" s="25"/>
      <c r="N15" s="25"/>
      <c r="O15" s="25"/>
      <c r="P15" s="25"/>
      <c r="Q15" s="25"/>
      <c r="R15" s="25"/>
      <c r="S15" s="25"/>
      <c r="T15" s="25"/>
      <c r="U15" s="25"/>
      <c r="V15" s="25"/>
      <c r="W15" s="25"/>
    </row>
    <row r="16" ht="21" customHeight="1" spans="1:23">
      <c r="A16" s="178" t="s">
        <v>70</v>
      </c>
      <c r="B16" s="43" t="s">
        <v>202</v>
      </c>
      <c r="C16" s="43" t="s">
        <v>203</v>
      </c>
      <c r="D16" s="43" t="s">
        <v>170</v>
      </c>
      <c r="E16" s="43" t="s">
        <v>171</v>
      </c>
      <c r="F16" s="43" t="s">
        <v>210</v>
      </c>
      <c r="G16" s="43" t="s">
        <v>211</v>
      </c>
      <c r="H16" s="25">
        <v>88260</v>
      </c>
      <c r="I16" s="25">
        <v>88260</v>
      </c>
      <c r="J16" s="25"/>
      <c r="K16" s="25"/>
      <c r="L16" s="25">
        <v>88260</v>
      </c>
      <c r="M16" s="25"/>
      <c r="N16" s="25"/>
      <c r="O16" s="25"/>
      <c r="P16" s="25"/>
      <c r="Q16" s="25"/>
      <c r="R16" s="25"/>
      <c r="S16" s="25"/>
      <c r="T16" s="25"/>
      <c r="U16" s="25"/>
      <c r="V16" s="25"/>
      <c r="W16" s="25"/>
    </row>
    <row r="17" ht="21" customHeight="1" spans="1:23">
      <c r="A17" s="178" t="s">
        <v>70</v>
      </c>
      <c r="B17" s="43" t="s">
        <v>212</v>
      </c>
      <c r="C17" s="43" t="s">
        <v>213</v>
      </c>
      <c r="D17" s="43" t="s">
        <v>170</v>
      </c>
      <c r="E17" s="43" t="s">
        <v>171</v>
      </c>
      <c r="F17" s="43" t="s">
        <v>210</v>
      </c>
      <c r="G17" s="43" t="s">
        <v>211</v>
      </c>
      <c r="H17" s="25">
        <v>416880</v>
      </c>
      <c r="I17" s="25">
        <v>416880</v>
      </c>
      <c r="J17" s="25"/>
      <c r="K17" s="25"/>
      <c r="L17" s="25">
        <v>416880</v>
      </c>
      <c r="M17" s="25"/>
      <c r="N17" s="25"/>
      <c r="O17" s="25"/>
      <c r="P17" s="25"/>
      <c r="Q17" s="25"/>
      <c r="R17" s="25"/>
      <c r="S17" s="25"/>
      <c r="T17" s="25"/>
      <c r="U17" s="25"/>
      <c r="V17" s="25"/>
      <c r="W17" s="25"/>
    </row>
    <row r="18" ht="21" customHeight="1" spans="1:23">
      <c r="A18" s="178" t="s">
        <v>70</v>
      </c>
      <c r="B18" s="43" t="s">
        <v>214</v>
      </c>
      <c r="C18" s="43" t="s">
        <v>215</v>
      </c>
      <c r="D18" s="43" t="s">
        <v>170</v>
      </c>
      <c r="E18" s="43" t="s">
        <v>171</v>
      </c>
      <c r="F18" s="43" t="s">
        <v>216</v>
      </c>
      <c r="G18" s="43" t="s">
        <v>217</v>
      </c>
      <c r="H18" s="25">
        <v>162288</v>
      </c>
      <c r="I18" s="25">
        <v>162288</v>
      </c>
      <c r="J18" s="25"/>
      <c r="K18" s="25"/>
      <c r="L18" s="25">
        <v>162288</v>
      </c>
      <c r="M18" s="25"/>
      <c r="N18" s="25"/>
      <c r="O18" s="25"/>
      <c r="P18" s="25"/>
      <c r="Q18" s="25"/>
      <c r="R18" s="25"/>
      <c r="S18" s="25"/>
      <c r="T18" s="25"/>
      <c r="U18" s="25"/>
      <c r="V18" s="25"/>
      <c r="W18" s="25"/>
    </row>
    <row r="19" ht="21" customHeight="1" spans="1:23">
      <c r="A19" s="178" t="s">
        <v>70</v>
      </c>
      <c r="B19" s="43" t="s">
        <v>218</v>
      </c>
      <c r="C19" s="43" t="s">
        <v>219</v>
      </c>
      <c r="D19" s="43" t="s">
        <v>170</v>
      </c>
      <c r="E19" s="43" t="s">
        <v>171</v>
      </c>
      <c r="F19" s="43" t="s">
        <v>216</v>
      </c>
      <c r="G19" s="43" t="s">
        <v>217</v>
      </c>
      <c r="H19" s="25">
        <v>108000</v>
      </c>
      <c r="I19" s="25">
        <v>108000</v>
      </c>
      <c r="J19" s="25"/>
      <c r="K19" s="25"/>
      <c r="L19" s="25">
        <v>108000</v>
      </c>
      <c r="M19" s="25"/>
      <c r="N19" s="25"/>
      <c r="O19" s="25"/>
      <c r="P19" s="25"/>
      <c r="Q19" s="25"/>
      <c r="R19" s="25"/>
      <c r="S19" s="25"/>
      <c r="T19" s="25"/>
      <c r="U19" s="25"/>
      <c r="V19" s="25"/>
      <c r="W19" s="25"/>
    </row>
    <row r="20" ht="21" customHeight="1" spans="1:23">
      <c r="A20" s="178" t="s">
        <v>70</v>
      </c>
      <c r="B20" s="43" t="s">
        <v>220</v>
      </c>
      <c r="C20" s="43" t="s">
        <v>221</v>
      </c>
      <c r="D20" s="43" t="s">
        <v>170</v>
      </c>
      <c r="E20" s="43" t="s">
        <v>171</v>
      </c>
      <c r="F20" s="43" t="s">
        <v>216</v>
      </c>
      <c r="G20" s="43" t="s">
        <v>217</v>
      </c>
      <c r="H20" s="25">
        <v>74880</v>
      </c>
      <c r="I20" s="25">
        <v>74880</v>
      </c>
      <c r="J20" s="25"/>
      <c r="K20" s="25"/>
      <c r="L20" s="25">
        <v>74880</v>
      </c>
      <c r="M20" s="25"/>
      <c r="N20" s="25"/>
      <c r="O20" s="25"/>
      <c r="P20" s="25"/>
      <c r="Q20" s="25"/>
      <c r="R20" s="25"/>
      <c r="S20" s="25"/>
      <c r="T20" s="25"/>
      <c r="U20" s="25"/>
      <c r="V20" s="25"/>
      <c r="W20" s="25"/>
    </row>
    <row r="21" ht="21" customHeight="1" spans="1:23">
      <c r="A21" s="178" t="s">
        <v>70</v>
      </c>
      <c r="B21" s="43" t="s">
        <v>222</v>
      </c>
      <c r="C21" s="43" t="s">
        <v>223</v>
      </c>
      <c r="D21" s="43" t="s">
        <v>88</v>
      </c>
      <c r="E21" s="43" t="s">
        <v>157</v>
      </c>
      <c r="F21" s="43" t="s">
        <v>224</v>
      </c>
      <c r="G21" s="43" t="s">
        <v>225</v>
      </c>
      <c r="H21" s="25">
        <v>537697.92</v>
      </c>
      <c r="I21" s="25">
        <v>537697.92</v>
      </c>
      <c r="J21" s="25"/>
      <c r="K21" s="25"/>
      <c r="L21" s="25">
        <v>537697.92</v>
      </c>
      <c r="M21" s="25"/>
      <c r="N21" s="25"/>
      <c r="O21" s="25"/>
      <c r="P21" s="25"/>
      <c r="Q21" s="25"/>
      <c r="R21" s="25"/>
      <c r="S21" s="25"/>
      <c r="T21" s="25"/>
      <c r="U21" s="25"/>
      <c r="V21" s="25"/>
      <c r="W21" s="25"/>
    </row>
    <row r="22" ht="21" customHeight="1" spans="1:23">
      <c r="A22" s="178" t="s">
        <v>70</v>
      </c>
      <c r="B22" s="43" t="s">
        <v>222</v>
      </c>
      <c r="C22" s="43" t="s">
        <v>223</v>
      </c>
      <c r="D22" s="43" t="s">
        <v>226</v>
      </c>
      <c r="E22" s="43" t="s">
        <v>227</v>
      </c>
      <c r="F22" s="43" t="s">
        <v>228</v>
      </c>
      <c r="G22" s="43" t="s">
        <v>229</v>
      </c>
      <c r="H22" s="25"/>
      <c r="I22" s="25"/>
      <c r="J22" s="25"/>
      <c r="K22" s="25"/>
      <c r="L22" s="25"/>
      <c r="M22" s="25"/>
      <c r="N22" s="25"/>
      <c r="O22" s="25"/>
      <c r="P22" s="25"/>
      <c r="Q22" s="25"/>
      <c r="R22" s="25"/>
      <c r="S22" s="25"/>
      <c r="T22" s="25"/>
      <c r="U22" s="25"/>
      <c r="V22" s="25"/>
      <c r="W22" s="25"/>
    </row>
    <row r="23" ht="21" customHeight="1" spans="1:23">
      <c r="A23" s="178" t="s">
        <v>70</v>
      </c>
      <c r="B23" s="43" t="s">
        <v>222</v>
      </c>
      <c r="C23" s="43" t="s">
        <v>223</v>
      </c>
      <c r="D23" s="43" t="s">
        <v>96</v>
      </c>
      <c r="E23" s="43" t="s">
        <v>163</v>
      </c>
      <c r="F23" s="43" t="s">
        <v>230</v>
      </c>
      <c r="G23" s="43" t="s">
        <v>231</v>
      </c>
      <c r="H23" s="25">
        <v>206258.12</v>
      </c>
      <c r="I23" s="25">
        <v>206258.12</v>
      </c>
      <c r="J23" s="25"/>
      <c r="K23" s="25"/>
      <c r="L23" s="25">
        <v>206258.12</v>
      </c>
      <c r="M23" s="25"/>
      <c r="N23" s="25"/>
      <c r="O23" s="25"/>
      <c r="P23" s="25"/>
      <c r="Q23" s="25"/>
      <c r="R23" s="25"/>
      <c r="S23" s="25"/>
      <c r="T23" s="25"/>
      <c r="U23" s="25"/>
      <c r="V23" s="25"/>
      <c r="W23" s="25"/>
    </row>
    <row r="24" ht="21" customHeight="1" spans="1:23">
      <c r="A24" s="178" t="s">
        <v>70</v>
      </c>
      <c r="B24" s="43" t="s">
        <v>222</v>
      </c>
      <c r="C24" s="43" t="s">
        <v>223</v>
      </c>
      <c r="D24" s="43" t="s">
        <v>97</v>
      </c>
      <c r="E24" s="43" t="s">
        <v>164</v>
      </c>
      <c r="F24" s="43" t="s">
        <v>230</v>
      </c>
      <c r="G24" s="43" t="s">
        <v>231</v>
      </c>
      <c r="H24" s="25">
        <v>32345.33</v>
      </c>
      <c r="I24" s="25">
        <v>32345.33</v>
      </c>
      <c r="J24" s="25"/>
      <c r="K24" s="25"/>
      <c r="L24" s="25">
        <v>32345.33</v>
      </c>
      <c r="M24" s="25"/>
      <c r="N24" s="25"/>
      <c r="O24" s="25"/>
      <c r="P24" s="25"/>
      <c r="Q24" s="25"/>
      <c r="R24" s="25"/>
      <c r="S24" s="25"/>
      <c r="T24" s="25"/>
      <c r="U24" s="25"/>
      <c r="V24" s="25"/>
      <c r="W24" s="25"/>
    </row>
    <row r="25" ht="21" customHeight="1" spans="1:23">
      <c r="A25" s="178" t="s">
        <v>70</v>
      </c>
      <c r="B25" s="43" t="s">
        <v>222</v>
      </c>
      <c r="C25" s="43" t="s">
        <v>223</v>
      </c>
      <c r="D25" s="43" t="s">
        <v>232</v>
      </c>
      <c r="E25" s="43" t="s">
        <v>233</v>
      </c>
      <c r="F25" s="43" t="s">
        <v>234</v>
      </c>
      <c r="G25" s="43" t="s">
        <v>235</v>
      </c>
      <c r="H25" s="25"/>
      <c r="I25" s="25"/>
      <c r="J25" s="25"/>
      <c r="K25" s="25"/>
      <c r="L25" s="25"/>
      <c r="M25" s="25"/>
      <c r="N25" s="25"/>
      <c r="O25" s="25"/>
      <c r="P25" s="25"/>
      <c r="Q25" s="25"/>
      <c r="R25" s="25"/>
      <c r="S25" s="25"/>
      <c r="T25" s="25"/>
      <c r="U25" s="25"/>
      <c r="V25" s="25"/>
      <c r="W25" s="25"/>
    </row>
    <row r="26" ht="21" customHeight="1" spans="1:23">
      <c r="A26" s="178" t="s">
        <v>70</v>
      </c>
      <c r="B26" s="43" t="s">
        <v>222</v>
      </c>
      <c r="C26" s="43" t="s">
        <v>223</v>
      </c>
      <c r="D26" s="43" t="s">
        <v>170</v>
      </c>
      <c r="E26" s="43" t="s">
        <v>171</v>
      </c>
      <c r="F26" s="43" t="s">
        <v>236</v>
      </c>
      <c r="G26" s="43" t="s">
        <v>237</v>
      </c>
      <c r="H26" s="25">
        <v>3771.43</v>
      </c>
      <c r="I26" s="25">
        <v>3771.43</v>
      </c>
      <c r="J26" s="25"/>
      <c r="K26" s="25"/>
      <c r="L26" s="25">
        <v>3771.43</v>
      </c>
      <c r="M26" s="25"/>
      <c r="N26" s="25"/>
      <c r="O26" s="25"/>
      <c r="P26" s="25"/>
      <c r="Q26" s="25"/>
      <c r="R26" s="25"/>
      <c r="S26" s="25"/>
      <c r="T26" s="25"/>
      <c r="U26" s="25"/>
      <c r="V26" s="25"/>
      <c r="W26" s="25"/>
    </row>
    <row r="27" ht="21" customHeight="1" spans="1:23">
      <c r="A27" s="178" t="s">
        <v>70</v>
      </c>
      <c r="B27" s="43" t="s">
        <v>222</v>
      </c>
      <c r="C27" s="43" t="s">
        <v>223</v>
      </c>
      <c r="D27" s="43" t="s">
        <v>98</v>
      </c>
      <c r="E27" s="43" t="s">
        <v>165</v>
      </c>
      <c r="F27" s="43" t="s">
        <v>236</v>
      </c>
      <c r="G27" s="43" t="s">
        <v>237</v>
      </c>
      <c r="H27" s="25">
        <v>6840</v>
      </c>
      <c r="I27" s="25">
        <v>6840</v>
      </c>
      <c r="J27" s="25"/>
      <c r="K27" s="25"/>
      <c r="L27" s="25">
        <v>6840</v>
      </c>
      <c r="M27" s="25"/>
      <c r="N27" s="25"/>
      <c r="O27" s="25"/>
      <c r="P27" s="25"/>
      <c r="Q27" s="25"/>
      <c r="R27" s="25"/>
      <c r="S27" s="25"/>
      <c r="T27" s="25"/>
      <c r="U27" s="25"/>
      <c r="V27" s="25"/>
      <c r="W27" s="25"/>
    </row>
    <row r="28" ht="21" customHeight="1" spans="1:23">
      <c r="A28" s="178" t="s">
        <v>70</v>
      </c>
      <c r="B28" s="43" t="s">
        <v>222</v>
      </c>
      <c r="C28" s="43" t="s">
        <v>223</v>
      </c>
      <c r="D28" s="43" t="s">
        <v>98</v>
      </c>
      <c r="E28" s="43" t="s">
        <v>165</v>
      </c>
      <c r="F28" s="43" t="s">
        <v>236</v>
      </c>
      <c r="G28" s="43" t="s">
        <v>237</v>
      </c>
      <c r="H28" s="25">
        <v>6721.22</v>
      </c>
      <c r="I28" s="25">
        <v>6721.22</v>
      </c>
      <c r="J28" s="25"/>
      <c r="K28" s="25"/>
      <c r="L28" s="25">
        <v>6721.22</v>
      </c>
      <c r="M28" s="25"/>
      <c r="N28" s="25"/>
      <c r="O28" s="25"/>
      <c r="P28" s="25"/>
      <c r="Q28" s="25"/>
      <c r="R28" s="25"/>
      <c r="S28" s="25"/>
      <c r="T28" s="25"/>
      <c r="U28" s="25"/>
      <c r="V28" s="25"/>
      <c r="W28" s="25"/>
    </row>
    <row r="29" ht="21" customHeight="1" spans="1:23">
      <c r="A29" s="178" t="s">
        <v>70</v>
      </c>
      <c r="B29" s="43" t="s">
        <v>238</v>
      </c>
      <c r="C29" s="43" t="s">
        <v>167</v>
      </c>
      <c r="D29" s="43" t="s">
        <v>102</v>
      </c>
      <c r="E29" s="43" t="s">
        <v>167</v>
      </c>
      <c r="F29" s="43" t="s">
        <v>239</v>
      </c>
      <c r="G29" s="43" t="s">
        <v>167</v>
      </c>
      <c r="H29" s="25">
        <v>403273.44</v>
      </c>
      <c r="I29" s="25">
        <v>403273.44</v>
      </c>
      <c r="J29" s="25"/>
      <c r="K29" s="25"/>
      <c r="L29" s="25">
        <v>403273.44</v>
      </c>
      <c r="M29" s="25"/>
      <c r="N29" s="25"/>
      <c r="O29" s="25"/>
      <c r="P29" s="25"/>
      <c r="Q29" s="25"/>
      <c r="R29" s="25"/>
      <c r="S29" s="25"/>
      <c r="T29" s="25"/>
      <c r="U29" s="25"/>
      <c r="V29" s="25"/>
      <c r="W29" s="25"/>
    </row>
    <row r="30" ht="21" customHeight="1" spans="1:23">
      <c r="A30" s="178" t="s">
        <v>70</v>
      </c>
      <c r="B30" s="43" t="s">
        <v>240</v>
      </c>
      <c r="C30" s="43" t="s">
        <v>241</v>
      </c>
      <c r="D30" s="43" t="s">
        <v>170</v>
      </c>
      <c r="E30" s="43" t="s">
        <v>171</v>
      </c>
      <c r="F30" s="43" t="s">
        <v>242</v>
      </c>
      <c r="G30" s="43" t="s">
        <v>243</v>
      </c>
      <c r="H30" s="25">
        <v>5000</v>
      </c>
      <c r="I30" s="25">
        <v>5000</v>
      </c>
      <c r="J30" s="25"/>
      <c r="K30" s="25"/>
      <c r="L30" s="25">
        <v>5000</v>
      </c>
      <c r="M30" s="25"/>
      <c r="N30" s="25"/>
      <c r="O30" s="25"/>
      <c r="P30" s="25"/>
      <c r="Q30" s="25"/>
      <c r="R30" s="25"/>
      <c r="S30" s="25"/>
      <c r="T30" s="25"/>
      <c r="U30" s="25"/>
      <c r="V30" s="25"/>
      <c r="W30" s="25"/>
    </row>
    <row r="31" ht="21" customHeight="1" spans="1:23">
      <c r="A31" s="178" t="s">
        <v>70</v>
      </c>
      <c r="B31" s="43" t="s">
        <v>240</v>
      </c>
      <c r="C31" s="43" t="s">
        <v>241</v>
      </c>
      <c r="D31" s="43" t="s">
        <v>170</v>
      </c>
      <c r="E31" s="43" t="s">
        <v>171</v>
      </c>
      <c r="F31" s="43" t="s">
        <v>244</v>
      </c>
      <c r="G31" s="43" t="s">
        <v>245</v>
      </c>
      <c r="H31" s="25">
        <v>15000</v>
      </c>
      <c r="I31" s="25">
        <v>15000</v>
      </c>
      <c r="J31" s="25"/>
      <c r="K31" s="25"/>
      <c r="L31" s="25">
        <v>15000</v>
      </c>
      <c r="M31" s="25"/>
      <c r="N31" s="25"/>
      <c r="O31" s="25"/>
      <c r="P31" s="25"/>
      <c r="Q31" s="25"/>
      <c r="R31" s="25"/>
      <c r="S31" s="25"/>
      <c r="T31" s="25"/>
      <c r="U31" s="25"/>
      <c r="V31" s="25"/>
      <c r="W31" s="25"/>
    </row>
    <row r="32" ht="21" customHeight="1" spans="1:23">
      <c r="A32" s="178" t="s">
        <v>70</v>
      </c>
      <c r="B32" s="43" t="s">
        <v>246</v>
      </c>
      <c r="C32" s="43" t="s">
        <v>247</v>
      </c>
      <c r="D32" s="43" t="s">
        <v>170</v>
      </c>
      <c r="E32" s="43" t="s">
        <v>171</v>
      </c>
      <c r="F32" s="43" t="s">
        <v>248</v>
      </c>
      <c r="G32" s="43" t="s">
        <v>181</v>
      </c>
      <c r="H32" s="25">
        <v>5400</v>
      </c>
      <c r="I32" s="25">
        <v>5400</v>
      </c>
      <c r="J32" s="25"/>
      <c r="K32" s="25"/>
      <c r="L32" s="25">
        <v>5400</v>
      </c>
      <c r="M32" s="25"/>
      <c r="N32" s="25"/>
      <c r="O32" s="25"/>
      <c r="P32" s="25"/>
      <c r="Q32" s="25"/>
      <c r="R32" s="25"/>
      <c r="S32" s="25"/>
      <c r="T32" s="25"/>
      <c r="U32" s="25"/>
      <c r="V32" s="25"/>
      <c r="W32" s="25"/>
    </row>
    <row r="33" ht="21" customHeight="1" spans="1:23">
      <c r="A33" s="178" t="s">
        <v>70</v>
      </c>
      <c r="B33" s="43" t="s">
        <v>240</v>
      </c>
      <c r="C33" s="43" t="s">
        <v>241</v>
      </c>
      <c r="D33" s="43" t="s">
        <v>170</v>
      </c>
      <c r="E33" s="43" t="s">
        <v>171</v>
      </c>
      <c r="F33" s="43" t="s">
        <v>249</v>
      </c>
      <c r="G33" s="43" t="s">
        <v>250</v>
      </c>
      <c r="H33" s="25">
        <v>20000</v>
      </c>
      <c r="I33" s="25">
        <v>20000</v>
      </c>
      <c r="J33" s="25"/>
      <c r="K33" s="25"/>
      <c r="L33" s="25">
        <v>20000</v>
      </c>
      <c r="M33" s="25"/>
      <c r="N33" s="25"/>
      <c r="O33" s="25"/>
      <c r="P33" s="25"/>
      <c r="Q33" s="25"/>
      <c r="R33" s="25"/>
      <c r="S33" s="25"/>
      <c r="T33" s="25"/>
      <c r="U33" s="25"/>
      <c r="V33" s="25"/>
      <c r="W33" s="25"/>
    </row>
    <row r="34" ht="21" customHeight="1" spans="1:23">
      <c r="A34" s="178" t="s">
        <v>70</v>
      </c>
      <c r="B34" s="43" t="s">
        <v>240</v>
      </c>
      <c r="C34" s="43" t="s">
        <v>241</v>
      </c>
      <c r="D34" s="43" t="s">
        <v>170</v>
      </c>
      <c r="E34" s="43" t="s">
        <v>171</v>
      </c>
      <c r="F34" s="43" t="s">
        <v>251</v>
      </c>
      <c r="G34" s="43" t="s">
        <v>252</v>
      </c>
      <c r="H34" s="25">
        <v>52100</v>
      </c>
      <c r="I34" s="25">
        <v>52100</v>
      </c>
      <c r="J34" s="25"/>
      <c r="K34" s="25"/>
      <c r="L34" s="25">
        <v>52100</v>
      </c>
      <c r="M34" s="25"/>
      <c r="N34" s="25"/>
      <c r="O34" s="25"/>
      <c r="P34" s="25"/>
      <c r="Q34" s="25"/>
      <c r="R34" s="25"/>
      <c r="S34" s="25"/>
      <c r="T34" s="25"/>
      <c r="U34" s="25"/>
      <c r="V34" s="25"/>
      <c r="W34" s="25"/>
    </row>
    <row r="35" ht="21" customHeight="1" spans="1:23">
      <c r="A35" s="178" t="s">
        <v>70</v>
      </c>
      <c r="B35" s="43" t="s">
        <v>240</v>
      </c>
      <c r="C35" s="43" t="s">
        <v>241</v>
      </c>
      <c r="D35" s="43" t="s">
        <v>170</v>
      </c>
      <c r="E35" s="43" t="s">
        <v>171</v>
      </c>
      <c r="F35" s="43" t="s">
        <v>253</v>
      </c>
      <c r="G35" s="43" t="s">
        <v>254</v>
      </c>
      <c r="H35" s="25">
        <v>4000</v>
      </c>
      <c r="I35" s="25">
        <v>4000</v>
      </c>
      <c r="J35" s="25"/>
      <c r="K35" s="25"/>
      <c r="L35" s="25">
        <v>4000</v>
      </c>
      <c r="M35" s="25"/>
      <c r="N35" s="25"/>
      <c r="O35" s="25"/>
      <c r="P35" s="25"/>
      <c r="Q35" s="25"/>
      <c r="R35" s="25"/>
      <c r="S35" s="25"/>
      <c r="T35" s="25"/>
      <c r="U35" s="25"/>
      <c r="V35" s="25"/>
      <c r="W35" s="25"/>
    </row>
    <row r="36" ht="21" customHeight="1" spans="1:23">
      <c r="A36" s="178" t="s">
        <v>70</v>
      </c>
      <c r="B36" s="43" t="s">
        <v>255</v>
      </c>
      <c r="C36" s="43" t="s">
        <v>256</v>
      </c>
      <c r="D36" s="43" t="s">
        <v>170</v>
      </c>
      <c r="E36" s="43" t="s">
        <v>171</v>
      </c>
      <c r="F36" s="43" t="s">
        <v>257</v>
      </c>
      <c r="G36" s="43" t="s">
        <v>256</v>
      </c>
      <c r="H36" s="25">
        <v>58874.64</v>
      </c>
      <c r="I36" s="25">
        <v>58874.64</v>
      </c>
      <c r="J36" s="25"/>
      <c r="K36" s="25"/>
      <c r="L36" s="25">
        <v>58874.64</v>
      </c>
      <c r="M36" s="25"/>
      <c r="N36" s="25"/>
      <c r="O36" s="25"/>
      <c r="P36" s="25"/>
      <c r="Q36" s="25"/>
      <c r="R36" s="25"/>
      <c r="S36" s="25"/>
      <c r="T36" s="25"/>
      <c r="U36" s="25"/>
      <c r="V36" s="25"/>
      <c r="W36" s="25"/>
    </row>
    <row r="37" ht="21" customHeight="1" spans="1:23">
      <c r="A37" s="178" t="s">
        <v>70</v>
      </c>
      <c r="B37" s="43" t="s">
        <v>258</v>
      </c>
      <c r="C37" s="43" t="s">
        <v>259</v>
      </c>
      <c r="D37" s="43" t="s">
        <v>170</v>
      </c>
      <c r="E37" s="43" t="s">
        <v>171</v>
      </c>
      <c r="F37" s="43" t="s">
        <v>260</v>
      </c>
      <c r="G37" s="43" t="s">
        <v>259</v>
      </c>
      <c r="H37" s="25">
        <v>20000</v>
      </c>
      <c r="I37" s="25">
        <v>20000</v>
      </c>
      <c r="J37" s="25"/>
      <c r="K37" s="25"/>
      <c r="L37" s="25">
        <v>20000</v>
      </c>
      <c r="M37" s="25"/>
      <c r="N37" s="25"/>
      <c r="O37" s="25"/>
      <c r="P37" s="25"/>
      <c r="Q37" s="25"/>
      <c r="R37" s="25"/>
      <c r="S37" s="25"/>
      <c r="T37" s="25"/>
      <c r="U37" s="25"/>
      <c r="V37" s="25"/>
      <c r="W37" s="25"/>
    </row>
    <row r="38" ht="21" customHeight="1" spans="1:23">
      <c r="A38" s="178" t="s">
        <v>70</v>
      </c>
      <c r="B38" s="43" t="s">
        <v>261</v>
      </c>
      <c r="C38" s="43" t="s">
        <v>262</v>
      </c>
      <c r="D38" s="43" t="s">
        <v>170</v>
      </c>
      <c r="E38" s="43" t="s">
        <v>171</v>
      </c>
      <c r="F38" s="43" t="s">
        <v>263</v>
      </c>
      <c r="G38" s="43" t="s">
        <v>264</v>
      </c>
      <c r="H38" s="25">
        <v>216600</v>
      </c>
      <c r="I38" s="25">
        <v>216600</v>
      </c>
      <c r="J38" s="25"/>
      <c r="K38" s="25"/>
      <c r="L38" s="25">
        <v>216600</v>
      </c>
      <c r="M38" s="25"/>
      <c r="N38" s="25"/>
      <c r="O38" s="25"/>
      <c r="P38" s="25"/>
      <c r="Q38" s="25"/>
      <c r="R38" s="25"/>
      <c r="S38" s="25"/>
      <c r="T38" s="25"/>
      <c r="U38" s="25"/>
      <c r="V38" s="25"/>
      <c r="W38" s="25"/>
    </row>
    <row r="39" ht="21" customHeight="1" spans="1:23">
      <c r="A39" s="178" t="s">
        <v>70</v>
      </c>
      <c r="B39" s="43" t="s">
        <v>265</v>
      </c>
      <c r="C39" s="43" t="s">
        <v>266</v>
      </c>
      <c r="D39" s="43" t="s">
        <v>170</v>
      </c>
      <c r="E39" s="43" t="s">
        <v>171</v>
      </c>
      <c r="F39" s="43" t="s">
        <v>267</v>
      </c>
      <c r="G39" s="43" t="s">
        <v>268</v>
      </c>
      <c r="H39" s="25">
        <v>53340.8</v>
      </c>
      <c r="I39" s="25">
        <v>53340.8</v>
      </c>
      <c r="J39" s="25"/>
      <c r="K39" s="25"/>
      <c r="L39" s="25">
        <v>53340.8</v>
      </c>
      <c r="M39" s="25"/>
      <c r="N39" s="25"/>
      <c r="O39" s="25"/>
      <c r="P39" s="25"/>
      <c r="Q39" s="25"/>
      <c r="R39" s="25"/>
      <c r="S39" s="25"/>
      <c r="T39" s="25"/>
      <c r="U39" s="25"/>
      <c r="V39" s="25"/>
      <c r="W39" s="25"/>
    </row>
    <row r="40" ht="21" customHeight="1" spans="1:23">
      <c r="A40" s="178" t="s">
        <v>70</v>
      </c>
      <c r="B40" s="43" t="s">
        <v>269</v>
      </c>
      <c r="C40" s="43" t="s">
        <v>270</v>
      </c>
      <c r="D40" s="43" t="s">
        <v>87</v>
      </c>
      <c r="E40" s="43" t="s">
        <v>156</v>
      </c>
      <c r="F40" s="43" t="s">
        <v>271</v>
      </c>
      <c r="G40" s="43" t="s">
        <v>272</v>
      </c>
      <c r="H40" s="25">
        <v>21120</v>
      </c>
      <c r="I40" s="25">
        <v>21120</v>
      </c>
      <c r="J40" s="25"/>
      <c r="K40" s="25"/>
      <c r="L40" s="25">
        <v>21120</v>
      </c>
      <c r="M40" s="25"/>
      <c r="N40" s="25"/>
      <c r="O40" s="25"/>
      <c r="P40" s="25"/>
      <c r="Q40" s="25"/>
      <c r="R40" s="25"/>
      <c r="S40" s="25"/>
      <c r="T40" s="25"/>
      <c r="U40" s="25"/>
      <c r="V40" s="25"/>
      <c r="W40" s="25"/>
    </row>
    <row r="41" ht="21" customHeight="1" spans="1:23">
      <c r="A41" s="178" t="s">
        <v>70</v>
      </c>
      <c r="B41" s="43" t="s">
        <v>273</v>
      </c>
      <c r="C41" s="43" t="s">
        <v>274</v>
      </c>
      <c r="D41" s="43" t="s">
        <v>92</v>
      </c>
      <c r="E41" s="43" t="s">
        <v>161</v>
      </c>
      <c r="F41" s="43" t="s">
        <v>275</v>
      </c>
      <c r="G41" s="43" t="s">
        <v>276</v>
      </c>
      <c r="H41" s="25">
        <v>60000</v>
      </c>
      <c r="I41" s="25">
        <v>60000</v>
      </c>
      <c r="J41" s="25"/>
      <c r="K41" s="25"/>
      <c r="L41" s="25">
        <v>60000</v>
      </c>
      <c r="M41" s="25"/>
      <c r="N41" s="25"/>
      <c r="O41" s="25"/>
      <c r="P41" s="25"/>
      <c r="Q41" s="25"/>
      <c r="R41" s="25"/>
      <c r="S41" s="25"/>
      <c r="T41" s="25"/>
      <c r="U41" s="25"/>
      <c r="V41" s="25"/>
      <c r="W41" s="25"/>
    </row>
    <row r="42" ht="21" customHeight="1" spans="1:23">
      <c r="A42" s="178" t="s">
        <v>70</v>
      </c>
      <c r="B42" s="43" t="s">
        <v>277</v>
      </c>
      <c r="C42" s="43" t="s">
        <v>278</v>
      </c>
      <c r="D42" s="43" t="s">
        <v>90</v>
      </c>
      <c r="E42" s="43" t="s">
        <v>159</v>
      </c>
      <c r="F42" s="43" t="s">
        <v>275</v>
      </c>
      <c r="G42" s="43" t="s">
        <v>276</v>
      </c>
      <c r="H42" s="25">
        <v>10336.8</v>
      </c>
      <c r="I42" s="25">
        <v>10336.8</v>
      </c>
      <c r="J42" s="25"/>
      <c r="K42" s="25"/>
      <c r="L42" s="25">
        <v>10336.8</v>
      </c>
      <c r="M42" s="25"/>
      <c r="N42" s="25"/>
      <c r="O42" s="25"/>
      <c r="P42" s="25"/>
      <c r="Q42" s="25"/>
      <c r="R42" s="25"/>
      <c r="S42" s="25"/>
      <c r="T42" s="25"/>
      <c r="U42" s="25"/>
      <c r="V42" s="25"/>
      <c r="W42" s="25"/>
    </row>
    <row r="43" ht="21" customHeight="1" spans="1:23">
      <c r="A43" s="178" t="s">
        <v>70</v>
      </c>
      <c r="B43" s="43" t="s">
        <v>222</v>
      </c>
      <c r="C43" s="43" t="s">
        <v>223</v>
      </c>
      <c r="D43" s="43" t="s">
        <v>96</v>
      </c>
      <c r="E43" s="43" t="s">
        <v>163</v>
      </c>
      <c r="F43" s="43" t="s">
        <v>279</v>
      </c>
      <c r="G43" s="43" t="s">
        <v>280</v>
      </c>
      <c r="H43" s="25"/>
      <c r="I43" s="25"/>
      <c r="J43" s="25"/>
      <c r="K43" s="25"/>
      <c r="L43" s="25"/>
      <c r="M43" s="25"/>
      <c r="N43" s="25"/>
      <c r="O43" s="25"/>
      <c r="P43" s="25"/>
      <c r="Q43" s="25"/>
      <c r="R43" s="25"/>
      <c r="S43" s="25"/>
      <c r="T43" s="25"/>
      <c r="U43" s="25"/>
      <c r="V43" s="25"/>
      <c r="W43" s="25"/>
    </row>
    <row r="44" ht="21" customHeight="1" spans="1:23">
      <c r="A44" s="44" t="s">
        <v>108</v>
      </c>
      <c r="B44" s="179"/>
      <c r="C44" s="179"/>
      <c r="D44" s="179"/>
      <c r="E44" s="179"/>
      <c r="F44" s="179"/>
      <c r="G44" s="180"/>
      <c r="H44" s="25">
        <v>5558951.7</v>
      </c>
      <c r="I44" s="25">
        <v>5558951.7</v>
      </c>
      <c r="J44" s="25"/>
      <c r="K44" s="25"/>
      <c r="L44" s="25">
        <v>5558951.7</v>
      </c>
      <c r="M44" s="25"/>
      <c r="N44" s="25"/>
      <c r="O44" s="25"/>
      <c r="P44" s="25"/>
      <c r="Q44" s="25"/>
      <c r="R44" s="25"/>
      <c r="S44" s="25"/>
      <c r="T44" s="25"/>
      <c r="U44" s="25"/>
      <c r="V44" s="25"/>
      <c r="W44" s="25"/>
    </row>
  </sheetData>
  <mergeCells count="30">
    <mergeCell ref="A2:W2"/>
    <mergeCell ref="A3:G3"/>
    <mergeCell ref="H4:W4"/>
    <mergeCell ref="I5:M5"/>
    <mergeCell ref="N5:P5"/>
    <mergeCell ref="R5:W5"/>
    <mergeCell ref="A44:G4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topLeftCell="A4" workbookViewId="0">
      <selection activeCell="I35" sqref="I35"/>
    </sheetView>
  </sheetViews>
  <sheetFormatPr defaultColWidth="9.14285714285714" defaultRowHeight="14.25" customHeight="1"/>
  <cols>
    <col min="1" max="1" width="12.4190476190476" customWidth="1"/>
    <col min="2" max="2" width="30.4380952380952" customWidth="1"/>
    <col min="3" max="3" width="32.847619047619" customWidth="1"/>
    <col min="4" max="4" width="27.7142857142857"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50" t="s">
        <v>281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"单位名称："&amp;"耿马傣族佤族自治县应急管理局"</f>
        <v>单位名称：耿马傣族佤族自治县应急管理局</v>
      </c>
      <c r="B3" s="8"/>
      <c r="C3" s="8"/>
      <c r="D3" s="8"/>
      <c r="E3" s="8"/>
      <c r="F3" s="8"/>
      <c r="G3" s="8"/>
      <c r="H3" s="8"/>
      <c r="I3" s="9"/>
      <c r="J3" s="9"/>
      <c r="K3" s="9"/>
      <c r="L3" s="9"/>
      <c r="M3" s="9"/>
      <c r="N3" s="9"/>
      <c r="O3" s="9"/>
      <c r="P3" s="9"/>
      <c r="Q3" s="9"/>
      <c r="R3" s="1"/>
      <c r="S3" s="1"/>
      <c r="T3" s="1"/>
      <c r="U3" s="3"/>
      <c r="V3" s="1"/>
      <c r="W3" s="50" t="s">
        <v>177</v>
      </c>
    </row>
    <row r="4" ht="18.75" customHeight="1" spans="1:23">
      <c r="A4" s="10" t="s">
        <v>282</v>
      </c>
      <c r="B4" s="11" t="s">
        <v>186</v>
      </c>
      <c r="C4" s="10" t="s">
        <v>187</v>
      </c>
      <c r="D4" s="10" t="s">
        <v>283</v>
      </c>
      <c r="E4" s="11" t="s">
        <v>188</v>
      </c>
      <c r="F4" s="11" t="s">
        <v>189</v>
      </c>
      <c r="G4" s="11" t="s">
        <v>284</v>
      </c>
      <c r="H4" s="11" t="s">
        <v>285</v>
      </c>
      <c r="I4" s="39" t="s">
        <v>55</v>
      </c>
      <c r="J4" s="12" t="s">
        <v>286</v>
      </c>
      <c r="K4" s="13"/>
      <c r="L4" s="13"/>
      <c r="M4" s="14"/>
      <c r="N4" s="12" t="s">
        <v>194</v>
      </c>
      <c r="O4" s="13"/>
      <c r="P4" s="14"/>
      <c r="Q4" s="11" t="s">
        <v>61</v>
      </c>
      <c r="R4" s="12" t="s">
        <v>78</v>
      </c>
      <c r="S4" s="13"/>
      <c r="T4" s="13"/>
      <c r="U4" s="13"/>
      <c r="V4" s="13"/>
      <c r="W4" s="14"/>
    </row>
    <row r="5" ht="18.75" customHeight="1" spans="1:23">
      <c r="A5" s="15"/>
      <c r="B5" s="40"/>
      <c r="C5" s="15"/>
      <c r="D5" s="15"/>
      <c r="E5" s="16"/>
      <c r="F5" s="16"/>
      <c r="G5" s="16"/>
      <c r="H5" s="16"/>
      <c r="I5" s="40"/>
      <c r="J5" s="166" t="s">
        <v>58</v>
      </c>
      <c r="K5" s="167"/>
      <c r="L5" s="11" t="s">
        <v>59</v>
      </c>
      <c r="M5" s="11" t="s">
        <v>60</v>
      </c>
      <c r="N5" s="11" t="s">
        <v>58</v>
      </c>
      <c r="O5" s="11" t="s">
        <v>59</v>
      </c>
      <c r="P5" s="11" t="s">
        <v>60</v>
      </c>
      <c r="Q5" s="16"/>
      <c r="R5" s="11" t="s">
        <v>57</v>
      </c>
      <c r="S5" s="10" t="s">
        <v>64</v>
      </c>
      <c r="T5" s="10" t="s">
        <v>200</v>
      </c>
      <c r="U5" s="10" t="s">
        <v>66</v>
      </c>
      <c r="V5" s="10" t="s">
        <v>67</v>
      </c>
      <c r="W5" s="10" t="s">
        <v>68</v>
      </c>
    </row>
    <row r="6" ht="18.75" customHeight="1" spans="1:23">
      <c r="A6" s="40"/>
      <c r="B6" s="40"/>
      <c r="C6" s="40"/>
      <c r="D6" s="40"/>
      <c r="E6" s="40"/>
      <c r="F6" s="40"/>
      <c r="G6" s="40"/>
      <c r="H6" s="40"/>
      <c r="I6" s="40"/>
      <c r="J6" s="168" t="s">
        <v>57</v>
      </c>
      <c r="K6" s="107"/>
      <c r="L6" s="40"/>
      <c r="M6" s="40"/>
      <c r="N6" s="40"/>
      <c r="O6" s="40"/>
      <c r="P6" s="40"/>
      <c r="Q6" s="40"/>
      <c r="R6" s="40"/>
      <c r="S6" s="170"/>
      <c r="T6" s="170"/>
      <c r="U6" s="170"/>
      <c r="V6" s="170"/>
      <c r="W6" s="170"/>
    </row>
    <row r="7" ht="18.75" customHeight="1" spans="1:23">
      <c r="A7" s="17"/>
      <c r="B7" s="41"/>
      <c r="C7" s="17"/>
      <c r="D7" s="17"/>
      <c r="E7" s="18"/>
      <c r="F7" s="18"/>
      <c r="G7" s="18"/>
      <c r="H7" s="18"/>
      <c r="I7" s="41"/>
      <c r="J7" s="57" t="s">
        <v>57</v>
      </c>
      <c r="K7" s="57" t="s">
        <v>287</v>
      </c>
      <c r="L7" s="18"/>
      <c r="M7" s="18"/>
      <c r="N7" s="18"/>
      <c r="O7" s="18"/>
      <c r="P7" s="18"/>
      <c r="Q7" s="18"/>
      <c r="R7" s="18"/>
      <c r="S7" s="18"/>
      <c r="T7" s="18"/>
      <c r="U7" s="41"/>
      <c r="V7" s="18"/>
      <c r="W7" s="18"/>
    </row>
    <row r="8" ht="18.75" customHeight="1" spans="1:23">
      <c r="A8" s="163">
        <v>1</v>
      </c>
      <c r="B8" s="163">
        <v>2</v>
      </c>
      <c r="C8" s="163">
        <v>3</v>
      </c>
      <c r="D8" s="163">
        <v>4</v>
      </c>
      <c r="E8" s="163">
        <v>5</v>
      </c>
      <c r="F8" s="163">
        <v>6</v>
      </c>
      <c r="G8" s="163">
        <v>7</v>
      </c>
      <c r="H8" s="163">
        <v>8</v>
      </c>
      <c r="I8" s="163">
        <v>9</v>
      </c>
      <c r="J8" s="163">
        <v>10</v>
      </c>
      <c r="K8" s="163">
        <v>11</v>
      </c>
      <c r="L8" s="163">
        <v>12</v>
      </c>
      <c r="M8" s="163">
        <v>13</v>
      </c>
      <c r="N8" s="163">
        <v>14</v>
      </c>
      <c r="O8" s="163">
        <v>15</v>
      </c>
      <c r="P8" s="163">
        <v>16</v>
      </c>
      <c r="Q8" s="163">
        <v>17</v>
      </c>
      <c r="R8" s="163">
        <v>18</v>
      </c>
      <c r="S8" s="163">
        <v>19</v>
      </c>
      <c r="T8" s="163">
        <v>20</v>
      </c>
      <c r="U8" s="163">
        <v>21</v>
      </c>
      <c r="V8" s="163">
        <v>22</v>
      </c>
      <c r="W8" s="163">
        <v>23</v>
      </c>
    </row>
    <row r="9" ht="18.75" customHeight="1" spans="1:23">
      <c r="A9" s="21"/>
      <c r="B9" s="21"/>
      <c r="C9" s="21" t="s">
        <v>288</v>
      </c>
      <c r="D9" s="21"/>
      <c r="E9" s="21"/>
      <c r="F9" s="21"/>
      <c r="G9" s="21"/>
      <c r="H9" s="21"/>
      <c r="I9" s="24">
        <v>2200</v>
      </c>
      <c r="J9" s="24">
        <v>2200</v>
      </c>
      <c r="K9" s="24">
        <v>2200</v>
      </c>
      <c r="L9" s="25"/>
      <c r="M9" s="25"/>
      <c r="N9" s="25"/>
      <c r="O9" s="25"/>
      <c r="P9" s="25"/>
      <c r="Q9" s="25"/>
      <c r="R9" s="25"/>
      <c r="S9" s="25"/>
      <c r="T9" s="25"/>
      <c r="U9" s="25"/>
      <c r="V9" s="25"/>
      <c r="W9" s="25"/>
    </row>
    <row r="10" ht="18.75" customHeight="1" spans="1:23">
      <c r="A10" s="146" t="s">
        <v>289</v>
      </c>
      <c r="B10" s="146" t="s">
        <v>290</v>
      </c>
      <c r="C10" s="146" t="s">
        <v>288</v>
      </c>
      <c r="D10" s="146" t="s">
        <v>70</v>
      </c>
      <c r="E10" s="146" t="s">
        <v>174</v>
      </c>
      <c r="F10" s="146" t="s">
        <v>175</v>
      </c>
      <c r="G10" s="146" t="s">
        <v>251</v>
      </c>
      <c r="H10" s="146" t="s">
        <v>252</v>
      </c>
      <c r="I10" s="24">
        <v>2000</v>
      </c>
      <c r="J10" s="24">
        <v>2000</v>
      </c>
      <c r="K10" s="24">
        <v>2000</v>
      </c>
      <c r="L10" s="25"/>
      <c r="M10" s="25"/>
      <c r="N10" s="25"/>
      <c r="O10" s="25"/>
      <c r="P10" s="25"/>
      <c r="Q10" s="25"/>
      <c r="R10" s="25"/>
      <c r="S10" s="25"/>
      <c r="T10" s="25"/>
      <c r="U10" s="25"/>
      <c r="V10" s="25"/>
      <c r="W10" s="25"/>
    </row>
    <row r="11" ht="29" customHeight="1" spans="1:23">
      <c r="A11" s="146" t="s">
        <v>289</v>
      </c>
      <c r="B11" s="146" t="s">
        <v>290</v>
      </c>
      <c r="C11" s="146" t="s">
        <v>288</v>
      </c>
      <c r="D11" s="146" t="s">
        <v>70</v>
      </c>
      <c r="E11" s="146" t="s">
        <v>174</v>
      </c>
      <c r="F11" s="146" t="s">
        <v>175</v>
      </c>
      <c r="G11" s="146" t="s">
        <v>275</v>
      </c>
      <c r="H11" s="146" t="s">
        <v>276</v>
      </c>
      <c r="I11" s="24">
        <v>200</v>
      </c>
      <c r="J11" s="24">
        <v>200</v>
      </c>
      <c r="K11" s="24">
        <v>200</v>
      </c>
      <c r="L11" s="25"/>
      <c r="M11" s="25"/>
      <c r="N11" s="25"/>
      <c r="O11" s="25"/>
      <c r="P11" s="25"/>
      <c r="Q11" s="25"/>
      <c r="R11" s="25"/>
      <c r="S11" s="25"/>
      <c r="T11" s="25"/>
      <c r="U11" s="25"/>
      <c r="V11" s="25"/>
      <c r="W11" s="25"/>
    </row>
    <row r="12" ht="33" customHeight="1" spans="1:23">
      <c r="A12" s="27"/>
      <c r="B12" s="27"/>
      <c r="C12" s="21" t="s">
        <v>291</v>
      </c>
      <c r="D12" s="27"/>
      <c r="E12" s="27"/>
      <c r="F12" s="27"/>
      <c r="G12" s="27"/>
      <c r="H12" s="27"/>
      <c r="I12" s="24">
        <v>151152</v>
      </c>
      <c r="J12" s="24">
        <v>151152</v>
      </c>
      <c r="K12" s="24">
        <v>151152</v>
      </c>
      <c r="L12" s="25"/>
      <c r="M12" s="25"/>
      <c r="N12" s="25"/>
      <c r="O12" s="25"/>
      <c r="P12" s="25"/>
      <c r="Q12" s="25"/>
      <c r="R12" s="25"/>
      <c r="S12" s="25"/>
      <c r="T12" s="25"/>
      <c r="U12" s="25"/>
      <c r="V12" s="25"/>
      <c r="W12" s="25"/>
    </row>
    <row r="13" ht="18.75" customHeight="1" spans="1:23">
      <c r="A13" s="146" t="s">
        <v>289</v>
      </c>
      <c r="B13" s="146" t="s">
        <v>292</v>
      </c>
      <c r="C13" s="146" t="s">
        <v>291</v>
      </c>
      <c r="D13" s="146" t="s">
        <v>70</v>
      </c>
      <c r="E13" s="146" t="s">
        <v>172</v>
      </c>
      <c r="F13" s="146" t="s">
        <v>173</v>
      </c>
      <c r="G13" s="146" t="s">
        <v>251</v>
      </c>
      <c r="H13" s="146" t="s">
        <v>252</v>
      </c>
      <c r="I13" s="24">
        <v>151152</v>
      </c>
      <c r="J13" s="24">
        <v>151152</v>
      </c>
      <c r="K13" s="24">
        <v>151152</v>
      </c>
      <c r="L13" s="25"/>
      <c r="M13" s="25"/>
      <c r="N13" s="25"/>
      <c r="O13" s="25"/>
      <c r="P13" s="25"/>
      <c r="Q13" s="25"/>
      <c r="R13" s="25"/>
      <c r="S13" s="25"/>
      <c r="T13" s="25"/>
      <c r="U13" s="25"/>
      <c r="V13" s="25"/>
      <c r="W13" s="25"/>
    </row>
    <row r="14" ht="18.75" customHeight="1" spans="1:23">
      <c r="A14" s="27"/>
      <c r="B14" s="27"/>
      <c r="C14" s="21" t="s">
        <v>293</v>
      </c>
      <c r="D14" s="27"/>
      <c r="E14" s="27"/>
      <c r="F14" s="27"/>
      <c r="G14" s="27"/>
      <c r="H14" s="27"/>
      <c r="I14" s="24">
        <v>58848</v>
      </c>
      <c r="J14" s="24">
        <v>58848</v>
      </c>
      <c r="K14" s="24">
        <v>58848</v>
      </c>
      <c r="L14" s="25"/>
      <c r="M14" s="25"/>
      <c r="N14" s="25"/>
      <c r="O14" s="25"/>
      <c r="P14" s="25"/>
      <c r="Q14" s="25"/>
      <c r="R14" s="25"/>
      <c r="S14" s="25"/>
      <c r="T14" s="25"/>
      <c r="U14" s="25"/>
      <c r="V14" s="25"/>
      <c r="W14" s="25"/>
    </row>
    <row r="15" ht="18.75" customHeight="1" spans="1:23">
      <c r="A15" s="146" t="s">
        <v>289</v>
      </c>
      <c r="B15" s="146" t="s">
        <v>294</v>
      </c>
      <c r="C15" s="146" t="s">
        <v>293</v>
      </c>
      <c r="D15" s="146" t="s">
        <v>70</v>
      </c>
      <c r="E15" s="146" t="s">
        <v>172</v>
      </c>
      <c r="F15" s="146" t="s">
        <v>173</v>
      </c>
      <c r="G15" s="146" t="s">
        <v>251</v>
      </c>
      <c r="H15" s="146" t="s">
        <v>252</v>
      </c>
      <c r="I15" s="24">
        <v>30000</v>
      </c>
      <c r="J15" s="24">
        <v>30000</v>
      </c>
      <c r="K15" s="24">
        <v>30000</v>
      </c>
      <c r="L15" s="25"/>
      <c r="M15" s="25"/>
      <c r="N15" s="25"/>
      <c r="O15" s="25"/>
      <c r="P15" s="25"/>
      <c r="Q15" s="25"/>
      <c r="R15" s="25"/>
      <c r="S15" s="25"/>
      <c r="T15" s="25"/>
      <c r="U15" s="25"/>
      <c r="V15" s="25"/>
      <c r="W15" s="25"/>
    </row>
    <row r="16" ht="18.75" customHeight="1" spans="1:23">
      <c r="A16" s="146" t="s">
        <v>289</v>
      </c>
      <c r="B16" s="146" t="s">
        <v>294</v>
      </c>
      <c r="C16" s="146" t="s">
        <v>293</v>
      </c>
      <c r="D16" s="146" t="s">
        <v>70</v>
      </c>
      <c r="E16" s="146" t="s">
        <v>172</v>
      </c>
      <c r="F16" s="146" t="s">
        <v>173</v>
      </c>
      <c r="G16" s="146" t="s">
        <v>295</v>
      </c>
      <c r="H16" s="146" t="s">
        <v>296</v>
      </c>
      <c r="I16" s="24">
        <v>28848</v>
      </c>
      <c r="J16" s="24">
        <v>28848</v>
      </c>
      <c r="K16" s="24">
        <v>28848</v>
      </c>
      <c r="L16" s="25"/>
      <c r="M16" s="25"/>
      <c r="N16" s="25"/>
      <c r="O16" s="25"/>
      <c r="P16" s="25"/>
      <c r="Q16" s="25"/>
      <c r="R16" s="25"/>
      <c r="S16" s="25"/>
      <c r="T16" s="25"/>
      <c r="U16" s="25"/>
      <c r="V16" s="25"/>
      <c r="W16" s="25"/>
    </row>
    <row r="17" ht="18.75" customHeight="1" spans="1:23">
      <c r="A17" s="27"/>
      <c r="B17" s="27"/>
      <c r="C17" s="21" t="s">
        <v>297</v>
      </c>
      <c r="D17" s="27"/>
      <c r="E17" s="27"/>
      <c r="F17" s="27"/>
      <c r="G17" s="27"/>
      <c r="H17" s="27"/>
      <c r="I17" s="24">
        <v>100000</v>
      </c>
      <c r="J17" s="24">
        <v>100000</v>
      </c>
      <c r="K17" s="24">
        <v>100000</v>
      </c>
      <c r="L17" s="25"/>
      <c r="M17" s="25"/>
      <c r="N17" s="25"/>
      <c r="O17" s="25"/>
      <c r="P17" s="25"/>
      <c r="Q17" s="25"/>
      <c r="R17" s="25"/>
      <c r="S17" s="25"/>
      <c r="T17" s="25"/>
      <c r="U17" s="25"/>
      <c r="V17" s="25"/>
      <c r="W17" s="25"/>
    </row>
    <row r="18" ht="18.75" customHeight="1" spans="1:23">
      <c r="A18" s="146" t="s">
        <v>289</v>
      </c>
      <c r="B18" s="146" t="s">
        <v>298</v>
      </c>
      <c r="C18" s="146" t="s">
        <v>297</v>
      </c>
      <c r="D18" s="146" t="s">
        <v>70</v>
      </c>
      <c r="E18" s="146">
        <v>2240109</v>
      </c>
      <c r="F18" s="146" t="s">
        <v>173</v>
      </c>
      <c r="G18" s="146" t="s">
        <v>295</v>
      </c>
      <c r="H18" s="146" t="s">
        <v>296</v>
      </c>
      <c r="I18" s="24">
        <v>100000</v>
      </c>
      <c r="J18" s="24">
        <v>100000</v>
      </c>
      <c r="K18" s="24">
        <v>100000</v>
      </c>
      <c r="L18" s="25"/>
      <c r="M18" s="25"/>
      <c r="N18" s="25"/>
      <c r="O18" s="25"/>
      <c r="P18" s="25"/>
      <c r="Q18" s="25"/>
      <c r="R18" s="25"/>
      <c r="S18" s="25"/>
      <c r="T18" s="25"/>
      <c r="U18" s="25"/>
      <c r="V18" s="25"/>
      <c r="W18" s="25"/>
    </row>
    <row r="19" ht="18.75" customHeight="1" spans="1:23">
      <c r="A19" s="27"/>
      <c r="B19" s="27"/>
      <c r="C19" s="21" t="s">
        <v>299</v>
      </c>
      <c r="D19" s="27"/>
      <c r="E19" s="27"/>
      <c r="F19" s="27"/>
      <c r="G19" s="27"/>
      <c r="H19" s="27"/>
      <c r="I19" s="24">
        <v>15000</v>
      </c>
      <c r="J19" s="24">
        <v>15000</v>
      </c>
      <c r="K19" s="24">
        <v>15000</v>
      </c>
      <c r="L19" s="25"/>
      <c r="M19" s="25"/>
      <c r="N19" s="25"/>
      <c r="O19" s="25"/>
      <c r="P19" s="25"/>
      <c r="Q19" s="25"/>
      <c r="R19" s="25"/>
      <c r="S19" s="25"/>
      <c r="T19" s="25"/>
      <c r="U19" s="25"/>
      <c r="V19" s="25"/>
      <c r="W19" s="25"/>
    </row>
    <row r="20" ht="18.75" customHeight="1" spans="1:23">
      <c r="A20" s="146" t="s">
        <v>289</v>
      </c>
      <c r="B20" s="146" t="s">
        <v>300</v>
      </c>
      <c r="C20" s="146" t="s">
        <v>299</v>
      </c>
      <c r="D20" s="146" t="s">
        <v>70</v>
      </c>
      <c r="E20" s="146">
        <v>2240109</v>
      </c>
      <c r="F20" s="146" t="s">
        <v>173</v>
      </c>
      <c r="G20" s="146" t="s">
        <v>275</v>
      </c>
      <c r="H20" s="146" t="s">
        <v>276</v>
      </c>
      <c r="I20" s="24">
        <v>15000</v>
      </c>
      <c r="J20" s="24">
        <v>15000</v>
      </c>
      <c r="K20" s="24">
        <v>15000</v>
      </c>
      <c r="L20" s="25"/>
      <c r="M20" s="25"/>
      <c r="N20" s="25"/>
      <c r="O20" s="25"/>
      <c r="P20" s="25"/>
      <c r="Q20" s="25"/>
      <c r="R20" s="25"/>
      <c r="S20" s="25"/>
      <c r="T20" s="25"/>
      <c r="U20" s="25"/>
      <c r="V20" s="25"/>
      <c r="W20" s="25"/>
    </row>
    <row r="21" ht="18.75" customHeight="1" spans="1:23">
      <c r="A21" s="27"/>
      <c r="B21" s="27"/>
      <c r="C21" s="21" t="s">
        <v>301</v>
      </c>
      <c r="D21" s="27"/>
      <c r="E21" s="27"/>
      <c r="F21" s="27"/>
      <c r="G21" s="27"/>
      <c r="H21" s="27"/>
      <c r="I21" s="24">
        <v>40000</v>
      </c>
      <c r="J21" s="24">
        <v>40000</v>
      </c>
      <c r="K21" s="24">
        <v>40000</v>
      </c>
      <c r="L21" s="25"/>
      <c r="M21" s="25"/>
      <c r="N21" s="25"/>
      <c r="O21" s="25"/>
      <c r="P21" s="25"/>
      <c r="Q21" s="25"/>
      <c r="R21" s="25"/>
      <c r="S21" s="25"/>
      <c r="T21" s="25"/>
      <c r="U21" s="25"/>
      <c r="V21" s="25"/>
      <c r="W21" s="25"/>
    </row>
    <row r="22" ht="18.75" customHeight="1" spans="1:23">
      <c r="A22" s="146" t="s">
        <v>289</v>
      </c>
      <c r="B22" s="146" t="s">
        <v>302</v>
      </c>
      <c r="C22" s="146" t="s">
        <v>301</v>
      </c>
      <c r="D22" s="146" t="s">
        <v>70</v>
      </c>
      <c r="E22" s="146">
        <v>2240102</v>
      </c>
      <c r="F22" s="146" t="s">
        <v>303</v>
      </c>
      <c r="G22" s="146" t="s">
        <v>251</v>
      </c>
      <c r="H22" s="146" t="s">
        <v>252</v>
      </c>
      <c r="I22" s="24">
        <v>40000</v>
      </c>
      <c r="J22" s="24">
        <v>40000</v>
      </c>
      <c r="K22" s="24">
        <v>40000</v>
      </c>
      <c r="L22" s="25"/>
      <c r="M22" s="25"/>
      <c r="N22" s="25"/>
      <c r="O22" s="25"/>
      <c r="P22" s="25"/>
      <c r="Q22" s="25"/>
      <c r="R22" s="25"/>
      <c r="S22" s="25"/>
      <c r="T22" s="25"/>
      <c r="U22" s="25"/>
      <c r="V22" s="25"/>
      <c r="W22" s="25"/>
    </row>
    <row r="23" ht="18.75" customHeight="1" spans="1:23">
      <c r="A23" s="146"/>
      <c r="B23" s="146"/>
      <c r="C23" s="146" t="s">
        <v>304</v>
      </c>
      <c r="D23" s="146"/>
      <c r="E23" s="146"/>
      <c r="F23" s="146"/>
      <c r="G23" s="146"/>
      <c r="H23" s="146"/>
      <c r="I23" s="169">
        <v>50000</v>
      </c>
      <c r="J23" s="169">
        <v>50000</v>
      </c>
      <c r="K23" s="169">
        <v>50000</v>
      </c>
      <c r="L23" s="25"/>
      <c r="M23" s="25"/>
      <c r="N23" s="25"/>
      <c r="O23" s="25"/>
      <c r="P23" s="25"/>
      <c r="Q23" s="25"/>
      <c r="R23" s="25"/>
      <c r="S23" s="25"/>
      <c r="T23" s="25"/>
      <c r="U23" s="25"/>
      <c r="V23" s="25"/>
      <c r="W23" s="25"/>
    </row>
    <row r="24" customHeight="1" spans="1:23">
      <c r="A24" s="146" t="s">
        <v>289</v>
      </c>
      <c r="B24" s="255" t="s">
        <v>305</v>
      </c>
      <c r="C24" s="146" t="s">
        <v>304</v>
      </c>
      <c r="D24" s="146" t="s">
        <v>70</v>
      </c>
      <c r="E24" s="146">
        <v>2240106</v>
      </c>
      <c r="F24" s="146" t="s">
        <v>107</v>
      </c>
      <c r="G24" s="146">
        <v>30201</v>
      </c>
      <c r="H24" s="146" t="s">
        <v>252</v>
      </c>
      <c r="I24" s="169">
        <v>50000</v>
      </c>
      <c r="J24" s="169">
        <v>50000</v>
      </c>
      <c r="K24" s="169">
        <v>50000</v>
      </c>
      <c r="L24" s="32"/>
      <c r="M24" s="32"/>
      <c r="N24" s="32"/>
      <c r="O24" s="32"/>
      <c r="P24" s="32"/>
      <c r="Q24" s="32"/>
      <c r="R24" s="32"/>
      <c r="S24" s="32"/>
      <c r="T24" s="32"/>
      <c r="U24" s="32"/>
      <c r="V24" s="32"/>
      <c r="W24" s="32"/>
    </row>
    <row r="25" customHeight="1" spans="1:23">
      <c r="A25" s="146"/>
      <c r="B25" s="146"/>
      <c r="C25" s="146" t="s">
        <v>306</v>
      </c>
      <c r="D25" s="146"/>
      <c r="E25" s="146"/>
      <c r="F25" s="146"/>
      <c r="G25" s="146"/>
      <c r="H25" s="146"/>
      <c r="I25" s="169">
        <v>50000</v>
      </c>
      <c r="J25" s="169">
        <v>50000</v>
      </c>
      <c r="K25" s="169">
        <v>50000</v>
      </c>
      <c r="L25" s="36"/>
      <c r="M25" s="36"/>
      <c r="N25" s="36"/>
      <c r="O25" s="36"/>
      <c r="P25" s="36"/>
      <c r="Q25" s="36"/>
      <c r="R25" s="36"/>
      <c r="S25" s="36"/>
      <c r="T25" s="36"/>
      <c r="U25" s="36"/>
      <c r="V25" s="36"/>
      <c r="W25" s="36"/>
    </row>
    <row r="26" customHeight="1" spans="1:23">
      <c r="A26" s="146" t="s">
        <v>289</v>
      </c>
      <c r="B26" s="256" t="s">
        <v>307</v>
      </c>
      <c r="C26" s="146" t="s">
        <v>306</v>
      </c>
      <c r="D26" s="146" t="s">
        <v>70</v>
      </c>
      <c r="E26" s="146">
        <v>2240104</v>
      </c>
      <c r="F26" s="146" t="s">
        <v>106</v>
      </c>
      <c r="G26" s="146">
        <v>30201</v>
      </c>
      <c r="H26" s="146" t="s">
        <v>252</v>
      </c>
      <c r="I26" s="169">
        <v>50000</v>
      </c>
      <c r="J26" s="169">
        <v>50000</v>
      </c>
      <c r="K26" s="169">
        <v>50000</v>
      </c>
      <c r="L26" s="36"/>
      <c r="M26" s="36"/>
      <c r="N26" s="36"/>
      <c r="O26" s="36"/>
      <c r="P26" s="36"/>
      <c r="Q26" s="36"/>
      <c r="R26" s="36"/>
      <c r="S26" s="36"/>
      <c r="T26" s="36"/>
      <c r="U26" s="36"/>
      <c r="V26" s="36"/>
      <c r="W26" s="36"/>
    </row>
    <row r="27" customHeight="1" spans="1:23">
      <c r="A27" s="165" t="s">
        <v>55</v>
      </c>
      <c r="B27" s="165"/>
      <c r="C27" s="165"/>
      <c r="D27" s="165"/>
      <c r="E27" s="165"/>
      <c r="F27" s="165"/>
      <c r="G27" s="165"/>
      <c r="H27" s="165"/>
      <c r="I27" s="24">
        <v>467200</v>
      </c>
      <c r="J27" s="24">
        <v>467200</v>
      </c>
      <c r="K27" s="24">
        <v>467200</v>
      </c>
      <c r="L27" s="36"/>
      <c r="M27" s="36"/>
      <c r="N27" s="36"/>
      <c r="O27" s="36"/>
      <c r="P27" s="36"/>
      <c r="Q27" s="36"/>
      <c r="R27" s="36"/>
      <c r="S27" s="36"/>
      <c r="T27" s="36"/>
      <c r="U27" s="36"/>
      <c r="V27" s="36"/>
      <c r="W27" s="36"/>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showZeros="0" tabSelected="1" workbookViewId="0">
      <selection activeCell="B8" sqref="B8:B10"/>
    </sheetView>
  </sheetViews>
  <sheetFormatPr defaultColWidth="9.14285714285714" defaultRowHeight="12" customHeight="1"/>
  <cols>
    <col min="1" max="1" width="37.2857142857143" customWidth="1"/>
    <col min="2" max="2" width="48" customWidth="1"/>
    <col min="3" max="4" width="18.2857142857143" customWidth="1"/>
    <col min="5" max="5" width="32.4285714285714" customWidth="1"/>
    <col min="6" max="6" width="12" customWidth="1"/>
    <col min="7" max="7" width="17" customWidth="1"/>
    <col min="8" max="9" width="12" customWidth="1"/>
    <col min="10" max="10" width="35.8571428571429" customWidth="1"/>
  </cols>
  <sheetData>
    <row r="1" s="131" customFormat="1" ht="15" customHeight="1" spans="10:10">
      <c r="J1" s="162" t="s">
        <v>308</v>
      </c>
    </row>
    <row r="2" s="131" customFormat="1" ht="36.75" customHeight="1" spans="1:10">
      <c r="A2" s="133" t="str">
        <f>"2025"&amp;"年部门项目支出绩效目标表"</f>
        <v>2025年部门项目支出绩效目标表</v>
      </c>
      <c r="B2" s="134"/>
      <c r="C2" s="134"/>
      <c r="D2" s="134"/>
      <c r="E2" s="134"/>
      <c r="F2" s="135"/>
      <c r="G2" s="134"/>
      <c r="H2" s="135"/>
      <c r="I2" s="135"/>
      <c r="J2" s="134"/>
    </row>
    <row r="3" s="131" customFormat="1" ht="18.75" customHeight="1" spans="1:8">
      <c r="A3" s="136" t="str">
        <f>"单位名称："&amp;"耿马傣族佤族自治县应急管理局"</f>
        <v>单位名称：耿马傣族佤族自治县应急管理局</v>
      </c>
      <c r="B3" s="137"/>
      <c r="C3" s="137"/>
      <c r="D3" s="137"/>
      <c r="E3" s="137"/>
      <c r="F3" s="138"/>
      <c r="G3" s="137"/>
      <c r="H3" s="138"/>
    </row>
    <row r="4" s="131" customFormat="1" ht="30" customHeight="1" spans="1:10">
      <c r="A4" s="139" t="s">
        <v>309</v>
      </c>
      <c r="B4" s="139" t="s">
        <v>310</v>
      </c>
      <c r="C4" s="139" t="s">
        <v>311</v>
      </c>
      <c r="D4" s="139" t="s">
        <v>312</v>
      </c>
      <c r="E4" s="139" t="s">
        <v>313</v>
      </c>
      <c r="F4" s="140" t="s">
        <v>314</v>
      </c>
      <c r="G4" s="139" t="s">
        <v>315</v>
      </c>
      <c r="H4" s="140" t="s">
        <v>316</v>
      </c>
      <c r="I4" s="140" t="s">
        <v>317</v>
      </c>
      <c r="J4" s="139" t="s">
        <v>318</v>
      </c>
    </row>
    <row r="5" s="131" customFormat="1" ht="30" customHeight="1" spans="1:10">
      <c r="A5" s="141">
        <v>1</v>
      </c>
      <c r="B5" s="141">
        <v>2</v>
      </c>
      <c r="C5" s="141">
        <v>3</v>
      </c>
      <c r="D5" s="141">
        <v>4</v>
      </c>
      <c r="E5" s="141">
        <v>5</v>
      </c>
      <c r="F5" s="141">
        <v>6</v>
      </c>
      <c r="G5" s="141">
        <v>7</v>
      </c>
      <c r="H5" s="141">
        <v>8</v>
      </c>
      <c r="I5" s="141">
        <v>9</v>
      </c>
      <c r="J5" s="141">
        <v>10</v>
      </c>
    </row>
    <row r="6" s="131" customFormat="1" ht="30" customHeight="1" spans="1:10">
      <c r="A6" s="142" t="s">
        <v>70</v>
      </c>
      <c r="B6" s="143"/>
      <c r="C6" s="143"/>
      <c r="D6" s="143"/>
      <c r="E6" s="139"/>
      <c r="F6" s="140"/>
      <c r="G6" s="139"/>
      <c r="H6" s="140"/>
      <c r="I6" s="140"/>
      <c r="J6" s="139"/>
    </row>
    <row r="7" s="131" customFormat="1" ht="30" customHeight="1" spans="1:10">
      <c r="A7" s="144" t="s">
        <v>70</v>
      </c>
      <c r="B7" s="145"/>
      <c r="C7" s="145"/>
      <c r="D7" s="145"/>
      <c r="E7" s="142"/>
      <c r="F7" s="145"/>
      <c r="G7" s="142"/>
      <c r="H7" s="145"/>
      <c r="I7" s="145"/>
      <c r="J7" s="142"/>
    </row>
    <row r="8" s="132" customFormat="1" ht="37" customHeight="1" spans="1:10">
      <c r="A8" s="146" t="str">
        <f t="shared" ref="A8:A10" si="0">"    "&amp;"修缮办公业务用房并保障相关经费"</f>
        <v>    修缮办公业务用房并保障相关经费</v>
      </c>
      <c r="B8" s="21" t="s">
        <v>319</v>
      </c>
      <c r="C8" s="21" t="s">
        <v>320</v>
      </c>
      <c r="D8" s="21" t="s">
        <v>321</v>
      </c>
      <c r="E8" s="146" t="s">
        <v>322</v>
      </c>
      <c r="F8" s="21" t="s">
        <v>323</v>
      </c>
      <c r="G8" s="146" t="s">
        <v>324</v>
      </c>
      <c r="H8" s="21" t="s">
        <v>325</v>
      </c>
      <c r="I8" s="21" t="s">
        <v>326</v>
      </c>
      <c r="J8" s="146" t="s">
        <v>327</v>
      </c>
    </row>
    <row r="9" s="132" customFormat="1" ht="45" customHeight="1" spans="1:10">
      <c r="A9" s="146" t="str">
        <f t="shared" si="0"/>
        <v>    修缮办公业务用房并保障相关经费</v>
      </c>
      <c r="B9" s="21" t="s">
        <v>328</v>
      </c>
      <c r="C9" s="21" t="s">
        <v>329</v>
      </c>
      <c r="D9" s="21" t="s">
        <v>330</v>
      </c>
      <c r="E9" s="146" t="s">
        <v>331</v>
      </c>
      <c r="F9" s="21" t="s">
        <v>332</v>
      </c>
      <c r="G9" s="146" t="s">
        <v>324</v>
      </c>
      <c r="H9" s="21" t="s">
        <v>325</v>
      </c>
      <c r="I9" s="21" t="s">
        <v>326</v>
      </c>
      <c r="J9" s="146" t="s">
        <v>333</v>
      </c>
    </row>
    <row r="10" s="132" customFormat="1" ht="42" customHeight="1" spans="1:10">
      <c r="A10" s="146" t="str">
        <f t="shared" si="0"/>
        <v>    修缮办公业务用房并保障相关经费</v>
      </c>
      <c r="B10" s="21" t="s">
        <v>328</v>
      </c>
      <c r="C10" s="21" t="s">
        <v>334</v>
      </c>
      <c r="D10" s="21" t="s">
        <v>335</v>
      </c>
      <c r="E10" s="146" t="s">
        <v>336</v>
      </c>
      <c r="F10" s="21" t="s">
        <v>332</v>
      </c>
      <c r="G10" s="146" t="s">
        <v>324</v>
      </c>
      <c r="H10" s="21" t="s">
        <v>325</v>
      </c>
      <c r="I10" s="21" t="s">
        <v>326</v>
      </c>
      <c r="J10" s="146" t="s">
        <v>337</v>
      </c>
    </row>
    <row r="11" s="131" customFormat="1" ht="30" customHeight="1" spans="1:10">
      <c r="A11" s="146" t="str">
        <f t="shared" ref="A11:A15" si="1">"    "&amp;"2025年春节慰问经费"</f>
        <v>    2025年春节慰问经费</v>
      </c>
      <c r="B11" s="21" t="s">
        <v>338</v>
      </c>
      <c r="C11" s="21" t="s">
        <v>320</v>
      </c>
      <c r="D11" s="21" t="s">
        <v>339</v>
      </c>
      <c r="E11" s="146" t="s">
        <v>340</v>
      </c>
      <c r="F11" s="21" t="s">
        <v>332</v>
      </c>
      <c r="G11" s="146" t="s">
        <v>341</v>
      </c>
      <c r="H11" s="21" t="s">
        <v>342</v>
      </c>
      <c r="I11" s="21" t="s">
        <v>326</v>
      </c>
      <c r="J11" s="146" t="s">
        <v>340</v>
      </c>
    </row>
    <row r="12" s="131" customFormat="1" ht="30" customHeight="1" spans="1:10">
      <c r="A12" s="146" t="str">
        <f t="shared" si="1"/>
        <v>    2025年春节慰问经费</v>
      </c>
      <c r="B12" s="21" t="s">
        <v>338</v>
      </c>
      <c r="C12" s="21" t="s">
        <v>320</v>
      </c>
      <c r="D12" s="21" t="s">
        <v>343</v>
      </c>
      <c r="E12" s="146" t="s">
        <v>344</v>
      </c>
      <c r="F12" s="21" t="s">
        <v>332</v>
      </c>
      <c r="G12" s="146" t="s">
        <v>345</v>
      </c>
      <c r="H12" s="21" t="s">
        <v>346</v>
      </c>
      <c r="I12" s="21" t="s">
        <v>326</v>
      </c>
      <c r="J12" s="146" t="s">
        <v>347</v>
      </c>
    </row>
    <row r="13" s="131" customFormat="1" ht="30" customHeight="1" spans="1:10">
      <c r="A13" s="146" t="str">
        <f t="shared" si="1"/>
        <v>    2025年春节慰问经费</v>
      </c>
      <c r="B13" s="21" t="s">
        <v>338</v>
      </c>
      <c r="C13" s="21" t="s">
        <v>329</v>
      </c>
      <c r="D13" s="21" t="s">
        <v>348</v>
      </c>
      <c r="E13" s="146" t="s">
        <v>349</v>
      </c>
      <c r="F13" s="21" t="s">
        <v>332</v>
      </c>
      <c r="G13" s="146" t="s">
        <v>341</v>
      </c>
      <c r="H13" s="21" t="s">
        <v>342</v>
      </c>
      <c r="I13" s="21" t="s">
        <v>326</v>
      </c>
      <c r="J13" s="146" t="s">
        <v>350</v>
      </c>
    </row>
    <row r="14" s="131" customFormat="1" ht="30" customHeight="1" spans="1:10">
      <c r="A14" s="146" t="str">
        <f t="shared" si="1"/>
        <v>    2025年春节慰问经费</v>
      </c>
      <c r="B14" s="21" t="s">
        <v>338</v>
      </c>
      <c r="C14" s="21" t="s">
        <v>334</v>
      </c>
      <c r="D14" s="21" t="s">
        <v>335</v>
      </c>
      <c r="E14" s="146" t="s">
        <v>351</v>
      </c>
      <c r="F14" s="21" t="s">
        <v>323</v>
      </c>
      <c r="G14" s="146" t="s">
        <v>352</v>
      </c>
      <c r="H14" s="21" t="s">
        <v>325</v>
      </c>
      <c r="I14" s="21" t="s">
        <v>326</v>
      </c>
      <c r="J14" s="146" t="s">
        <v>353</v>
      </c>
    </row>
    <row r="15" s="131" customFormat="1" ht="30" customHeight="1" spans="1:10">
      <c r="A15" s="146" t="str">
        <f t="shared" si="1"/>
        <v>    2025年春节慰问经费</v>
      </c>
      <c r="B15" s="21" t="s">
        <v>338</v>
      </c>
      <c r="C15" s="21" t="s">
        <v>334</v>
      </c>
      <c r="D15" s="21" t="s">
        <v>335</v>
      </c>
      <c r="E15" s="146" t="s">
        <v>354</v>
      </c>
      <c r="F15" s="21" t="s">
        <v>323</v>
      </c>
      <c r="G15" s="146" t="s">
        <v>352</v>
      </c>
      <c r="H15" s="21" t="s">
        <v>325</v>
      </c>
      <c r="I15" s="21" t="s">
        <v>326</v>
      </c>
      <c r="J15" s="146" t="s">
        <v>355</v>
      </c>
    </row>
    <row r="16" s="131" customFormat="1" ht="30" customHeight="1" spans="1:10">
      <c r="A16" s="146" t="str">
        <f t="shared" ref="A16:A19" si="2">"    "&amp;"应急指挥部建设经费"</f>
        <v>    应急指挥部建设经费</v>
      </c>
      <c r="B16" s="21" t="s">
        <v>356</v>
      </c>
      <c r="C16" s="21" t="s">
        <v>320</v>
      </c>
      <c r="D16" s="21" t="s">
        <v>339</v>
      </c>
      <c r="E16" s="146" t="s">
        <v>357</v>
      </c>
      <c r="F16" s="21" t="s">
        <v>332</v>
      </c>
      <c r="G16" s="146" t="s">
        <v>358</v>
      </c>
      <c r="H16" s="21" t="s">
        <v>342</v>
      </c>
      <c r="I16" s="21" t="s">
        <v>326</v>
      </c>
      <c r="J16" s="146" t="s">
        <v>359</v>
      </c>
    </row>
    <row r="17" s="131" customFormat="1" ht="30" customHeight="1" spans="1:10">
      <c r="A17" s="146" t="str">
        <f t="shared" si="2"/>
        <v>    应急指挥部建设经费</v>
      </c>
      <c r="B17" s="21" t="s">
        <v>360</v>
      </c>
      <c r="C17" s="21" t="s">
        <v>320</v>
      </c>
      <c r="D17" s="21" t="s">
        <v>361</v>
      </c>
      <c r="E17" s="146" t="s">
        <v>362</v>
      </c>
      <c r="F17" s="21" t="s">
        <v>332</v>
      </c>
      <c r="G17" s="146" t="s">
        <v>363</v>
      </c>
      <c r="H17" s="21" t="s">
        <v>364</v>
      </c>
      <c r="I17" s="21" t="s">
        <v>326</v>
      </c>
      <c r="J17" s="146" t="s">
        <v>365</v>
      </c>
    </row>
    <row r="18" s="131" customFormat="1" ht="30" customHeight="1" spans="1:10">
      <c r="A18" s="146" t="str">
        <f t="shared" si="2"/>
        <v>    应急指挥部建设经费</v>
      </c>
      <c r="B18" s="21" t="s">
        <v>360</v>
      </c>
      <c r="C18" s="21" t="s">
        <v>329</v>
      </c>
      <c r="D18" s="21" t="s">
        <v>330</v>
      </c>
      <c r="E18" s="146" t="s">
        <v>366</v>
      </c>
      <c r="F18" s="21" t="s">
        <v>323</v>
      </c>
      <c r="G18" s="146" t="s">
        <v>152</v>
      </c>
      <c r="H18" s="21" t="s">
        <v>367</v>
      </c>
      <c r="I18" s="21" t="s">
        <v>326</v>
      </c>
      <c r="J18" s="146" t="s">
        <v>368</v>
      </c>
    </row>
    <row r="19" s="131" customFormat="1" ht="30" customHeight="1" spans="1:10">
      <c r="A19" s="146" t="str">
        <f t="shared" si="2"/>
        <v>    应急指挥部建设经费</v>
      </c>
      <c r="B19" s="21" t="s">
        <v>360</v>
      </c>
      <c r="C19" s="21" t="s">
        <v>334</v>
      </c>
      <c r="D19" s="21" t="s">
        <v>335</v>
      </c>
      <c r="E19" s="146" t="s">
        <v>369</v>
      </c>
      <c r="F19" s="21" t="s">
        <v>323</v>
      </c>
      <c r="G19" s="146" t="s">
        <v>370</v>
      </c>
      <c r="H19" s="21" t="s">
        <v>325</v>
      </c>
      <c r="I19" s="21" t="s">
        <v>326</v>
      </c>
      <c r="J19" s="146" t="s">
        <v>371</v>
      </c>
    </row>
    <row r="20" s="131" customFormat="1" ht="30" customHeight="1" spans="1:10">
      <c r="A20" s="146" t="s">
        <v>291</v>
      </c>
      <c r="B20" s="21" t="s">
        <v>372</v>
      </c>
      <c r="C20" s="21" t="s">
        <v>320</v>
      </c>
      <c r="D20" s="21" t="s">
        <v>339</v>
      </c>
      <c r="E20" s="146" t="s">
        <v>373</v>
      </c>
      <c r="F20" s="21" t="s">
        <v>332</v>
      </c>
      <c r="G20" s="146" t="s">
        <v>374</v>
      </c>
      <c r="H20" s="21" t="s">
        <v>375</v>
      </c>
      <c r="I20" s="21" t="s">
        <v>326</v>
      </c>
      <c r="J20" s="146" t="s">
        <v>373</v>
      </c>
    </row>
    <row r="21" s="131" customFormat="1" ht="30" customHeight="1" spans="1:10">
      <c r="A21" s="146" t="str">
        <f t="shared" ref="A20:A24" si="3">"    "&amp;"防灾减灾综合演练宣传培训购置装备工作经费"</f>
        <v>    防灾减灾综合演练宣传培训购置装备工作经费</v>
      </c>
      <c r="B21" s="21" t="s">
        <v>376</v>
      </c>
      <c r="C21" s="21" t="s">
        <v>320</v>
      </c>
      <c r="D21" s="21" t="s">
        <v>339</v>
      </c>
      <c r="E21" s="146" t="s">
        <v>377</v>
      </c>
      <c r="F21" s="21" t="s">
        <v>323</v>
      </c>
      <c r="G21" s="146" t="s">
        <v>378</v>
      </c>
      <c r="H21" s="21" t="s">
        <v>375</v>
      </c>
      <c r="I21" s="21" t="s">
        <v>326</v>
      </c>
      <c r="J21" s="146" t="s">
        <v>379</v>
      </c>
    </row>
    <row r="22" s="131" customFormat="1" ht="30" customHeight="1" spans="1:10">
      <c r="A22" s="146" t="str">
        <f t="shared" si="3"/>
        <v>    防灾减灾综合演练宣传培训购置装备工作经费</v>
      </c>
      <c r="B22" s="21" t="s">
        <v>376</v>
      </c>
      <c r="C22" s="21" t="s">
        <v>329</v>
      </c>
      <c r="D22" s="21" t="s">
        <v>330</v>
      </c>
      <c r="E22" s="146" t="s">
        <v>380</v>
      </c>
      <c r="F22" s="21" t="s">
        <v>323</v>
      </c>
      <c r="G22" s="146">
        <v>95</v>
      </c>
      <c r="H22" s="21" t="s">
        <v>325</v>
      </c>
      <c r="I22" s="21" t="s">
        <v>326</v>
      </c>
      <c r="J22" s="146" t="s">
        <v>381</v>
      </c>
    </row>
    <row r="23" s="131" customFormat="1" ht="30" customHeight="1" spans="1:10">
      <c r="A23" s="146" t="str">
        <f t="shared" si="3"/>
        <v>    防灾减灾综合演练宣传培训购置装备工作经费</v>
      </c>
      <c r="B23" s="21" t="s">
        <v>376</v>
      </c>
      <c r="C23" s="21" t="s">
        <v>329</v>
      </c>
      <c r="D23" s="21" t="s">
        <v>330</v>
      </c>
      <c r="E23" s="146" t="s">
        <v>382</v>
      </c>
      <c r="F23" s="21" t="s">
        <v>323</v>
      </c>
      <c r="G23" s="146">
        <v>95</v>
      </c>
      <c r="H23" s="21" t="s">
        <v>325</v>
      </c>
      <c r="I23" s="21" t="s">
        <v>326</v>
      </c>
      <c r="J23" s="146" t="s">
        <v>383</v>
      </c>
    </row>
    <row r="24" s="131" customFormat="1" ht="30" customHeight="1" spans="1:10">
      <c r="A24" s="146" t="str">
        <f t="shared" si="3"/>
        <v>    防灾减灾综合演练宣传培训购置装备工作经费</v>
      </c>
      <c r="B24" s="21" t="s">
        <v>376</v>
      </c>
      <c r="C24" s="21" t="s">
        <v>334</v>
      </c>
      <c r="D24" s="21" t="s">
        <v>335</v>
      </c>
      <c r="E24" s="146" t="s">
        <v>369</v>
      </c>
      <c r="F24" s="21" t="s">
        <v>323</v>
      </c>
      <c r="G24" s="146" t="s">
        <v>352</v>
      </c>
      <c r="H24" s="21" t="s">
        <v>325</v>
      </c>
      <c r="I24" s="21" t="s">
        <v>326</v>
      </c>
      <c r="J24" s="146" t="s">
        <v>384</v>
      </c>
    </row>
    <row r="25" s="131" customFormat="1" ht="30" customHeight="1" spans="1:10">
      <c r="A25" s="146" t="str">
        <f t="shared" ref="A25:A30" si="4">"    "&amp;"应急管理工作经费"</f>
        <v>    应急管理工作经费</v>
      </c>
      <c r="B25" s="21" t="s">
        <v>385</v>
      </c>
      <c r="C25" s="21" t="s">
        <v>320</v>
      </c>
      <c r="D25" s="21" t="s">
        <v>339</v>
      </c>
      <c r="E25" s="146" t="s">
        <v>386</v>
      </c>
      <c r="F25" s="21" t="s">
        <v>323</v>
      </c>
      <c r="G25" s="146" t="s">
        <v>378</v>
      </c>
      <c r="H25" s="21" t="s">
        <v>387</v>
      </c>
      <c r="I25" s="21" t="s">
        <v>326</v>
      </c>
      <c r="J25" s="146" t="s">
        <v>388</v>
      </c>
    </row>
    <row r="26" s="131" customFormat="1" ht="30" customHeight="1" spans="1:10">
      <c r="A26" s="146" t="str">
        <f t="shared" si="4"/>
        <v>    应急管理工作经费</v>
      </c>
      <c r="B26" s="21" t="s">
        <v>385</v>
      </c>
      <c r="C26" s="21" t="s">
        <v>320</v>
      </c>
      <c r="D26" s="21" t="s">
        <v>361</v>
      </c>
      <c r="E26" s="146" t="s">
        <v>389</v>
      </c>
      <c r="F26" s="21" t="s">
        <v>323</v>
      </c>
      <c r="G26" s="146" t="s">
        <v>370</v>
      </c>
      <c r="H26" s="21" t="s">
        <v>325</v>
      </c>
      <c r="I26" s="21" t="s">
        <v>326</v>
      </c>
      <c r="J26" s="146" t="s">
        <v>390</v>
      </c>
    </row>
    <row r="27" s="131" customFormat="1" ht="30" customHeight="1" spans="1:10">
      <c r="A27" s="146" t="str">
        <f t="shared" si="4"/>
        <v>    应急管理工作经费</v>
      </c>
      <c r="B27" s="21" t="s">
        <v>385</v>
      </c>
      <c r="C27" s="21" t="s">
        <v>320</v>
      </c>
      <c r="D27" s="21" t="s">
        <v>361</v>
      </c>
      <c r="E27" s="146" t="s">
        <v>391</v>
      </c>
      <c r="F27" s="21" t="s">
        <v>332</v>
      </c>
      <c r="G27" s="146" t="s">
        <v>324</v>
      </c>
      <c r="H27" s="21" t="s">
        <v>325</v>
      </c>
      <c r="I27" s="21" t="s">
        <v>326</v>
      </c>
      <c r="J27" s="146" t="s">
        <v>392</v>
      </c>
    </row>
    <row r="28" s="131" customFormat="1" ht="30" customHeight="1" spans="1:10">
      <c r="A28" s="146" t="str">
        <f t="shared" si="4"/>
        <v>    应急管理工作经费</v>
      </c>
      <c r="B28" s="21" t="s">
        <v>385</v>
      </c>
      <c r="C28" s="21" t="s">
        <v>320</v>
      </c>
      <c r="D28" s="21" t="s">
        <v>361</v>
      </c>
      <c r="E28" s="146" t="s">
        <v>393</v>
      </c>
      <c r="F28" s="21" t="s">
        <v>332</v>
      </c>
      <c r="G28" s="146" t="s">
        <v>324</v>
      </c>
      <c r="H28" s="21" t="s">
        <v>325</v>
      </c>
      <c r="I28" s="21" t="s">
        <v>326</v>
      </c>
      <c r="J28" s="146" t="s">
        <v>394</v>
      </c>
    </row>
    <row r="29" s="131" customFormat="1" ht="30" customHeight="1" spans="1:10">
      <c r="A29" s="146" t="str">
        <f t="shared" si="4"/>
        <v>    应急管理工作经费</v>
      </c>
      <c r="B29" s="21" t="s">
        <v>385</v>
      </c>
      <c r="C29" s="21" t="s">
        <v>329</v>
      </c>
      <c r="D29" s="21" t="s">
        <v>330</v>
      </c>
      <c r="E29" s="146" t="s">
        <v>395</v>
      </c>
      <c r="F29" s="21" t="s">
        <v>323</v>
      </c>
      <c r="G29" s="146" t="s">
        <v>152</v>
      </c>
      <c r="H29" s="21" t="s">
        <v>367</v>
      </c>
      <c r="I29" s="21" t="s">
        <v>326</v>
      </c>
      <c r="J29" s="146" t="s">
        <v>396</v>
      </c>
    </row>
    <row r="30" s="131" customFormat="1" ht="30" customHeight="1" spans="1:10">
      <c r="A30" s="146" t="str">
        <f t="shared" si="4"/>
        <v>    应急管理工作经费</v>
      </c>
      <c r="B30" s="21" t="s">
        <v>385</v>
      </c>
      <c r="C30" s="21" t="s">
        <v>334</v>
      </c>
      <c r="D30" s="21" t="s">
        <v>335</v>
      </c>
      <c r="E30" s="146" t="s">
        <v>397</v>
      </c>
      <c r="F30" s="21" t="s">
        <v>323</v>
      </c>
      <c r="G30" s="146" t="s">
        <v>352</v>
      </c>
      <c r="H30" s="21" t="s">
        <v>325</v>
      </c>
      <c r="I30" s="21" t="s">
        <v>326</v>
      </c>
      <c r="J30" s="146" t="s">
        <v>398</v>
      </c>
    </row>
    <row r="31" s="131" customFormat="1" ht="30" customHeight="1" spans="1:10">
      <c r="A31" s="146" t="str">
        <f t="shared" ref="A31:A35" si="5">"    "&amp;"修缮办公业务用房保障工作经费"</f>
        <v>    修缮办公业务用房保障工作经费</v>
      </c>
      <c r="B31" s="21" t="s">
        <v>319</v>
      </c>
      <c r="C31" s="21" t="s">
        <v>320</v>
      </c>
      <c r="D31" s="21" t="s">
        <v>361</v>
      </c>
      <c r="E31" s="146" t="s">
        <v>399</v>
      </c>
      <c r="F31" s="21" t="s">
        <v>332</v>
      </c>
      <c r="G31" s="146" t="s">
        <v>324</v>
      </c>
      <c r="H31" s="21" t="s">
        <v>325</v>
      </c>
      <c r="I31" s="21" t="s">
        <v>326</v>
      </c>
      <c r="J31" s="146" t="s">
        <v>400</v>
      </c>
    </row>
    <row r="32" s="131" customFormat="1" ht="30" customHeight="1" spans="1:10">
      <c r="A32" s="146" t="str">
        <f t="shared" si="5"/>
        <v>    修缮办公业务用房保障工作经费</v>
      </c>
      <c r="B32" s="21" t="s">
        <v>401</v>
      </c>
      <c r="C32" s="21" t="s">
        <v>320</v>
      </c>
      <c r="D32" s="21" t="s">
        <v>321</v>
      </c>
      <c r="E32" s="146" t="s">
        <v>402</v>
      </c>
      <c r="F32" s="21" t="s">
        <v>332</v>
      </c>
      <c r="G32" s="146" t="s">
        <v>324</v>
      </c>
      <c r="H32" s="21" t="s">
        <v>325</v>
      </c>
      <c r="I32" s="21" t="s">
        <v>326</v>
      </c>
      <c r="J32" s="146" t="s">
        <v>403</v>
      </c>
    </row>
    <row r="33" s="131" customFormat="1" ht="30" customHeight="1" spans="1:10">
      <c r="A33" s="146" t="str">
        <f t="shared" si="5"/>
        <v>    修缮办公业务用房保障工作经费</v>
      </c>
      <c r="B33" s="21" t="s">
        <v>401</v>
      </c>
      <c r="C33" s="21" t="s">
        <v>329</v>
      </c>
      <c r="D33" s="21" t="s">
        <v>330</v>
      </c>
      <c r="E33" s="146" t="s">
        <v>404</v>
      </c>
      <c r="F33" s="21" t="s">
        <v>332</v>
      </c>
      <c r="G33" s="146" t="s">
        <v>324</v>
      </c>
      <c r="H33" s="21" t="s">
        <v>325</v>
      </c>
      <c r="I33" s="21" t="s">
        <v>326</v>
      </c>
      <c r="J33" s="146" t="s">
        <v>404</v>
      </c>
    </row>
    <row r="34" s="131" customFormat="1" ht="30" customHeight="1" spans="1:10">
      <c r="A34" s="146" t="str">
        <f t="shared" si="5"/>
        <v>    修缮办公业务用房保障工作经费</v>
      </c>
      <c r="B34" s="21" t="s">
        <v>401</v>
      </c>
      <c r="C34" s="21" t="s">
        <v>329</v>
      </c>
      <c r="D34" s="21" t="s">
        <v>405</v>
      </c>
      <c r="E34" s="146" t="s">
        <v>406</v>
      </c>
      <c r="F34" s="21" t="s">
        <v>323</v>
      </c>
      <c r="G34" s="146" t="s">
        <v>152</v>
      </c>
      <c r="H34" s="21" t="s">
        <v>367</v>
      </c>
      <c r="I34" s="21" t="s">
        <v>326</v>
      </c>
      <c r="J34" s="146" t="s">
        <v>407</v>
      </c>
    </row>
    <row r="35" s="131" customFormat="1" ht="30" customHeight="1" spans="1:10">
      <c r="A35" s="146" t="str">
        <f t="shared" si="5"/>
        <v>    修缮办公业务用房保障工作经费</v>
      </c>
      <c r="B35" s="21" t="s">
        <v>401</v>
      </c>
      <c r="C35" s="21" t="s">
        <v>334</v>
      </c>
      <c r="D35" s="21" t="s">
        <v>335</v>
      </c>
      <c r="E35" s="146" t="s">
        <v>408</v>
      </c>
      <c r="F35" s="21" t="s">
        <v>323</v>
      </c>
      <c r="G35" s="146" t="s">
        <v>370</v>
      </c>
      <c r="H35" s="21" t="s">
        <v>325</v>
      </c>
      <c r="I35" s="21" t="s">
        <v>326</v>
      </c>
      <c r="J35" s="146" t="s">
        <v>409</v>
      </c>
    </row>
    <row r="36" s="131" customFormat="1" ht="30" customHeight="1" spans="1:10">
      <c r="A36" s="147" t="s">
        <v>410</v>
      </c>
      <c r="B36" s="148" t="s">
        <v>411</v>
      </c>
      <c r="C36" s="149" t="s">
        <v>320</v>
      </c>
      <c r="D36" s="150" t="s">
        <v>339</v>
      </c>
      <c r="E36" s="151" t="s">
        <v>412</v>
      </c>
      <c r="F36" s="151" t="s">
        <v>323</v>
      </c>
      <c r="G36" s="151" t="s">
        <v>378</v>
      </c>
      <c r="H36" s="151" t="s">
        <v>387</v>
      </c>
      <c r="I36" s="151" t="s">
        <v>326</v>
      </c>
      <c r="J36" s="151" t="s">
        <v>413</v>
      </c>
    </row>
    <row r="37" s="131" customFormat="1" ht="30" customHeight="1" spans="1:10">
      <c r="A37" s="152"/>
      <c r="B37" s="153"/>
      <c r="C37" s="149" t="s">
        <v>320</v>
      </c>
      <c r="D37" s="150" t="s">
        <v>339</v>
      </c>
      <c r="E37" s="151" t="s">
        <v>414</v>
      </c>
      <c r="F37" s="151" t="s">
        <v>323</v>
      </c>
      <c r="G37" s="151" t="s">
        <v>415</v>
      </c>
      <c r="H37" s="151" t="s">
        <v>416</v>
      </c>
      <c r="I37" s="151" t="s">
        <v>326</v>
      </c>
      <c r="J37" s="151" t="s">
        <v>417</v>
      </c>
    </row>
    <row r="38" s="131" customFormat="1" ht="30" customHeight="1" spans="1:10">
      <c r="A38" s="152"/>
      <c r="B38" s="153"/>
      <c r="C38" s="149" t="s">
        <v>320</v>
      </c>
      <c r="D38" s="150" t="s">
        <v>361</v>
      </c>
      <c r="E38" s="151" t="s">
        <v>393</v>
      </c>
      <c r="F38" s="151" t="s">
        <v>332</v>
      </c>
      <c r="G38" s="151" t="s">
        <v>324</v>
      </c>
      <c r="H38" s="151" t="s">
        <v>325</v>
      </c>
      <c r="I38" s="151" t="s">
        <v>326</v>
      </c>
      <c r="J38" s="151" t="s">
        <v>418</v>
      </c>
    </row>
    <row r="39" s="131" customFormat="1" ht="30" customHeight="1" spans="1:10">
      <c r="A39" s="152"/>
      <c r="B39" s="153"/>
      <c r="C39" s="149" t="s">
        <v>320</v>
      </c>
      <c r="D39" s="150" t="s">
        <v>361</v>
      </c>
      <c r="E39" s="151" t="s">
        <v>419</v>
      </c>
      <c r="F39" s="151" t="s">
        <v>332</v>
      </c>
      <c r="G39" s="151" t="s">
        <v>324</v>
      </c>
      <c r="H39" s="151" t="s">
        <v>325</v>
      </c>
      <c r="I39" s="151" t="s">
        <v>326</v>
      </c>
      <c r="J39" s="151" t="s">
        <v>420</v>
      </c>
    </row>
    <row r="40" s="131" customFormat="1" ht="30" customHeight="1" spans="1:10">
      <c r="A40" s="152"/>
      <c r="B40" s="153"/>
      <c r="C40" s="149" t="s">
        <v>329</v>
      </c>
      <c r="D40" s="150" t="s">
        <v>405</v>
      </c>
      <c r="E40" s="151" t="s">
        <v>395</v>
      </c>
      <c r="F40" s="151" t="s">
        <v>323</v>
      </c>
      <c r="G40" s="151" t="s">
        <v>152</v>
      </c>
      <c r="H40" s="151" t="s">
        <v>367</v>
      </c>
      <c r="I40" s="151" t="s">
        <v>326</v>
      </c>
      <c r="J40" s="151" t="s">
        <v>421</v>
      </c>
    </row>
    <row r="41" s="131" customFormat="1" ht="30" customHeight="1" spans="1:10">
      <c r="A41" s="154"/>
      <c r="B41" s="155"/>
      <c r="C41" s="149" t="s">
        <v>334</v>
      </c>
      <c r="D41" s="150" t="s">
        <v>335</v>
      </c>
      <c r="E41" s="151" t="s">
        <v>422</v>
      </c>
      <c r="F41" s="151" t="s">
        <v>323</v>
      </c>
      <c r="G41" s="151" t="s">
        <v>352</v>
      </c>
      <c r="H41" s="151" t="s">
        <v>325</v>
      </c>
      <c r="I41" s="151" t="s">
        <v>326</v>
      </c>
      <c r="J41" s="151" t="s">
        <v>423</v>
      </c>
    </row>
    <row r="42" s="131" customFormat="1" ht="17.8" customHeight="1" spans="1:10">
      <c r="A42" s="156" t="s">
        <v>306</v>
      </c>
      <c r="B42" s="157" t="s">
        <v>424</v>
      </c>
      <c r="C42" s="151" t="s">
        <v>320</v>
      </c>
      <c r="D42" s="151" t="s">
        <v>339</v>
      </c>
      <c r="E42" s="151" t="s">
        <v>425</v>
      </c>
      <c r="F42" s="151" t="s">
        <v>323</v>
      </c>
      <c r="G42" s="151" t="s">
        <v>378</v>
      </c>
      <c r="H42" s="151" t="s">
        <v>387</v>
      </c>
      <c r="I42" s="151" t="s">
        <v>326</v>
      </c>
      <c r="J42" s="151" t="s">
        <v>426</v>
      </c>
    </row>
    <row r="43" s="131" customFormat="1" ht="17.8" customHeight="1" spans="1:10">
      <c r="A43" s="158"/>
      <c r="B43" s="159"/>
      <c r="C43" s="151" t="s">
        <v>320</v>
      </c>
      <c r="D43" s="151" t="s">
        <v>339</v>
      </c>
      <c r="E43" s="151" t="s">
        <v>427</v>
      </c>
      <c r="F43" s="151" t="s">
        <v>332</v>
      </c>
      <c r="G43" s="151" t="s">
        <v>363</v>
      </c>
      <c r="H43" s="151" t="s">
        <v>364</v>
      </c>
      <c r="I43" s="151" t="s">
        <v>326</v>
      </c>
      <c r="J43" s="151" t="s">
        <v>428</v>
      </c>
    </row>
    <row r="44" s="131" customFormat="1" ht="17.8" customHeight="1" spans="1:10">
      <c r="A44" s="158"/>
      <c r="B44" s="159"/>
      <c r="C44" s="151" t="s">
        <v>320</v>
      </c>
      <c r="D44" s="151" t="s">
        <v>339</v>
      </c>
      <c r="E44" s="151" t="s">
        <v>429</v>
      </c>
      <c r="F44" s="151" t="s">
        <v>323</v>
      </c>
      <c r="G44" s="151" t="s">
        <v>430</v>
      </c>
      <c r="H44" s="151" t="s">
        <v>387</v>
      </c>
      <c r="I44" s="151" t="s">
        <v>326</v>
      </c>
      <c r="J44" s="151" t="s">
        <v>431</v>
      </c>
    </row>
    <row r="45" s="131" customFormat="1" ht="17.8" customHeight="1" spans="1:10">
      <c r="A45" s="158"/>
      <c r="B45" s="159"/>
      <c r="C45" s="151" t="s">
        <v>329</v>
      </c>
      <c r="D45" s="151" t="s">
        <v>329</v>
      </c>
      <c r="E45" s="151" t="s">
        <v>432</v>
      </c>
      <c r="F45" s="151" t="s">
        <v>332</v>
      </c>
      <c r="G45" s="151" t="s">
        <v>324</v>
      </c>
      <c r="H45" s="151" t="s">
        <v>325</v>
      </c>
      <c r="I45" s="151" t="s">
        <v>326</v>
      </c>
      <c r="J45" s="151" t="s">
        <v>381</v>
      </c>
    </row>
    <row r="46" s="131" customFormat="1" ht="23" customHeight="1" spans="1:10">
      <c r="A46" s="160"/>
      <c r="B46" s="161"/>
      <c r="C46" s="151" t="s">
        <v>334</v>
      </c>
      <c r="D46" s="151" t="s">
        <v>335</v>
      </c>
      <c r="E46" s="151" t="s">
        <v>408</v>
      </c>
      <c r="F46" s="151" t="s">
        <v>323</v>
      </c>
      <c r="G46" s="151" t="s">
        <v>370</v>
      </c>
      <c r="H46" s="151" t="s">
        <v>325</v>
      </c>
      <c r="I46" s="151" t="s">
        <v>326</v>
      </c>
      <c r="J46" s="151" t="s">
        <v>433</v>
      </c>
    </row>
  </sheetData>
  <mergeCells count="18">
    <mergeCell ref="A2:J2"/>
    <mergeCell ref="A3:H3"/>
    <mergeCell ref="A8:A10"/>
    <mergeCell ref="A11:A15"/>
    <mergeCell ref="A16:A19"/>
    <mergeCell ref="A20:A24"/>
    <mergeCell ref="A25:A30"/>
    <mergeCell ref="A31:A35"/>
    <mergeCell ref="A36:A41"/>
    <mergeCell ref="A42:A46"/>
    <mergeCell ref="B8:B10"/>
    <mergeCell ref="B11:B15"/>
    <mergeCell ref="B16:B19"/>
    <mergeCell ref="B20:B24"/>
    <mergeCell ref="B25:B30"/>
    <mergeCell ref="B31:B35"/>
    <mergeCell ref="B36:B41"/>
    <mergeCell ref="B42:B4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2025-02-06T07:45:00Z</dcterms:created>
  <dcterms:modified xsi:type="dcterms:W3CDTF">2025-02-07T13:53:55Z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25968E2DAA0C43A69246F6BF077D0FAD_13</vt:lpwstr>
  </property>
  <property fmtid="{D5CDD505-2E9C-101B-9397-08002B2CF9AE}" pid="3" name="KSOProductBuildVer">
    <vt:lpwstr>2052-12.1.0.19770</vt:lpwstr>
  </property>
</Properties>
</file>