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4085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</definedNames>
  <calcPr calcId="144525"/>
</workbook>
</file>

<file path=xl/sharedStrings.xml><?xml version="1.0" encoding="utf-8"?>
<sst xmlns="http://schemas.openxmlformats.org/spreadsheetml/2006/main" count="443">
  <si>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</si>
  <si>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</si>
  <si>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</si>
  <si>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</si>
  <si>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</si>
  <si>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</si>
  <si>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</si>
  <si>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</si>
  <si>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</si>
  <si>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</si>
  <si>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</si>
  <si>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</si>
  <si>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</si>
  <si>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</si>
  <si>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</si>
  <si>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</si>
  <si>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</si>
  <si>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</si>
  <si>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</si>
  <si>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</si>
  <si>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</si>
  <si>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</si>
  <si>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</si>
  <si>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</si>
  <si>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</si>
  <si>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</si>
  <si>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</si>
  <si>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</si>
  <si>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</si>
  <si>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</si>
  <si>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</si>
  <si>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</si>
  <si>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</si>
  <si>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</si>
  <si>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</si>
  <si>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</si>
  <si>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</si>
  <si>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</si>
  <si>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</si>
  <si>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</si>
  <si>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</si>
  <si>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</si>
  <si>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</si>
  <si>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</si>
  <si>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</si>
  <si>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</si>
  <si>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</si>
  <si>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</si>
  <si>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</si>
  <si>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</si>
  <si>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</si>
  <si>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</si>
  <si>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</si>
  <si>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</si>
  <si>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</si>
  <si>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</si>
  <si>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</si>
  <si>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</si>
  <si>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</si>
  <si>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</si>
  <si>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</si>
  <si>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</si>
  <si>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</si>
  <si>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</si>
  <si>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</si>
  <si>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</si>
  <si>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</si>
  <si>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</si>
  <si>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</si>
  <si>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125018</t>
  </si>
  <si>
    <t>耿马傣族佤族自治县农业机械化发展服务中心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</si>
  <si>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</si>
  <si>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</si>
  <si>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</si>
  <si>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</si>
  <si>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</si>
  <si>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</si>
  <si>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</si>
  <si>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</si>
  <si>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</si>
  <si>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</si>
  <si>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</si>
  <si>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</si>
  <si>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</si>
  <si>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</si>
  <si>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</si>
  <si>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>2013816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</si>
  <si>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</si>
  <si>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</si>
  <si>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</si>
  <si>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</si>
  <si>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</si>
  <si>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</si>
  <si>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</si>
  <si>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</si>
  <si>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</si>
  <si>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</si>
  <si>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</si>
  <si>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</si>
  <si>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213</t>
  </si>
  <si>
    <t>农林水支出</t>
  </si>
  <si>
    <t>21301</t>
  </si>
  <si>
    <t>2130104</t>
  </si>
  <si>
    <t>2130199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</si>
  <si>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</si>
  <si>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</si>
  <si>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</si>
  <si>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</si>
  <si>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</si>
  <si>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</si>
  <si>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</si>
  <si>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</si>
  <si>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</si>
  <si>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</si>
  <si>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</si>
  <si>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</si>
  <si>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</si>
  <si>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</si>
  <si>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</si>
  <si>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</si>
  <si>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</si>
  <si>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</si>
  <si>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</si>
  <si>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</si>
  <si>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</si>
  <si>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</si>
  <si>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</si>
  <si>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</si>
  <si>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</si>
  <si>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</si>
  <si>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</si>
  <si>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</si>
  <si>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</si>
  <si>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</si>
  <si>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</si>
  <si>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</si>
  <si>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</si>
  <si>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</si>
  <si>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</si>
  <si>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</si>
  <si>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</si>
  <si>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</si>
  <si>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</si>
  <si>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</si>
  <si>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</si>
  <si>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</si>
  <si>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</si>
  <si>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</si>
  <si>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</si>
  <si>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</si>
  <si>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</si>
  <si>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</si>
  <si>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</si>
  <si>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</si>
  <si>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</si>
  <si>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市场监督管理事务</t>
  </si>
  <si>
    <t>食品安全监管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</si>
  <si>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</si>
  <si>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</si>
  <si>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</si>
  <si>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</si>
  <si>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</si>
  <si>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</si>
  <si>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</si>
  <si>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</si>
  <si>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农业农村</t>
  </si>
  <si>
    <t>事业运行</t>
  </si>
  <si>
    <t>其他农业农村支出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</si>
  <si>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</si>
  <si>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</si>
  <si>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</si>
  <si>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</si>
  <si>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</si>
  <si>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</si>
  <si>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</si>
  <si>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</si>
  <si>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</si>
  <si>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</si>
  <si>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</si>
  <si>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</si>
  <si>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</si>
  <si>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</si>
  <si>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</si>
  <si>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</si>
  <si>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</si>
  <si>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</si>
  <si>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</si>
  <si>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</si>
  <si>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</si>
  <si>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</si>
  <si>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</si>
  <si>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</si>
  <si>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</si>
  <si>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</si>
  <si>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</si>
  <si>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</si>
  <si>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</si>
  <si>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</si>
  <si>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</si>
  <si>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</si>
  <si>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</si>
  <si>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530926241100002308306</t>
  </si>
  <si>
    <t>事业人员工资支出</t>
  </si>
  <si>
    <t>30101</t>
  </si>
  <si>
    <t>基本工资</t>
  </si>
  <si>
    <t>30102</t>
  </si>
  <si>
    <t>津贴补贴</t>
  </si>
  <si>
    <t>530926241100002308271</t>
  </si>
  <si>
    <t>奖励性绩效工资</t>
  </si>
  <si>
    <t>30107</t>
  </si>
  <si>
    <t>绩效工资</t>
  </si>
  <si>
    <t>530926241100002308308</t>
  </si>
  <si>
    <t>事业人员绩效工资（2017年提高部分）</t>
  </si>
  <si>
    <t>530926241100002308270</t>
  </si>
  <si>
    <t>基础性绩效工资</t>
  </si>
  <si>
    <t>530926241100002308309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</si>
  <si>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</si>
  <si>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</si>
  <si>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</si>
  <si>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</si>
  <si>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</si>
  <si>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</si>
  <si>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</si>
  <si>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</si>
  <si>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</si>
  <si>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</si>
  <si>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</si>
  <si>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</si>
  <si>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</si>
  <si>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</si>
  <si>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</si>
  <si>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</si>
  <si>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</si>
  <si>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530926241100002308313</t>
  </si>
  <si>
    <t>30113</t>
  </si>
  <si>
    <t>530926241100002308338</t>
  </si>
  <si>
    <t>一般公用经费</t>
  </si>
  <si>
    <t>30201</t>
  </si>
  <si>
    <t>办公费</t>
  </si>
  <si>
    <t>30211</t>
  </si>
  <si>
    <t>差旅费</t>
  </si>
  <si>
    <t>530926251100003796254</t>
  </si>
  <si>
    <t>公务接待费（公用经费）</t>
  </si>
  <si>
    <t>30217</t>
  </si>
  <si>
    <t>530926251100003797319</t>
  </si>
  <si>
    <t>公务用车运行维护费（公用经费）</t>
  </si>
  <si>
    <t>30231</t>
  </si>
  <si>
    <t>公务用车运行维护费</t>
  </si>
  <si>
    <t>530926241100002308317</t>
  </si>
  <si>
    <t>工会经费</t>
  </si>
  <si>
    <t>30228</t>
  </si>
  <si>
    <t>530926251100003796256</t>
  </si>
  <si>
    <t>残疾人就业保障金</t>
  </si>
  <si>
    <t>30299</t>
  </si>
  <si>
    <t>其他商品和服务支出</t>
  </si>
  <si>
    <t>530926241100002308334</t>
  </si>
  <si>
    <t>离退休费</t>
  </si>
  <si>
    <t>30302</t>
  </si>
  <si>
    <t>退休费</t>
  </si>
  <si>
    <t>530926251100003796253</t>
  </si>
  <si>
    <t>食品药品安全协管员</t>
  </si>
  <si>
    <t>30305</t>
  </si>
  <si>
    <t>生活补助</t>
  </si>
  <si>
    <t>530926241100002308333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</si>
  <si>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</si>
  <si>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</si>
  <si>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</si>
  <si>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</si>
  <si>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</si>
  <si>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</si>
  <si>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</si>
  <si>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</si>
  <si>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</si>
  <si>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</si>
  <si>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</si>
  <si>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事业发展类</t>
  </si>
  <si>
    <t>530926251100004067277</t>
  </si>
  <si>
    <t>2025年手续费资金</t>
  </si>
  <si>
    <t>530926251100003802500</t>
  </si>
  <si>
    <t>30204</t>
  </si>
  <si>
    <t>手续费</t>
  </si>
  <si>
    <t>历年税务返回手续费经费</t>
  </si>
  <si>
    <t>530926251100004053385</t>
  </si>
  <si>
    <t>历年拖拉机培训成本返回工作经费</t>
  </si>
  <si>
    <t>530926251100004053383</t>
  </si>
  <si>
    <t>30207</t>
  </si>
  <si>
    <t>邮电费</t>
  </si>
  <si>
    <t>食品安全监督管理员工作经费</t>
  </si>
  <si>
    <t>专项业务类</t>
  </si>
  <si>
    <t>530926251100003793968</t>
  </si>
  <si>
    <t>30226</t>
  </si>
  <si>
    <t>劳务费</t>
  </si>
  <si>
    <t>市监理站返回考试费经费</t>
  </si>
  <si>
    <t>530926251100004053402</t>
  </si>
  <si>
    <t>拖拉机年检表证成本款工作经费</t>
  </si>
  <si>
    <t>530926251100003804560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</si>
  <si>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</si>
  <si>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</si>
  <si>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</si>
  <si>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</si>
  <si>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</si>
  <si>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</si>
  <si>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</si>
  <si>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</si>
  <si>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</si>
  <si>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</si>
  <si>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</si>
  <si>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</si>
  <si>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</si>
  <si>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</si>
  <si>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</si>
  <si>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26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</si>
  <si>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</si>
  <si>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</si>
  <si>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</si>
  <si>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</si>
  <si>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</si>
  <si>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&gt;=</t>
  </si>
  <si>
    <t>100</t>
  </si>
  <si>
    <t>%</t>
  </si>
  <si>
    <t>定性指标</t>
  </si>
  <si>
    <t>反映获补助对象认定的准确性情况。
获补对象准确率=抽检符合标准的补助对象数/抽检实际补助对象数*100%</t>
  </si>
  <si>
    <t>时效指标</t>
  </si>
  <si>
    <t>发放及时率</t>
  </si>
  <si>
    <t>及时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</si>
  <si>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</si>
  <si>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</si>
  <si>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</si>
  <si>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</si>
  <si>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</si>
  <si>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</si>
  <si>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</si>
  <si>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</si>
  <si>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反映获补助受益对象的满意程度。</t>
  </si>
  <si>
    <t>通过农机购置补贴、新机具新技术的推广示范、农机推广培训、  农机安全生产宣传教育及农机化统计、农机销售网点、维修点的安全监督检查等工作开展，完成上级下达补贴资金，资金使用率达到100%、兑付率达90%以上，全县农业机械化总动力达到162000千瓦，农业机械化耕种收综合机械化率58.4%。</t>
  </si>
  <si>
    <t>全县农业机械化总动</t>
  </si>
  <si>
    <t>162000</t>
  </si>
  <si>
    <t>反映全县农业机械化总动力</t>
  </si>
  <si>
    <t>工作完成率</t>
  </si>
  <si>
    <t>90</t>
  </si>
  <si>
    <t>反映部门工作完成情况</t>
  </si>
  <si>
    <t>按照时间节点完成工作指标</t>
  </si>
  <si>
    <t>经济效益</t>
  </si>
  <si>
    <t>实现农业机械化作业效益</t>
  </si>
  <si>
    <t>7700</t>
  </si>
  <si>
    <t>万元</t>
  </si>
  <si>
    <t>反映补助带动人均增收的情况。</t>
  </si>
  <si>
    <t>农业机械化耕种收综合机械化率</t>
  </si>
  <si>
    <t>58.4</t>
  </si>
  <si>
    <t>95</t>
  </si>
  <si>
    <t xml:space="preserve">
通过农机购置补贴、新机具新技术的推广示范、农机推广培训、  农机安全生产宣传教育及农机化统计、农机销售网点、维修点的安全监督检查等工作开展，完成上级下达补贴资金，资金使用率达到100%、兑付率达90%以上，全县农业机械化总动力达到162000千瓦，农业机械化耕种收综合机械化率58.4%。</t>
  </si>
  <si>
    <t>全县农业机械化总动力</t>
  </si>
  <si>
    <t>千瓦</t>
  </si>
  <si>
    <t>补助资金足额发放率</t>
  </si>
  <si>
    <t>机购置补贴资金兑付率</t>
  </si>
  <si>
    <t>成本指标</t>
  </si>
  <si>
    <t>经济成本指标</t>
  </si>
  <si>
    <t>&lt;=</t>
  </si>
  <si>
    <t>410600.28</t>
  </si>
  <si>
    <t>元</t>
  </si>
  <si>
    <t>反映年度内成本控制情况</t>
  </si>
  <si>
    <t>一、做好农机安全监督管理；二、做好农机购置补贴及农机技术推广、粮食安全责任制考核；三、最后全县农机化数据统计。</t>
  </si>
  <si>
    <t>手续费返还额</t>
  </si>
  <si>
    <t>337</t>
  </si>
  <si>
    <t>反映年度内预估税务局返还手续费数额。</t>
  </si>
  <si>
    <t>各项工作完成情况</t>
  </si>
  <si>
    <t>年度内返回</t>
  </si>
  <si>
    <t>经济成本</t>
  </si>
  <si>
    <t>反映年度内成本控制情况。</t>
  </si>
  <si>
    <t>单位职工满意度指标</t>
  </si>
  <si>
    <t>反映年度内服务对象满意度情况。</t>
  </si>
  <si>
    <t>一、完成农机购置补贴及技术应用推广；二、用于全县农机安全监督；三、用于农机化数据统计</t>
  </si>
  <si>
    <t>检查（核查）任务完成率</t>
  </si>
  <si>
    <t>反映完成上级下达指标任务情况</t>
  </si>
  <si>
    <t>检查（核查）覆盖率</t>
  </si>
  <si>
    <t>开展工作覆盖情况</t>
  </si>
  <si>
    <t>成本控制</t>
  </si>
  <si>
    <t>15213</t>
  </si>
  <si>
    <t>反映资金使用是否超额</t>
  </si>
  <si>
    <t>检查（核查）结果公开率</t>
  </si>
  <si>
    <t>针对购机补贴情况是否进行公开</t>
  </si>
  <si>
    <t>没有投诉</t>
  </si>
  <si>
    <t>人次</t>
  </si>
  <si>
    <t>21</t>
  </si>
  <si>
    <t>人</t>
  </si>
  <si>
    <t>21人退休人员足员补助</t>
  </si>
  <si>
    <t>21人退休职工春节慰问金</t>
  </si>
  <si>
    <t>按时发放</t>
  </si>
  <si>
    <t>社会成本指标</t>
  </si>
  <si>
    <t>4200</t>
  </si>
  <si>
    <t>通过人员经费等常规工作开展，足额申报、缴纳各类保险、费用，预计税务返回额337元，年度返回率达100%。</t>
  </si>
  <si>
    <t>3443.4</t>
  </si>
  <si>
    <t>历年返回手续费</t>
  </si>
  <si>
    <t>按时返回</t>
  </si>
  <si>
    <t>年内返回</t>
  </si>
  <si>
    <t>受益人数</t>
  </si>
  <si>
    <t>反映年度内服务对象数。</t>
  </si>
  <si>
    <t>预算06表</t>
  </si>
  <si>
    <t>政府性基金预算支出预算表</t>
  </si>
  <si>
    <t>单位名称：临沧市发展和改革委员会</t>
  </si>
  <si>
    <t>本年政府性基金预算支出</t>
  </si>
  <si>
    <t>备注：此表无数据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</si>
  <si>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</si>
  <si>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</si>
  <si>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</si>
  <si>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</si>
  <si>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</si>
  <si>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</si>
  <si>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</si>
  <si>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</si>
  <si>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</si>
  <si>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</si>
  <si>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复印纸采购</t>
  </si>
  <si>
    <t>复印纸</t>
  </si>
  <si>
    <t>公务用车维修费</t>
  </si>
  <si>
    <t>车辆维修和保养服务</t>
  </si>
  <si>
    <t>车辆保险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</si>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</sst>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yyyy\-mm\-dd\ hh:mm:ss"/>
    <numFmt numFmtId="178" formatCode="hh:mm:ss"/>
    <numFmt numFmtId="179" formatCode="#,##0.00;\-#,##0.00;;@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1" fillId="16" borderId="14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177" fontId="8" fillId="0" borderId="7">
      <alignment horizontal="right" vertical="center"/>
    </xf>
    <xf numFmtId="0" fontId="32" fillId="11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37" fillId="14" borderId="17" applyNumberFormat="0" applyFon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50" fillId="29" borderId="21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2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49" fontId="8" fillId="0" borderId="7" xfId="55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2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IntegralNumberStyle" xfId="52"/>
    <cellStyle name="MoneyStyle" xfId="53"/>
    <cellStyle name="NumberStyle" xfId="54"/>
    <cellStyle name="TextStyle" xfId="55"/>
    <cellStyle name="Time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39" t="s">
        <v>0</v>
      </c>
    </row>
    <row r="3" ht="36" customHeight="1" spans="1:4">
      <c r="A3" s="6" t="str">
        <f>"2025"&amp;"年部门财务收支预算总表"</f>
        <v>2025年部门财务收支预算总表</v>
      </c>
      <c r="B3" s="200"/>
      <c r="C3" s="200"/>
      <c r="D3" s="200"/>
    </row>
    <row r="4" ht="18.75" customHeight="1" spans="1:4">
      <c r="A4" s="41" t="str">
        <f>"单位名称："&amp;"耿马傣族佤族自治县农业机械化发展服务中心"</f>
        <v>单位名称：耿马傣族佤族自治县农业机械化发展服务中心</v>
      </c>
      <c r="B4" s="201"/>
      <c r="C4" s="201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29" t="s">
        <v>6</v>
      </c>
      <c r="B8" s="24">
        <v>5976683.63</v>
      </c>
      <c r="C8" s="129" t="s">
        <v>7</v>
      </c>
      <c r="D8" s="24">
        <v>1651000</v>
      </c>
    </row>
    <row r="9" ht="18.75" customHeight="1" spans="1:4">
      <c r="A9" s="129" t="s">
        <v>8</v>
      </c>
      <c r="B9" s="24"/>
      <c r="C9" s="129" t="s">
        <v>9</v>
      </c>
      <c r="D9" s="24"/>
    </row>
    <row r="10" ht="18.75" customHeight="1" spans="1:4">
      <c r="A10" s="129" t="s">
        <v>10</v>
      </c>
      <c r="B10" s="24"/>
      <c r="C10" s="129" t="s">
        <v>11</v>
      </c>
      <c r="D10" s="24"/>
    </row>
    <row r="11" ht="18.75" customHeight="1" spans="1:4">
      <c r="A11" s="129" t="s">
        <v>12</v>
      </c>
      <c r="B11" s="24"/>
      <c r="C11" s="129" t="s">
        <v>13</v>
      </c>
      <c r="D11" s="24"/>
    </row>
    <row r="12" ht="18.75" customHeight="1" spans="1:4">
      <c r="A12" s="202" t="s">
        <v>14</v>
      </c>
      <c r="B12" s="24">
        <v>1243953.01</v>
      </c>
      <c r="C12" s="161" t="s">
        <v>15</v>
      </c>
      <c r="D12" s="24"/>
    </row>
    <row r="13" ht="18.75" customHeight="1" spans="1:4">
      <c r="A13" s="164" t="s">
        <v>16</v>
      </c>
      <c r="B13" s="24"/>
      <c r="C13" s="163" t="s">
        <v>17</v>
      </c>
      <c r="D13" s="24"/>
    </row>
    <row r="14" ht="18.75" customHeight="1" spans="1:4">
      <c r="A14" s="164" t="s">
        <v>18</v>
      </c>
      <c r="B14" s="24"/>
      <c r="C14" s="163" t="s">
        <v>19</v>
      </c>
      <c r="D14" s="24"/>
    </row>
    <row r="15" ht="18.75" customHeight="1" spans="1:4">
      <c r="A15" s="164" t="s">
        <v>20</v>
      </c>
      <c r="B15" s="24"/>
      <c r="C15" s="163" t="s">
        <v>21</v>
      </c>
      <c r="D15" s="24">
        <v>853421.52</v>
      </c>
    </row>
    <row r="16" ht="18.75" customHeight="1" spans="1:4">
      <c r="A16" s="164" t="s">
        <v>22</v>
      </c>
      <c r="B16" s="24"/>
      <c r="C16" s="163" t="s">
        <v>23</v>
      </c>
      <c r="D16" s="24">
        <v>187300.23</v>
      </c>
    </row>
    <row r="17" ht="18.75" customHeight="1" spans="1:4">
      <c r="A17" s="164" t="s">
        <v>24</v>
      </c>
      <c r="B17" s="24">
        <v>1243953.01</v>
      </c>
      <c r="C17" s="164" t="s">
        <v>25</v>
      </c>
      <c r="D17" s="24"/>
    </row>
    <row r="18" ht="18.75" customHeight="1" spans="1:4">
      <c r="A18" s="164" t="s">
        <v>26</v>
      </c>
      <c r="B18" s="24"/>
      <c r="C18" s="164" t="s">
        <v>27</v>
      </c>
      <c r="D18" s="24"/>
    </row>
    <row r="19" ht="18.75" customHeight="1" spans="1:4">
      <c r="A19" s="165" t="s">
        <v>26</v>
      </c>
      <c r="B19" s="24"/>
      <c r="C19" s="163" t="s">
        <v>28</v>
      </c>
      <c r="D19" s="24">
        <v>4237515.05</v>
      </c>
    </row>
    <row r="20" ht="18.75" customHeight="1" spans="1:4">
      <c r="A20" s="165" t="s">
        <v>26</v>
      </c>
      <c r="B20" s="24"/>
      <c r="C20" s="163" t="s">
        <v>29</v>
      </c>
      <c r="D20" s="24"/>
    </row>
    <row r="21" ht="18.75" customHeight="1" spans="1:4">
      <c r="A21" s="165" t="s">
        <v>26</v>
      </c>
      <c r="B21" s="24"/>
      <c r="C21" s="163" t="s">
        <v>30</v>
      </c>
      <c r="D21" s="24"/>
    </row>
    <row r="22" ht="18.75" customHeight="1" spans="1:4">
      <c r="A22" s="165" t="s">
        <v>26</v>
      </c>
      <c r="B22" s="24"/>
      <c r="C22" s="163" t="s">
        <v>31</v>
      </c>
      <c r="D22" s="24"/>
    </row>
    <row r="23" ht="18.75" customHeight="1" spans="1:4">
      <c r="A23" s="165" t="s">
        <v>26</v>
      </c>
      <c r="B23" s="24"/>
      <c r="C23" s="163" t="s">
        <v>32</v>
      </c>
      <c r="D23" s="24"/>
    </row>
    <row r="24" ht="18.75" customHeight="1" spans="1:4">
      <c r="A24" s="165" t="s">
        <v>26</v>
      </c>
      <c r="B24" s="24"/>
      <c r="C24" s="163" t="s">
        <v>33</v>
      </c>
      <c r="D24" s="24"/>
    </row>
    <row r="25" ht="18.75" customHeight="1" spans="1:4">
      <c r="A25" s="165" t="s">
        <v>26</v>
      </c>
      <c r="B25" s="24"/>
      <c r="C25" s="163" t="s">
        <v>34</v>
      </c>
      <c r="D25" s="24"/>
    </row>
    <row r="26" ht="18.75" customHeight="1" spans="1:4">
      <c r="A26" s="165" t="s">
        <v>26</v>
      </c>
      <c r="B26" s="24"/>
      <c r="C26" s="163" t="s">
        <v>35</v>
      </c>
      <c r="D26" s="24">
        <v>291399.84</v>
      </c>
    </row>
    <row r="27" ht="18.75" customHeight="1" spans="1:4">
      <c r="A27" s="165" t="s">
        <v>26</v>
      </c>
      <c r="B27" s="24"/>
      <c r="C27" s="163" t="s">
        <v>36</v>
      </c>
      <c r="D27" s="24"/>
    </row>
    <row r="28" ht="18.75" customHeight="1" spans="1:4">
      <c r="A28" s="165" t="s">
        <v>26</v>
      </c>
      <c r="B28" s="24"/>
      <c r="C28" s="163" t="s">
        <v>37</v>
      </c>
      <c r="D28" s="24"/>
    </row>
    <row r="29" ht="18.75" customHeight="1" spans="1:4">
      <c r="A29" s="165" t="s">
        <v>26</v>
      </c>
      <c r="B29" s="24"/>
      <c r="C29" s="163" t="s">
        <v>38</v>
      </c>
      <c r="D29" s="24"/>
    </row>
    <row r="30" ht="18.75" customHeight="1" spans="1:4">
      <c r="A30" s="165" t="s">
        <v>26</v>
      </c>
      <c r="B30" s="24"/>
      <c r="C30" s="163" t="s">
        <v>39</v>
      </c>
      <c r="D30" s="24"/>
    </row>
    <row r="31" ht="18.75" customHeight="1" spans="1:4">
      <c r="A31" s="166" t="s">
        <v>26</v>
      </c>
      <c r="B31" s="24"/>
      <c r="C31" s="164" t="s">
        <v>40</v>
      </c>
      <c r="D31" s="24"/>
    </row>
    <row r="32" ht="18.75" customHeight="1" spans="1:4">
      <c r="A32" s="166" t="s">
        <v>26</v>
      </c>
      <c r="B32" s="24"/>
      <c r="C32" s="164" t="s">
        <v>41</v>
      </c>
      <c r="D32" s="24"/>
    </row>
    <row r="33" ht="18.75" customHeight="1" spans="1:4">
      <c r="A33" s="166" t="s">
        <v>26</v>
      </c>
      <c r="B33" s="24"/>
      <c r="C33" s="164" t="s">
        <v>42</v>
      </c>
      <c r="D33" s="24"/>
    </row>
    <row r="34" ht="18.75" customHeight="1" spans="1:4">
      <c r="A34" s="203" t="s">
        <v>43</v>
      </c>
      <c r="B34" s="167">
        <f>SUM(B8:B12)</f>
        <v>7220636.64</v>
      </c>
      <c r="C34" s="204" t="s">
        <v>44</v>
      </c>
      <c r="D34" s="167">
        <v>7220636.64</v>
      </c>
    </row>
    <row r="35" ht="18.75" customHeight="1" spans="1:4">
      <c r="A35" s="205" t="s">
        <v>45</v>
      </c>
      <c r="B35" s="24"/>
      <c r="C35" s="129" t="s">
        <v>46</v>
      </c>
      <c r="D35" s="24">
        <v>0</v>
      </c>
    </row>
    <row r="36" ht="18.75" customHeight="1" spans="1:4">
      <c r="A36" s="205" t="s">
        <v>47</v>
      </c>
      <c r="B36" s="24"/>
      <c r="C36" s="129" t="s">
        <v>47</v>
      </c>
      <c r="D36" s="24"/>
    </row>
    <row r="37" ht="18.75" customHeight="1" spans="1:4">
      <c r="A37" s="205" t="s">
        <v>48</v>
      </c>
      <c r="B37" s="24"/>
      <c r="C37" s="129" t="s">
        <v>49</v>
      </c>
      <c r="D37" s="24">
        <v>0</v>
      </c>
    </row>
    <row r="38" ht="18.75" customHeight="1" spans="1:4">
      <c r="A38" s="206" t="s">
        <v>50</v>
      </c>
      <c r="B38" s="167">
        <f t="shared" ref="B38:D38" si="1">B34+B35</f>
        <v>7220636.64</v>
      </c>
      <c r="C38" s="204" t="s">
        <v>51</v>
      </c>
      <c r="D38" s="167">
        <f t="shared" si="1"/>
        <v>7220636.64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39" t="s">
        <v>397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398</v>
      </c>
      <c r="C3" s="103"/>
      <c r="D3" s="104"/>
      <c r="E3" s="104"/>
      <c r="F3" s="104"/>
    </row>
    <row r="4" ht="18.75" customHeight="1" spans="1:6">
      <c r="A4" s="8" t="str">
        <f>"单位名称："&amp;"耿马傣族佤族自治县农业机械化发展服务中心"</f>
        <v>单位名称：耿马傣族佤族自治县农业机械化发展服务中心</v>
      </c>
      <c r="B4" s="8" t="s">
        <v>399</v>
      </c>
      <c r="C4" s="98"/>
      <c r="D4" s="100"/>
      <c r="E4" s="100"/>
      <c r="F4" s="39" t="s">
        <v>1</v>
      </c>
    </row>
    <row r="5" ht="18.75" customHeight="1" spans="1:6">
      <c r="A5" s="105" t="s">
        <v>184</v>
      </c>
      <c r="B5" s="106" t="s">
        <v>72</v>
      </c>
      <c r="C5" s="107" t="s">
        <v>73</v>
      </c>
      <c r="D5" s="14" t="s">
        <v>400</v>
      </c>
      <c r="E5" s="14"/>
      <c r="F5" s="15"/>
    </row>
    <row r="6" ht="18.75" customHeight="1" spans="1:6">
      <c r="A6" s="108"/>
      <c r="B6" s="109"/>
      <c r="C6" s="95"/>
      <c r="D6" s="94" t="s">
        <v>55</v>
      </c>
      <c r="E6" s="94" t="s">
        <v>74</v>
      </c>
      <c r="F6" s="94" t="s">
        <v>75</v>
      </c>
    </row>
    <row r="7" ht="18.75" customHeight="1" spans="1:6">
      <c r="A7" s="108">
        <v>1</v>
      </c>
      <c r="B7" s="110" t="s">
        <v>150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1"/>
      <c r="B8" s="82"/>
      <c r="C8" s="82"/>
      <c r="D8" s="24"/>
      <c r="E8" s="24"/>
      <c r="F8" s="24"/>
    </row>
    <row r="9" ht="18.75" customHeight="1" spans="1:6">
      <c r="A9" s="111"/>
      <c r="B9" s="82"/>
      <c r="C9" s="82"/>
      <c r="D9" s="24"/>
      <c r="E9" s="24"/>
      <c r="F9" s="24"/>
    </row>
    <row r="10" ht="18.75" customHeight="1" spans="1:6">
      <c r="A10" s="112" t="s">
        <v>108</v>
      </c>
      <c r="B10" s="113" t="s">
        <v>108</v>
      </c>
      <c r="C10" s="114" t="s">
        <v>108</v>
      </c>
      <c r="D10" s="24"/>
      <c r="E10" s="24"/>
      <c r="F10" s="24"/>
    </row>
    <row r="11" customHeight="1" spans="1:1">
      <c r="A11" t="s">
        <v>401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9583333333333" right="0.389583333333333" top="0.579861111111111" bottom="0.579861111111111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8"/>
      <c r="P2" s="38"/>
      <c r="Q2" s="39" t="s">
        <v>402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1"/>
      <c r="L3" s="7"/>
      <c r="M3" s="7"/>
      <c r="N3" s="7"/>
      <c r="O3" s="51"/>
      <c r="P3" s="51"/>
      <c r="Q3" s="7"/>
    </row>
    <row r="4" ht="18.75" customHeight="1" spans="1:17">
      <c r="A4" s="41" t="str">
        <f>"单位名称："&amp;"耿马傣族佤族自治县农业机械化发展服务中心"</f>
        <v>单位名称：耿马傣族佤族自治县农业机械化发展服务中心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39" t="s">
        <v>171</v>
      </c>
    </row>
    <row r="5" ht="18.75" customHeight="1" spans="1:17">
      <c r="A5" s="12" t="s">
        <v>403</v>
      </c>
      <c r="B5" s="72" t="s">
        <v>404</v>
      </c>
      <c r="C5" s="72" t="s">
        <v>405</v>
      </c>
      <c r="D5" s="72" t="s">
        <v>406</v>
      </c>
      <c r="E5" s="72" t="s">
        <v>407</v>
      </c>
      <c r="F5" s="72" t="s">
        <v>408</v>
      </c>
      <c r="G5" s="44" t="s">
        <v>191</v>
      </c>
      <c r="H5" s="44"/>
      <c r="I5" s="44"/>
      <c r="J5" s="44"/>
      <c r="K5" s="74"/>
      <c r="L5" s="44"/>
      <c r="M5" s="44"/>
      <c r="N5" s="44"/>
      <c r="O5" s="64"/>
      <c r="P5" s="74"/>
      <c r="Q5" s="45"/>
    </row>
    <row r="6" ht="18.75" customHeight="1" spans="1:17">
      <c r="A6" s="17"/>
      <c r="B6" s="75"/>
      <c r="C6" s="75"/>
      <c r="D6" s="75"/>
      <c r="E6" s="75"/>
      <c r="F6" s="75"/>
      <c r="G6" s="75" t="s">
        <v>55</v>
      </c>
      <c r="H6" s="75" t="s">
        <v>58</v>
      </c>
      <c r="I6" s="75" t="s">
        <v>409</v>
      </c>
      <c r="J6" s="75" t="s">
        <v>410</v>
      </c>
      <c r="K6" s="76" t="s">
        <v>411</v>
      </c>
      <c r="L6" s="89" t="s">
        <v>77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57</v>
      </c>
      <c r="I7" s="77"/>
      <c r="J7" s="77"/>
      <c r="K7" s="78"/>
      <c r="L7" s="77" t="s">
        <v>57</v>
      </c>
      <c r="M7" s="77" t="s">
        <v>64</v>
      </c>
      <c r="N7" s="77" t="s">
        <v>199</v>
      </c>
      <c r="O7" s="92" t="s">
        <v>66</v>
      </c>
      <c r="P7" s="78" t="s">
        <v>67</v>
      </c>
      <c r="Q7" s="77" t="s">
        <v>68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 t="s">
        <v>70</v>
      </c>
      <c r="B9" s="81"/>
      <c r="C9" s="81"/>
      <c r="D9" s="81"/>
      <c r="E9" s="96"/>
      <c r="F9" s="24">
        <v>2720</v>
      </c>
      <c r="G9" s="24">
        <v>18720</v>
      </c>
      <c r="H9" s="24">
        <v>18720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0" t="str">
        <f>""&amp;"一般公用经费"</f>
        <v>一般公用经费</v>
      </c>
      <c r="B10" s="81" t="s">
        <v>412</v>
      </c>
      <c r="C10" s="81" t="s">
        <v>413</v>
      </c>
      <c r="D10" s="81" t="s">
        <v>359</v>
      </c>
      <c r="E10" s="97">
        <v>16</v>
      </c>
      <c r="F10" s="24">
        <v>2720</v>
      </c>
      <c r="G10" s="24">
        <v>2720</v>
      </c>
      <c r="H10" s="24">
        <v>2720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0" t="str">
        <f t="shared" ref="A11:A12" si="0">""&amp;"公务用车运行维护费（公用经费）"</f>
        <v>公务用车运行维护费（公用经费）</v>
      </c>
      <c r="B11" s="81" t="s">
        <v>414</v>
      </c>
      <c r="C11" s="81" t="s">
        <v>415</v>
      </c>
      <c r="D11" s="81" t="s">
        <v>359</v>
      </c>
      <c r="E11" s="97">
        <v>1</v>
      </c>
      <c r="F11" s="24"/>
      <c r="G11" s="24">
        <v>9000</v>
      </c>
      <c r="H11" s="24">
        <v>9000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0" t="str">
        <f t="shared" si="0"/>
        <v>公务用车运行维护费（公用经费）</v>
      </c>
      <c r="B12" s="81" t="s">
        <v>416</v>
      </c>
      <c r="C12" s="81" t="s">
        <v>417</v>
      </c>
      <c r="D12" s="81" t="s">
        <v>359</v>
      </c>
      <c r="E12" s="97">
        <v>1</v>
      </c>
      <c r="F12" s="24"/>
      <c r="G12" s="24">
        <v>7000</v>
      </c>
      <c r="H12" s="24">
        <v>7000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3" t="s">
        <v>108</v>
      </c>
      <c r="B13" s="84"/>
      <c r="C13" s="84"/>
      <c r="D13" s="84"/>
      <c r="E13" s="96"/>
      <c r="F13" s="24">
        <v>2720</v>
      </c>
      <c r="G13" s="24">
        <v>18720</v>
      </c>
      <c r="H13" s="24">
        <v>18720</v>
      </c>
      <c r="I13" s="24"/>
      <c r="J13" s="24"/>
      <c r="K13" s="24"/>
      <c r="L13" s="24"/>
      <c r="M13" s="24"/>
      <c r="N13" s="24"/>
      <c r="O13" s="24"/>
      <c r="P13" s="24"/>
      <c r="Q13" s="24"/>
    </row>
  </sheetData>
  <mergeCells count="16">
    <mergeCell ref="A3:Q3"/>
    <mergeCell ref="A4:F4"/>
    <mergeCell ref="G5:Q5"/>
    <mergeCell ref="L6:Q6"/>
    <mergeCell ref="A13:E13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8"/>
      <c r="M2" s="86"/>
      <c r="N2" s="87" t="s">
        <v>418</v>
      </c>
    </row>
    <row r="3" ht="34.5" customHeight="1" spans="1:14">
      <c r="A3" s="40" t="str">
        <f>"2025"&amp;"年部门政府购买服务预算表"</f>
        <v>2025年部门政府购买服务预算表</v>
      </c>
      <c r="B3" s="69"/>
      <c r="C3" s="51"/>
      <c r="D3" s="69"/>
      <c r="E3" s="69"/>
      <c r="F3" s="69"/>
      <c r="G3" s="69"/>
      <c r="H3" s="70"/>
      <c r="I3" s="69"/>
      <c r="J3" s="69"/>
      <c r="K3" s="69"/>
      <c r="L3" s="51"/>
      <c r="M3" s="70"/>
      <c r="N3" s="69"/>
    </row>
    <row r="4" ht="18.75" customHeight="1" spans="1:14">
      <c r="A4" s="59" t="str">
        <f>"单位名称："&amp;"耿马傣族佤族自治县农业机械化发展服务中心"</f>
        <v>单位名称：耿马傣族佤族自治县农业机械化发展服务中心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171</v>
      </c>
    </row>
    <row r="5" ht="18.75" customHeight="1" spans="1:14">
      <c r="A5" s="12" t="s">
        <v>403</v>
      </c>
      <c r="B5" s="72" t="s">
        <v>419</v>
      </c>
      <c r="C5" s="73" t="s">
        <v>420</v>
      </c>
      <c r="D5" s="44" t="s">
        <v>191</v>
      </c>
      <c r="E5" s="44"/>
      <c r="F5" s="44"/>
      <c r="G5" s="44"/>
      <c r="H5" s="74"/>
      <c r="I5" s="44"/>
      <c r="J5" s="44"/>
      <c r="K5" s="44"/>
      <c r="L5" s="64"/>
      <c r="M5" s="74"/>
      <c r="N5" s="45"/>
    </row>
    <row r="6" ht="18.75" customHeight="1" spans="1:14">
      <c r="A6" s="17"/>
      <c r="B6" s="75"/>
      <c r="C6" s="76"/>
      <c r="D6" s="75" t="s">
        <v>55</v>
      </c>
      <c r="E6" s="75" t="s">
        <v>58</v>
      </c>
      <c r="F6" s="75" t="s">
        <v>409</v>
      </c>
      <c r="G6" s="75" t="s">
        <v>410</v>
      </c>
      <c r="H6" s="76" t="s">
        <v>411</v>
      </c>
      <c r="I6" s="89" t="s">
        <v>77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57</v>
      </c>
      <c r="J7" s="77" t="s">
        <v>64</v>
      </c>
      <c r="K7" s="77" t="s">
        <v>199</v>
      </c>
      <c r="L7" s="92" t="s">
        <v>66</v>
      </c>
      <c r="M7" s="78" t="s">
        <v>67</v>
      </c>
      <c r="N7" s="77" t="s">
        <v>68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108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t="s">
        <v>401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7"/>
      <c r="G2" s="38"/>
      <c r="H2" s="38"/>
      <c r="I2" s="38" t="s">
        <v>421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1"/>
      <c r="H3" s="51"/>
      <c r="I3" s="7"/>
    </row>
    <row r="4" ht="18.75" customHeight="1" spans="1:9">
      <c r="A4" s="59" t="str">
        <f>"单位名称："&amp;"耿马傣族佤族自治县农业机械化发展服务中心"</f>
        <v>单位名称：耿马傣族佤族自治县农业机械化发展服务中心</v>
      </c>
      <c r="B4" s="60"/>
      <c r="C4" s="60"/>
      <c r="D4" s="61"/>
      <c r="E4" s="62"/>
      <c r="G4" s="63"/>
      <c r="H4" s="63"/>
      <c r="I4" s="38" t="s">
        <v>171</v>
      </c>
    </row>
    <row r="5" ht="18.75" customHeight="1" spans="1:9">
      <c r="A5" s="31" t="s">
        <v>422</v>
      </c>
      <c r="B5" s="13" t="s">
        <v>191</v>
      </c>
      <c r="C5" s="14"/>
      <c r="D5" s="14"/>
      <c r="E5" s="13" t="s">
        <v>423</v>
      </c>
      <c r="F5" s="14"/>
      <c r="G5" s="64"/>
      <c r="H5" s="64"/>
      <c r="I5" s="15"/>
    </row>
    <row r="6" ht="18.75" customHeight="1" spans="1:9">
      <c r="A6" s="33"/>
      <c r="B6" s="32" t="s">
        <v>55</v>
      </c>
      <c r="C6" s="12" t="s">
        <v>58</v>
      </c>
      <c r="D6" s="65" t="s">
        <v>424</v>
      </c>
      <c r="E6" s="66" t="s">
        <v>425</v>
      </c>
      <c r="F6" s="66" t="s">
        <v>425</v>
      </c>
      <c r="G6" s="66" t="s">
        <v>425</v>
      </c>
      <c r="H6" s="66" t="s">
        <v>425</v>
      </c>
      <c r="I6" s="66" t="s">
        <v>425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401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8" t="s">
        <v>426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"单位名称："&amp;"耿马傣族佤族自治县农业机械化发展服务中心"</f>
        <v>单位名称：耿马傣族佤族自治县农业机械化发展服务中心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297</v>
      </c>
      <c r="B5" s="46" t="s">
        <v>298</v>
      </c>
      <c r="C5" s="46" t="s">
        <v>299</v>
      </c>
      <c r="D5" s="46" t="s">
        <v>300</v>
      </c>
      <c r="E5" s="46" t="s">
        <v>301</v>
      </c>
      <c r="F5" s="53" t="s">
        <v>302</v>
      </c>
      <c r="G5" s="46" t="s">
        <v>303</v>
      </c>
      <c r="H5" s="53" t="s">
        <v>304</v>
      </c>
      <c r="I5" s="53" t="s">
        <v>305</v>
      </c>
      <c r="J5" s="46" t="s">
        <v>306</v>
      </c>
    </row>
    <row r="6" ht="18.75" customHeight="1" spans="1:10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53">
        <v>6</v>
      </c>
      <c r="G6" s="46">
        <v>7</v>
      </c>
      <c r="H6" s="53">
        <v>8</v>
      </c>
      <c r="I6" s="53">
        <v>9</v>
      </c>
      <c r="J6" s="46">
        <v>10</v>
      </c>
    </row>
    <row r="7" ht="18.75" customHeight="1" spans="1:10">
      <c r="A7" s="22"/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t="s">
        <v>401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39" t="s">
        <v>427</v>
      </c>
    </row>
    <row r="3" ht="34.5" customHeight="1" spans="1:8">
      <c r="A3" s="40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1" t="str">
        <f>"单位名称："&amp;"耿马傣族佤族自治县农业机械化发展服务中心"</f>
        <v>单位名称：耿马傣族佤族自治县农业机械化发展服务中心</v>
      </c>
      <c r="B4" s="9"/>
      <c r="C4" s="4"/>
      <c r="H4" s="42" t="s">
        <v>171</v>
      </c>
    </row>
    <row r="5" ht="18.75" customHeight="1" spans="1:8">
      <c r="A5" s="12" t="s">
        <v>184</v>
      </c>
      <c r="B5" s="12" t="s">
        <v>428</v>
      </c>
      <c r="C5" s="12" t="s">
        <v>429</v>
      </c>
      <c r="D5" s="12" t="s">
        <v>430</v>
      </c>
      <c r="E5" s="12" t="s">
        <v>431</v>
      </c>
      <c r="F5" s="43" t="s">
        <v>432</v>
      </c>
      <c r="G5" s="44"/>
      <c r="H5" s="45"/>
    </row>
    <row r="6" ht="18.75" customHeight="1" spans="1:8">
      <c r="A6" s="19"/>
      <c r="B6" s="19"/>
      <c r="C6" s="19"/>
      <c r="D6" s="19"/>
      <c r="E6" s="19"/>
      <c r="F6" s="46" t="s">
        <v>407</v>
      </c>
      <c r="G6" s="46" t="s">
        <v>433</v>
      </c>
      <c r="H6" s="46" t="s">
        <v>434</v>
      </c>
    </row>
    <row r="7" ht="18.75" customHeight="1" spans="1:8">
      <c r="A7" s="46">
        <v>1</v>
      </c>
      <c r="B7" s="46">
        <v>2</v>
      </c>
      <c r="C7" s="46">
        <v>3</v>
      </c>
      <c r="D7" s="46">
        <v>4</v>
      </c>
      <c r="E7" s="46">
        <v>5</v>
      </c>
      <c r="F7" s="46">
        <v>6</v>
      </c>
      <c r="G7" s="46">
        <v>7</v>
      </c>
      <c r="H7" s="46">
        <v>8</v>
      </c>
    </row>
    <row r="8" ht="18.75" customHeight="1" spans="1:8">
      <c r="A8" s="47"/>
      <c r="B8" s="47"/>
      <c r="C8" s="34"/>
      <c r="D8" s="34"/>
      <c r="E8" s="34"/>
      <c r="F8" s="48"/>
      <c r="G8" s="24"/>
      <c r="H8" s="24"/>
    </row>
    <row r="9" ht="18.75" customHeight="1" spans="1:8">
      <c r="A9" s="26" t="s">
        <v>55</v>
      </c>
      <c r="B9" s="49"/>
      <c r="C9" s="49"/>
      <c r="D9" s="49"/>
      <c r="E9" s="50"/>
      <c r="F9" s="48"/>
      <c r="G9" s="24"/>
      <c r="H9" s="24"/>
    </row>
    <row r="10" customHeight="1" spans="1:1">
      <c r="A10" t="s">
        <v>401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722222222222" right="0.1" top="0.259722222222222" bottom="0.259722222222222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13.4285714285714" customWidth="1"/>
    <col min="2" max="2" width="43.8571428571429" customWidth="1"/>
    <col min="3" max="3" width="23.8571428571429" customWidth="1"/>
    <col min="4" max="4" width="11.1428571428571" customWidth="1"/>
    <col min="5" max="5" width="33.1428571428571" customWidth="1"/>
    <col min="6" max="6" width="9.85714285714286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8" t="s">
        <v>435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"单位名称："&amp;"耿马傣族佤族自治县农业机械化发展服务中心"</f>
        <v>单位名称：耿马傣族佤族自治县农业机械化发展服务中心</v>
      </c>
      <c r="B4" s="9"/>
      <c r="C4" s="9"/>
      <c r="D4" s="9"/>
      <c r="E4" s="9"/>
      <c r="F4" s="9"/>
      <c r="G4" s="9"/>
      <c r="H4" s="10"/>
      <c r="I4" s="10"/>
      <c r="J4" s="10"/>
      <c r="K4" s="5" t="s">
        <v>171</v>
      </c>
    </row>
    <row r="5" ht="18.75" customHeight="1" spans="1:11">
      <c r="A5" s="11" t="s">
        <v>268</v>
      </c>
      <c r="B5" s="11" t="s">
        <v>186</v>
      </c>
      <c r="C5" s="11" t="s">
        <v>269</v>
      </c>
      <c r="D5" s="12" t="s">
        <v>187</v>
      </c>
      <c r="E5" s="12" t="s">
        <v>188</v>
      </c>
      <c r="F5" s="12" t="s">
        <v>270</v>
      </c>
      <c r="G5" s="12" t="s">
        <v>271</v>
      </c>
      <c r="H5" s="31" t="s">
        <v>55</v>
      </c>
      <c r="I5" s="13" t="s">
        <v>436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108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t="s">
        <v>401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40" sqref="C40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437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"单位名称："&amp;"耿马傣族佤族自治县农业机械化发展服务中心"</f>
        <v>单位名称：耿马傣族佤族自治县农业机械化发展服务中心</v>
      </c>
      <c r="B4" s="9"/>
      <c r="C4" s="9"/>
      <c r="D4" s="9"/>
      <c r="E4" s="10"/>
      <c r="F4" s="10"/>
      <c r="G4" s="5" t="s">
        <v>171</v>
      </c>
    </row>
    <row r="5" ht="18.75" customHeight="1" spans="1:7">
      <c r="A5" s="11" t="s">
        <v>269</v>
      </c>
      <c r="B5" s="11" t="s">
        <v>268</v>
      </c>
      <c r="C5" s="11" t="s">
        <v>186</v>
      </c>
      <c r="D5" s="12" t="s">
        <v>438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95200</v>
      </c>
      <c r="F9" s="24"/>
      <c r="G9" s="24"/>
    </row>
    <row r="10" ht="18.75" customHeight="1" spans="1:7">
      <c r="A10" s="22"/>
      <c r="B10" s="22" t="s">
        <v>439</v>
      </c>
      <c r="C10" s="22" t="s">
        <v>287</v>
      </c>
      <c r="D10" s="22" t="s">
        <v>440</v>
      </c>
      <c r="E10" s="24">
        <v>91000</v>
      </c>
      <c r="F10" s="24"/>
      <c r="G10" s="24"/>
    </row>
    <row r="11" ht="18.75" customHeight="1" spans="1:7">
      <c r="A11" s="25"/>
      <c r="B11" s="22" t="s">
        <v>441</v>
      </c>
      <c r="C11" s="22" t="s">
        <v>274</v>
      </c>
      <c r="D11" s="22" t="s">
        <v>440</v>
      </c>
      <c r="E11" s="24">
        <v>4200</v>
      </c>
      <c r="F11" s="24"/>
      <c r="G11" s="24"/>
    </row>
    <row r="12" ht="18.75" customHeight="1" spans="1:7">
      <c r="A12" s="26" t="s">
        <v>55</v>
      </c>
      <c r="B12" s="27" t="s">
        <v>442</v>
      </c>
      <c r="C12" s="27"/>
      <c r="D12" s="28"/>
      <c r="E12" s="24">
        <v>95200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0"/>
  <sheetViews>
    <sheetView showZeros="0" topLeftCell="H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3"/>
      <c r="O2" s="67"/>
      <c r="P2" s="67"/>
      <c r="Q2" s="67"/>
      <c r="R2" s="67"/>
      <c r="S2" s="38" t="s">
        <v>52</v>
      </c>
    </row>
    <row r="3" ht="57.75" customHeight="1" spans="1:19">
      <c r="A3" s="125" t="str">
        <f>"2025"&amp;"年部门收入预算表"</f>
        <v>2025年部门收入预算表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94"/>
      <c r="P3" s="194"/>
      <c r="Q3" s="194"/>
      <c r="R3" s="194"/>
      <c r="S3" s="194"/>
    </row>
    <row r="4" ht="18.75" customHeight="1" spans="1:19">
      <c r="A4" s="41" t="str">
        <f>"单位名称："&amp;"耿马傣族佤族自治县农业机械化发展服务中心"</f>
        <v>单位名称：耿马傣族佤族自治县农业机械化发展服务中心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8" t="s">
        <v>1</v>
      </c>
    </row>
    <row r="5" ht="18.75" customHeight="1" spans="1:19">
      <c r="A5" s="179" t="s">
        <v>53</v>
      </c>
      <c r="B5" s="180" t="s">
        <v>54</v>
      </c>
      <c r="C5" s="180" t="s">
        <v>55</v>
      </c>
      <c r="D5" s="181" t="s">
        <v>56</v>
      </c>
      <c r="E5" s="182"/>
      <c r="F5" s="182"/>
      <c r="G5" s="182"/>
      <c r="H5" s="182"/>
      <c r="I5" s="182"/>
      <c r="J5" s="195"/>
      <c r="K5" s="182"/>
      <c r="L5" s="182"/>
      <c r="M5" s="182"/>
      <c r="N5" s="196"/>
      <c r="O5" s="181" t="s">
        <v>45</v>
      </c>
      <c r="P5" s="181"/>
      <c r="Q5" s="181"/>
      <c r="R5" s="181"/>
      <c r="S5" s="199"/>
    </row>
    <row r="6" ht="18.75" customHeight="1" spans="1:19">
      <c r="A6" s="183"/>
      <c r="B6" s="184"/>
      <c r="C6" s="184"/>
      <c r="D6" s="185" t="s">
        <v>57</v>
      </c>
      <c r="E6" s="185" t="s">
        <v>58</v>
      </c>
      <c r="F6" s="185" t="s">
        <v>59</v>
      </c>
      <c r="G6" s="185" t="s">
        <v>60</v>
      </c>
      <c r="H6" s="185" t="s">
        <v>61</v>
      </c>
      <c r="I6" s="197" t="s">
        <v>62</v>
      </c>
      <c r="J6" s="197"/>
      <c r="K6" s="197"/>
      <c r="L6" s="197"/>
      <c r="M6" s="197"/>
      <c r="N6" s="188"/>
      <c r="O6" s="185" t="s">
        <v>57</v>
      </c>
      <c r="P6" s="185" t="s">
        <v>58</v>
      </c>
      <c r="Q6" s="185" t="s">
        <v>59</v>
      </c>
      <c r="R6" s="185" t="s">
        <v>60</v>
      </c>
      <c r="S6" s="185" t="s">
        <v>63</v>
      </c>
    </row>
    <row r="7" ht="18.75" customHeight="1" spans="1:19">
      <c r="A7" s="186"/>
      <c r="B7" s="187"/>
      <c r="C7" s="187"/>
      <c r="D7" s="188"/>
      <c r="E7" s="188"/>
      <c r="F7" s="188"/>
      <c r="G7" s="188"/>
      <c r="H7" s="188"/>
      <c r="I7" s="187" t="s">
        <v>57</v>
      </c>
      <c r="J7" s="187" t="s">
        <v>64</v>
      </c>
      <c r="K7" s="187" t="s">
        <v>65</v>
      </c>
      <c r="L7" s="187" t="s">
        <v>66</v>
      </c>
      <c r="M7" s="187" t="s">
        <v>67</v>
      </c>
      <c r="N7" s="187" t="s">
        <v>68</v>
      </c>
      <c r="O7" s="198"/>
      <c r="P7" s="198"/>
      <c r="Q7" s="198"/>
      <c r="R7" s="198"/>
      <c r="S7" s="188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89" t="s">
        <v>69</v>
      </c>
      <c r="B9" s="190" t="s">
        <v>70</v>
      </c>
      <c r="C9" s="24">
        <v>7220636.64</v>
      </c>
      <c r="D9" s="24">
        <v>7220636.64</v>
      </c>
      <c r="E9" s="24">
        <v>5976683.63</v>
      </c>
      <c r="F9" s="24"/>
      <c r="G9" s="24"/>
      <c r="H9" s="24"/>
      <c r="I9" s="24">
        <v>1243953.01</v>
      </c>
      <c r="J9" s="24"/>
      <c r="K9" s="24"/>
      <c r="L9" s="24"/>
      <c r="M9" s="24"/>
      <c r="N9" s="24">
        <v>1243953.01</v>
      </c>
      <c r="O9" s="24"/>
      <c r="P9" s="24"/>
      <c r="Q9" s="24"/>
      <c r="R9" s="24"/>
      <c r="S9" s="24"/>
    </row>
    <row r="10" ht="18.75" customHeight="1" spans="1:19">
      <c r="A10" s="191" t="s">
        <v>55</v>
      </c>
      <c r="B10" s="192"/>
      <c r="C10" s="24">
        <v>7220636.64</v>
      </c>
      <c r="D10" s="24">
        <v>7220636.64</v>
      </c>
      <c r="E10" s="24">
        <v>5976683.63</v>
      </c>
      <c r="F10" s="24"/>
      <c r="G10" s="24"/>
      <c r="H10" s="24"/>
      <c r="I10" s="24">
        <v>1243953.01</v>
      </c>
      <c r="J10" s="24"/>
      <c r="K10" s="24"/>
      <c r="L10" s="24"/>
      <c r="M10" s="24"/>
      <c r="N10" s="24">
        <v>1243953.01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9583333333333" right="0.389583333333333" top="0.509722222222222" bottom="0.509722222222222" header="0.309722222222222" footer="0.309722222222222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69"/>
      <c r="E2" s="2"/>
      <c r="F2" s="2"/>
      <c r="G2" s="2"/>
      <c r="H2" s="169"/>
      <c r="I2" s="2"/>
      <c r="J2" s="169"/>
      <c r="K2" s="2"/>
      <c r="L2" s="2"/>
      <c r="M2" s="2"/>
      <c r="N2" s="2"/>
      <c r="O2" s="39" t="s">
        <v>71</v>
      </c>
    </row>
    <row r="3" ht="42" customHeight="1" spans="1:15">
      <c r="A3" s="6" t="str">
        <f>"2025"&amp;"年部门支出预算表"</f>
        <v>2025年部门支出预算表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ht="18.75" customHeight="1" spans="1:15">
      <c r="A4" s="171" t="str">
        <f>"单位名称："&amp;"耿马傣族佤族自治县农业机械化发展服务中心"</f>
        <v>单位名称：耿马傣族佤族自治县农业机械化发展服务中心</v>
      </c>
      <c r="B4" s="172"/>
      <c r="C4" s="62"/>
      <c r="D4" s="30"/>
      <c r="E4" s="62"/>
      <c r="F4" s="62"/>
      <c r="G4" s="62"/>
      <c r="H4" s="30"/>
      <c r="I4" s="62"/>
      <c r="J4" s="30"/>
      <c r="K4" s="62"/>
      <c r="L4" s="62"/>
      <c r="M4" s="177"/>
      <c r="N4" s="177"/>
      <c r="O4" s="39" t="s">
        <v>1</v>
      </c>
    </row>
    <row r="5" ht="18.75" customHeight="1" spans="1:15">
      <c r="A5" s="11" t="s">
        <v>72</v>
      </c>
      <c r="B5" s="11" t="s">
        <v>73</v>
      </c>
      <c r="C5" s="11" t="s">
        <v>55</v>
      </c>
      <c r="D5" s="13" t="s">
        <v>58</v>
      </c>
      <c r="E5" s="74" t="s">
        <v>74</v>
      </c>
      <c r="F5" s="134" t="s">
        <v>75</v>
      </c>
      <c r="G5" s="11" t="s">
        <v>59</v>
      </c>
      <c r="H5" s="11" t="s">
        <v>60</v>
      </c>
      <c r="I5" s="11" t="s">
        <v>76</v>
      </c>
      <c r="J5" s="13" t="s">
        <v>77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57</v>
      </c>
      <c r="E6" s="92" t="s">
        <v>74</v>
      </c>
      <c r="F6" s="92" t="s">
        <v>75</v>
      </c>
      <c r="G6" s="19"/>
      <c r="H6" s="19"/>
      <c r="I6" s="19"/>
      <c r="J6" s="66" t="s">
        <v>57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</row>
    <row r="7" ht="18.75" customHeight="1" spans="1:15">
      <c r="A7" s="115">
        <v>1</v>
      </c>
      <c r="B7" s="115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29" t="s">
        <v>83</v>
      </c>
      <c r="B8" s="158" t="s">
        <v>84</v>
      </c>
      <c r="C8" s="24">
        <v>1651000</v>
      </c>
      <c r="D8" s="24">
        <v>1651000</v>
      </c>
      <c r="E8" s="24">
        <v>1560000</v>
      </c>
      <c r="F8" s="24">
        <v>91000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3" t="s">
        <v>85</v>
      </c>
      <c r="B9" s="174" t="str">
        <f>""&amp;"市场监督管理事务"</f>
        <v>市场监督管理事务</v>
      </c>
      <c r="C9" s="24">
        <v>1651000</v>
      </c>
      <c r="D9" s="24">
        <v>1651000</v>
      </c>
      <c r="E9" s="24">
        <v>1560000</v>
      </c>
      <c r="F9" s="24">
        <v>91000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3" t="s">
        <v>86</v>
      </c>
      <c r="B10" s="174" t="str">
        <f>""&amp;"食品安全监管"</f>
        <v>食品安全监管</v>
      </c>
      <c r="C10" s="24">
        <v>1651000</v>
      </c>
      <c r="D10" s="24">
        <v>1651000</v>
      </c>
      <c r="E10" s="24">
        <v>1560000</v>
      </c>
      <c r="F10" s="24">
        <v>91000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29" t="s">
        <v>87</v>
      </c>
      <c r="B11" s="158" t="s">
        <v>88</v>
      </c>
      <c r="C11" s="24">
        <v>853421.52</v>
      </c>
      <c r="D11" s="24">
        <v>853421.52</v>
      </c>
      <c r="E11" s="24">
        <v>853421.52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3" t="s">
        <v>89</v>
      </c>
      <c r="B12" s="174" t="str">
        <f>""&amp;"行政事业单位养老支出"</f>
        <v>行政事业单位养老支出</v>
      </c>
      <c r="C12" s="24">
        <v>843010.32</v>
      </c>
      <c r="D12" s="24">
        <v>843010.32</v>
      </c>
      <c r="E12" s="24">
        <v>843010.32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3" t="s">
        <v>90</v>
      </c>
      <c r="B13" s="174" t="str">
        <f>""&amp;"事业单位离退休"</f>
        <v>事业单位离退休</v>
      </c>
      <c r="C13" s="24">
        <v>454477.2</v>
      </c>
      <c r="D13" s="24">
        <v>454477.2</v>
      </c>
      <c r="E13" s="24">
        <v>454477.2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3" t="s">
        <v>91</v>
      </c>
      <c r="B14" s="174" t="str">
        <f>""&amp;"机关事业单位基本养老保险缴费支出"</f>
        <v>机关事业单位基本养老保险缴费支出</v>
      </c>
      <c r="C14" s="24">
        <v>388533.12</v>
      </c>
      <c r="D14" s="24">
        <v>388533.12</v>
      </c>
      <c r="E14" s="24">
        <v>388533.12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3" t="s">
        <v>92</v>
      </c>
      <c r="B15" s="174" t="str">
        <f>""&amp;"抚恤"</f>
        <v>抚恤</v>
      </c>
      <c r="C15" s="24">
        <v>10411.2</v>
      </c>
      <c r="D15" s="24">
        <v>10411.2</v>
      </c>
      <c r="E15" s="24">
        <v>10411.2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3" t="s">
        <v>93</v>
      </c>
      <c r="B16" s="174" t="str">
        <f>""&amp;"死亡抚恤"</f>
        <v>死亡抚恤</v>
      </c>
      <c r="C16" s="24">
        <v>10411.2</v>
      </c>
      <c r="D16" s="24">
        <v>10411.2</v>
      </c>
      <c r="E16" s="24">
        <v>10411.2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29" t="s">
        <v>94</v>
      </c>
      <c r="B17" s="158" t="s">
        <v>95</v>
      </c>
      <c r="C17" s="24">
        <v>187300.23</v>
      </c>
      <c r="D17" s="24">
        <v>187300.23</v>
      </c>
      <c r="E17" s="24">
        <v>187300.23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3" t="s">
        <v>96</v>
      </c>
      <c r="B18" s="174" t="str">
        <f>""&amp;"行政事业单位医疗"</f>
        <v>行政事业单位医疗</v>
      </c>
      <c r="C18" s="24">
        <v>187300.23</v>
      </c>
      <c r="D18" s="24">
        <v>187300.23</v>
      </c>
      <c r="E18" s="24">
        <v>187300.23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3" t="s">
        <v>97</v>
      </c>
      <c r="B19" s="174" t="str">
        <f>""&amp;"事业单位医疗"</f>
        <v>事业单位医疗</v>
      </c>
      <c r="C19" s="24">
        <v>172411.57</v>
      </c>
      <c r="D19" s="24">
        <v>172411.57</v>
      </c>
      <c r="E19" s="24">
        <v>172411.57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3" t="s">
        <v>98</v>
      </c>
      <c r="B20" s="174" t="str">
        <f>""&amp;"其他行政事业单位医疗支出"</f>
        <v>其他行政事业单位医疗支出</v>
      </c>
      <c r="C20" s="24">
        <v>14888.66</v>
      </c>
      <c r="D20" s="24">
        <v>14888.66</v>
      </c>
      <c r="E20" s="24">
        <v>14888.66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29" t="s">
        <v>99</v>
      </c>
      <c r="B21" s="158" t="s">
        <v>100</v>
      </c>
      <c r="C21" s="24">
        <v>4237515.05</v>
      </c>
      <c r="D21" s="24">
        <v>2993562.04</v>
      </c>
      <c r="E21" s="24">
        <v>2989362.04</v>
      </c>
      <c r="F21" s="24">
        <v>4200</v>
      </c>
      <c r="G21" s="24"/>
      <c r="H21" s="24"/>
      <c r="I21" s="24"/>
      <c r="J21" s="24">
        <v>1243953.01</v>
      </c>
      <c r="K21" s="24"/>
      <c r="L21" s="24"/>
      <c r="M21" s="24"/>
      <c r="N21" s="24"/>
      <c r="O21" s="24">
        <v>1243953.01</v>
      </c>
    </row>
    <row r="22" ht="18.75" customHeight="1" spans="1:15">
      <c r="A22" s="173" t="s">
        <v>101</v>
      </c>
      <c r="B22" s="174" t="str">
        <f>""&amp;"农业农村"</f>
        <v>农业农村</v>
      </c>
      <c r="C22" s="24">
        <v>4237515.05</v>
      </c>
      <c r="D22" s="24">
        <v>2993562.04</v>
      </c>
      <c r="E22" s="24">
        <v>2989362.04</v>
      </c>
      <c r="F22" s="24">
        <v>4200</v>
      </c>
      <c r="G22" s="24"/>
      <c r="H22" s="24"/>
      <c r="I22" s="24"/>
      <c r="J22" s="24">
        <v>1243953.01</v>
      </c>
      <c r="K22" s="24"/>
      <c r="L22" s="24"/>
      <c r="M22" s="24"/>
      <c r="N22" s="24"/>
      <c r="O22" s="24">
        <v>1243953.01</v>
      </c>
    </row>
    <row r="23" ht="18.75" customHeight="1" spans="1:15">
      <c r="A23" s="173" t="s">
        <v>102</v>
      </c>
      <c r="B23" s="174" t="str">
        <f>""&amp;"事业运行"</f>
        <v>事业运行</v>
      </c>
      <c r="C23" s="24">
        <v>2989362.04</v>
      </c>
      <c r="D23" s="24">
        <v>2989362.04</v>
      </c>
      <c r="E23" s="24">
        <v>2989362.04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3" t="s">
        <v>103</v>
      </c>
      <c r="B24" s="174" t="str">
        <f>""&amp;"其他农业农村支出"</f>
        <v>其他农业农村支出</v>
      </c>
      <c r="C24" s="24">
        <v>1248153.01</v>
      </c>
      <c r="D24" s="24">
        <v>4200</v>
      </c>
      <c r="E24" s="24"/>
      <c r="F24" s="24">
        <v>4200</v>
      </c>
      <c r="G24" s="24"/>
      <c r="H24" s="24"/>
      <c r="I24" s="24"/>
      <c r="J24" s="24">
        <v>1243953.01</v>
      </c>
      <c r="K24" s="24"/>
      <c r="L24" s="24"/>
      <c r="M24" s="24"/>
      <c r="N24" s="24"/>
      <c r="O24" s="24">
        <v>1243953.01</v>
      </c>
    </row>
    <row r="25" ht="18.75" customHeight="1" spans="1:15">
      <c r="A25" s="129" t="s">
        <v>104</v>
      </c>
      <c r="B25" s="158" t="s">
        <v>105</v>
      </c>
      <c r="C25" s="24">
        <v>291399.84</v>
      </c>
      <c r="D25" s="24">
        <v>291399.84</v>
      </c>
      <c r="E25" s="24">
        <v>291399.84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3" t="s">
        <v>106</v>
      </c>
      <c r="B26" s="174" t="str">
        <f>""&amp;"住房改革支出"</f>
        <v>住房改革支出</v>
      </c>
      <c r="C26" s="24">
        <v>291399.84</v>
      </c>
      <c r="D26" s="24">
        <v>291399.84</v>
      </c>
      <c r="E26" s="24">
        <v>291399.84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3" t="s">
        <v>107</v>
      </c>
      <c r="B27" s="174" t="str">
        <f>""&amp;"住房公积金"</f>
        <v>住房公积金</v>
      </c>
      <c r="C27" s="24">
        <v>291399.84</v>
      </c>
      <c r="D27" s="24">
        <v>291399.84</v>
      </c>
      <c r="E27" s="24">
        <v>291399.84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5" t="s">
        <v>108</v>
      </c>
      <c r="B28" s="176" t="s">
        <v>108</v>
      </c>
      <c r="C28" s="24">
        <v>7220636.64</v>
      </c>
      <c r="D28" s="24">
        <v>5976683.63</v>
      </c>
      <c r="E28" s="24">
        <v>5881483.63</v>
      </c>
      <c r="F28" s="24">
        <v>95200</v>
      </c>
      <c r="G28" s="24"/>
      <c r="H28" s="24"/>
      <c r="I28" s="24"/>
      <c r="J28" s="24">
        <v>1243953.01</v>
      </c>
      <c r="K28" s="24"/>
      <c r="L28" s="24"/>
      <c r="M28" s="24"/>
      <c r="N28" s="24"/>
      <c r="O28" s="24">
        <v>1243953.01</v>
      </c>
    </row>
  </sheetData>
  <mergeCells count="11">
    <mergeCell ref="A3:O3"/>
    <mergeCell ref="A4:L4"/>
    <mergeCell ref="D5:F5"/>
    <mergeCell ref="J5:O5"/>
    <mergeCell ref="A28:B28"/>
    <mergeCell ref="A5:A6"/>
    <mergeCell ref="B5:B6"/>
    <mergeCell ref="C5:C6"/>
    <mergeCell ref="G5:G6"/>
    <mergeCell ref="H5:H6"/>
    <mergeCell ref="I5:I6"/>
  </mergeCells>
  <printOptions horizontalCentered="1"/>
  <pageMargins left="0.389583333333333" right="0.389583333333333" top="0.509722222222222" bottom="0.509722222222222" header="0.309722222222222" footer="0.309722222222222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39" t="s">
        <v>109</v>
      </c>
    </row>
    <row r="3" ht="36" customHeight="1" spans="1:4">
      <c r="A3" s="6" t="str">
        <f>"2025"&amp;"年部门财政拨款收支预算总表"</f>
        <v>2025年部门财政拨款收支预算总表</v>
      </c>
      <c r="B3" s="156"/>
      <c r="C3" s="156"/>
      <c r="D3" s="156"/>
    </row>
    <row r="4" ht="18.75" customHeight="1" spans="1:4">
      <c r="A4" s="8" t="str">
        <f>"单位名称："&amp;"耿马傣族佤族自治县农业机械化发展服务中心"</f>
        <v>单位名称：耿马傣族佤族自治县农业机械化发展服务中心</v>
      </c>
      <c r="B4" s="157"/>
      <c r="C4" s="157"/>
      <c r="D4" s="39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5" t="str">
        <f t="shared" ref="B6:D6" si="0">"2025"&amp;"年预算数"</f>
        <v>2025年预算数</v>
      </c>
      <c r="C6" s="31" t="s">
        <v>110</v>
      </c>
      <c r="D6" s="105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58" t="s">
        <v>111</v>
      </c>
      <c r="B8" s="24">
        <v>5976683.63</v>
      </c>
      <c r="C8" s="23" t="s">
        <v>112</v>
      </c>
      <c r="D8" s="24">
        <v>5976683.63</v>
      </c>
    </row>
    <row r="9" ht="18.75" customHeight="1" spans="1:4">
      <c r="A9" s="159" t="s">
        <v>113</v>
      </c>
      <c r="B9" s="24">
        <v>5976683.63</v>
      </c>
      <c r="C9" s="23" t="s">
        <v>114</v>
      </c>
      <c r="D9" s="24">
        <v>1651000</v>
      </c>
    </row>
    <row r="10" ht="18.75" customHeight="1" spans="1:4">
      <c r="A10" s="159" t="s">
        <v>115</v>
      </c>
      <c r="B10" s="24"/>
      <c r="C10" s="23" t="s">
        <v>116</v>
      </c>
      <c r="D10" s="24"/>
    </row>
    <row r="11" ht="18.75" customHeight="1" spans="1:4">
      <c r="A11" s="159" t="s">
        <v>117</v>
      </c>
      <c r="B11" s="24"/>
      <c r="C11" s="23" t="s">
        <v>118</v>
      </c>
      <c r="D11" s="24"/>
    </row>
    <row r="12" ht="18.75" customHeight="1" spans="1:4">
      <c r="A12" s="160" t="s">
        <v>119</v>
      </c>
      <c r="B12" s="24"/>
      <c r="C12" s="161" t="s">
        <v>120</v>
      </c>
      <c r="D12" s="24"/>
    </row>
    <row r="13" ht="18.75" customHeight="1" spans="1:4">
      <c r="A13" s="162" t="s">
        <v>113</v>
      </c>
      <c r="B13" s="24"/>
      <c r="C13" s="163" t="s">
        <v>121</v>
      </c>
      <c r="D13" s="24"/>
    </row>
    <row r="14" ht="18.75" customHeight="1" spans="1:4">
      <c r="A14" s="162" t="s">
        <v>115</v>
      </c>
      <c r="B14" s="24"/>
      <c r="C14" s="163" t="s">
        <v>122</v>
      </c>
      <c r="D14" s="24"/>
    </row>
    <row r="15" ht="18.75" customHeight="1" spans="1:4">
      <c r="A15" s="162" t="s">
        <v>117</v>
      </c>
      <c r="B15" s="24"/>
      <c r="C15" s="163" t="s">
        <v>123</v>
      </c>
      <c r="D15" s="24"/>
    </row>
    <row r="16" ht="18.75" customHeight="1" spans="1:4">
      <c r="A16" s="162" t="s">
        <v>26</v>
      </c>
      <c r="B16" s="24"/>
      <c r="C16" s="163" t="s">
        <v>124</v>
      </c>
      <c r="D16" s="24">
        <v>853421.52</v>
      </c>
    </row>
    <row r="17" ht="18.75" customHeight="1" spans="1:4">
      <c r="A17" s="162" t="s">
        <v>26</v>
      </c>
      <c r="B17" s="24" t="s">
        <v>26</v>
      </c>
      <c r="C17" s="163" t="s">
        <v>125</v>
      </c>
      <c r="D17" s="24">
        <v>187300.23</v>
      </c>
    </row>
    <row r="18" ht="18.75" customHeight="1" spans="1:4">
      <c r="A18" s="164" t="s">
        <v>26</v>
      </c>
      <c r="B18" s="24" t="s">
        <v>26</v>
      </c>
      <c r="C18" s="163" t="s">
        <v>126</v>
      </c>
      <c r="D18" s="24"/>
    </row>
    <row r="19" ht="18.75" customHeight="1" spans="1:4">
      <c r="A19" s="164" t="s">
        <v>26</v>
      </c>
      <c r="B19" s="24" t="s">
        <v>26</v>
      </c>
      <c r="C19" s="163" t="s">
        <v>127</v>
      </c>
      <c r="D19" s="24"/>
    </row>
    <row r="20" ht="18.75" customHeight="1" spans="1:4">
      <c r="A20" s="165" t="s">
        <v>26</v>
      </c>
      <c r="B20" s="24" t="s">
        <v>26</v>
      </c>
      <c r="C20" s="163" t="s">
        <v>128</v>
      </c>
      <c r="D20" s="24">
        <v>2993562.04</v>
      </c>
    </row>
    <row r="21" ht="18.75" customHeight="1" spans="1:4">
      <c r="A21" s="165" t="s">
        <v>26</v>
      </c>
      <c r="B21" s="24" t="s">
        <v>26</v>
      </c>
      <c r="C21" s="163" t="s">
        <v>129</v>
      </c>
      <c r="D21" s="24"/>
    </row>
    <row r="22" ht="18.75" customHeight="1" spans="1:4">
      <c r="A22" s="165" t="s">
        <v>26</v>
      </c>
      <c r="B22" s="24" t="s">
        <v>26</v>
      </c>
      <c r="C22" s="163" t="s">
        <v>130</v>
      </c>
      <c r="D22" s="24"/>
    </row>
    <row r="23" ht="18.75" customHeight="1" spans="1:4">
      <c r="A23" s="165" t="s">
        <v>26</v>
      </c>
      <c r="B23" s="24" t="s">
        <v>26</v>
      </c>
      <c r="C23" s="163" t="s">
        <v>131</v>
      </c>
      <c r="D23" s="24"/>
    </row>
    <row r="24" ht="18.75" customHeight="1" spans="1:4">
      <c r="A24" s="165" t="s">
        <v>26</v>
      </c>
      <c r="B24" s="24" t="s">
        <v>26</v>
      </c>
      <c r="C24" s="163" t="s">
        <v>132</v>
      </c>
      <c r="D24" s="24"/>
    </row>
    <row r="25" ht="18.75" customHeight="1" spans="1:4">
      <c r="A25" s="165" t="s">
        <v>26</v>
      </c>
      <c r="B25" s="24" t="s">
        <v>26</v>
      </c>
      <c r="C25" s="163" t="s">
        <v>133</v>
      </c>
      <c r="D25" s="24"/>
    </row>
    <row r="26" ht="18.75" customHeight="1" spans="1:4">
      <c r="A26" s="165" t="s">
        <v>26</v>
      </c>
      <c r="B26" s="24" t="s">
        <v>26</v>
      </c>
      <c r="C26" s="163" t="s">
        <v>134</v>
      </c>
      <c r="D26" s="24"/>
    </row>
    <row r="27" ht="18.75" customHeight="1" spans="1:4">
      <c r="A27" s="165" t="s">
        <v>26</v>
      </c>
      <c r="B27" s="24" t="s">
        <v>26</v>
      </c>
      <c r="C27" s="163" t="s">
        <v>135</v>
      </c>
      <c r="D27" s="24">
        <v>291399.84</v>
      </c>
    </row>
    <row r="28" ht="18.75" customHeight="1" spans="1:4">
      <c r="A28" s="165" t="s">
        <v>26</v>
      </c>
      <c r="B28" s="24" t="s">
        <v>26</v>
      </c>
      <c r="C28" s="163" t="s">
        <v>136</v>
      </c>
      <c r="D28" s="24"/>
    </row>
    <row r="29" ht="18.75" customHeight="1" spans="1:4">
      <c r="A29" s="165" t="s">
        <v>26</v>
      </c>
      <c r="B29" s="24" t="s">
        <v>26</v>
      </c>
      <c r="C29" s="163" t="s">
        <v>137</v>
      </c>
      <c r="D29" s="24"/>
    </row>
    <row r="30" ht="18.75" customHeight="1" spans="1:4">
      <c r="A30" s="165" t="s">
        <v>26</v>
      </c>
      <c r="B30" s="24" t="s">
        <v>26</v>
      </c>
      <c r="C30" s="163" t="s">
        <v>138</v>
      </c>
      <c r="D30" s="24"/>
    </row>
    <row r="31" ht="18.75" customHeight="1" spans="1:4">
      <c r="A31" s="165" t="s">
        <v>26</v>
      </c>
      <c r="B31" s="24" t="s">
        <v>26</v>
      </c>
      <c r="C31" s="163" t="s">
        <v>139</v>
      </c>
      <c r="D31" s="24"/>
    </row>
    <row r="32" ht="18.75" customHeight="1" spans="1:4">
      <c r="A32" s="166" t="s">
        <v>26</v>
      </c>
      <c r="B32" s="24" t="s">
        <v>26</v>
      </c>
      <c r="C32" s="163" t="s">
        <v>140</v>
      </c>
      <c r="D32" s="24"/>
    </row>
    <row r="33" ht="18.75" customHeight="1" spans="1:4">
      <c r="A33" s="166" t="s">
        <v>26</v>
      </c>
      <c r="B33" s="24" t="s">
        <v>26</v>
      </c>
      <c r="C33" s="163" t="s">
        <v>141</v>
      </c>
      <c r="D33" s="24"/>
    </row>
    <row r="34" ht="18.75" customHeight="1" spans="1:4">
      <c r="A34" s="166" t="s">
        <v>26</v>
      </c>
      <c r="B34" s="24" t="s">
        <v>26</v>
      </c>
      <c r="C34" s="163" t="s">
        <v>142</v>
      </c>
      <c r="D34" s="24"/>
    </row>
    <row r="35" ht="18.75" customHeight="1" spans="1:4">
      <c r="A35" s="166" t="s">
        <v>26</v>
      </c>
      <c r="B35" s="24" t="s">
        <v>26</v>
      </c>
      <c r="C35" s="163" t="s">
        <v>143</v>
      </c>
      <c r="D35" s="24"/>
    </row>
    <row r="36" ht="18.75" customHeight="1" spans="1:4">
      <c r="A36" s="55" t="s">
        <v>144</v>
      </c>
      <c r="B36" s="167">
        <v>5976683.63</v>
      </c>
      <c r="C36" s="168" t="s">
        <v>51</v>
      </c>
      <c r="D36" s="167">
        <v>5976683.63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9583333333333" right="0.389583333333333" top="0.509722222222222" bottom="0.509722222222222" header="0.309722222222222" footer="0.309722222222222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6"/>
      <c r="F2" s="57"/>
      <c r="G2" s="39" t="s">
        <v>145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ht="18" customHeight="1" spans="1:7">
      <c r="A4" s="148" t="str">
        <f>"单位名称："&amp;"耿马傣族佤族自治县农业机械化发展服务中心"</f>
        <v>单位名称：耿马傣族佤族自治县农业机械化发展服务中心</v>
      </c>
      <c r="B4" s="29"/>
      <c r="C4" s="30"/>
      <c r="D4" s="30"/>
      <c r="E4" s="30"/>
      <c r="F4" s="100"/>
      <c r="G4" s="39" t="s">
        <v>1</v>
      </c>
    </row>
    <row r="5" ht="20.25" customHeight="1" spans="1:7">
      <c r="A5" s="149" t="s">
        <v>146</v>
      </c>
      <c r="B5" s="150"/>
      <c r="C5" s="105" t="s">
        <v>55</v>
      </c>
      <c r="D5" s="127" t="s">
        <v>74</v>
      </c>
      <c r="E5" s="14"/>
      <c r="F5" s="15"/>
      <c r="G5" s="120" t="s">
        <v>75</v>
      </c>
    </row>
    <row r="6" ht="20.25" customHeight="1" spans="1:7">
      <c r="A6" s="151" t="s">
        <v>72</v>
      </c>
      <c r="B6" s="151" t="s">
        <v>73</v>
      </c>
      <c r="C6" s="33"/>
      <c r="D6" s="66" t="s">
        <v>57</v>
      </c>
      <c r="E6" s="66" t="s">
        <v>147</v>
      </c>
      <c r="F6" s="66" t="s">
        <v>148</v>
      </c>
      <c r="G6" s="94"/>
    </row>
    <row r="7" ht="19.5" customHeight="1" spans="1:7">
      <c r="A7" s="151" t="s">
        <v>149</v>
      </c>
      <c r="B7" s="151" t="s">
        <v>150</v>
      </c>
      <c r="C7" s="151" t="s">
        <v>151</v>
      </c>
      <c r="D7" s="66">
        <v>4</v>
      </c>
      <c r="E7" s="152" t="s">
        <v>152</v>
      </c>
      <c r="F7" s="152" t="s">
        <v>153</v>
      </c>
      <c r="G7" s="151" t="s">
        <v>154</v>
      </c>
    </row>
    <row r="8" ht="18" customHeight="1" spans="1:7">
      <c r="A8" s="34" t="s">
        <v>83</v>
      </c>
      <c r="B8" s="34" t="s">
        <v>84</v>
      </c>
      <c r="C8" s="24">
        <v>1651000</v>
      </c>
      <c r="D8" s="24">
        <v>1560000</v>
      </c>
      <c r="E8" s="24">
        <v>1560000</v>
      </c>
      <c r="F8" s="24"/>
      <c r="G8" s="24">
        <v>91000</v>
      </c>
    </row>
    <row r="9" ht="18" customHeight="1" spans="1:7">
      <c r="A9" s="116" t="s">
        <v>85</v>
      </c>
      <c r="B9" s="116" t="s">
        <v>155</v>
      </c>
      <c r="C9" s="24">
        <v>1651000</v>
      </c>
      <c r="D9" s="24">
        <v>1560000</v>
      </c>
      <c r="E9" s="24">
        <v>1560000</v>
      </c>
      <c r="F9" s="24"/>
      <c r="G9" s="24">
        <v>91000</v>
      </c>
    </row>
    <row r="10" ht="18" customHeight="1" spans="1:7">
      <c r="A10" s="153" t="s">
        <v>86</v>
      </c>
      <c r="B10" s="153" t="s">
        <v>156</v>
      </c>
      <c r="C10" s="24">
        <v>1651000</v>
      </c>
      <c r="D10" s="24">
        <v>1560000</v>
      </c>
      <c r="E10" s="24">
        <v>1560000</v>
      </c>
      <c r="F10" s="24"/>
      <c r="G10" s="24">
        <v>91000</v>
      </c>
    </row>
    <row r="11" ht="18" customHeight="1" spans="1:7">
      <c r="A11" s="34" t="s">
        <v>87</v>
      </c>
      <c r="B11" s="34" t="s">
        <v>88</v>
      </c>
      <c r="C11" s="24">
        <v>853421.52</v>
      </c>
      <c r="D11" s="24">
        <v>853421.52</v>
      </c>
      <c r="E11" s="24">
        <v>853421.52</v>
      </c>
      <c r="F11" s="24"/>
      <c r="G11" s="24"/>
    </row>
    <row r="12" ht="18" customHeight="1" spans="1:7">
      <c r="A12" s="116" t="s">
        <v>89</v>
      </c>
      <c r="B12" s="116" t="s">
        <v>157</v>
      </c>
      <c r="C12" s="24">
        <v>843010.32</v>
      </c>
      <c r="D12" s="24">
        <v>843010.32</v>
      </c>
      <c r="E12" s="24">
        <v>843010.32</v>
      </c>
      <c r="F12" s="24"/>
      <c r="G12" s="24"/>
    </row>
    <row r="13" ht="18" customHeight="1" spans="1:7">
      <c r="A13" s="153" t="s">
        <v>90</v>
      </c>
      <c r="B13" s="153" t="s">
        <v>158</v>
      </c>
      <c r="C13" s="24">
        <v>454477.2</v>
      </c>
      <c r="D13" s="24">
        <v>454477.2</v>
      </c>
      <c r="E13" s="24">
        <v>454477.2</v>
      </c>
      <c r="F13" s="24"/>
      <c r="G13" s="24"/>
    </row>
    <row r="14" ht="18" customHeight="1" spans="1:7">
      <c r="A14" s="153" t="s">
        <v>91</v>
      </c>
      <c r="B14" s="153" t="s">
        <v>159</v>
      </c>
      <c r="C14" s="24">
        <v>388533.12</v>
      </c>
      <c r="D14" s="24">
        <v>388533.12</v>
      </c>
      <c r="E14" s="24">
        <v>388533.12</v>
      </c>
      <c r="F14" s="24"/>
      <c r="G14" s="24"/>
    </row>
    <row r="15" ht="18" customHeight="1" spans="1:7">
      <c r="A15" s="116" t="s">
        <v>92</v>
      </c>
      <c r="B15" s="116" t="s">
        <v>160</v>
      </c>
      <c r="C15" s="24">
        <v>10411.2</v>
      </c>
      <c r="D15" s="24">
        <v>10411.2</v>
      </c>
      <c r="E15" s="24">
        <v>10411.2</v>
      </c>
      <c r="F15" s="24"/>
      <c r="G15" s="24"/>
    </row>
    <row r="16" ht="18" customHeight="1" spans="1:7">
      <c r="A16" s="153" t="s">
        <v>93</v>
      </c>
      <c r="B16" s="153" t="s">
        <v>161</v>
      </c>
      <c r="C16" s="24">
        <v>10411.2</v>
      </c>
      <c r="D16" s="24">
        <v>10411.2</v>
      </c>
      <c r="E16" s="24">
        <v>10411.2</v>
      </c>
      <c r="F16" s="24"/>
      <c r="G16" s="24"/>
    </row>
    <row r="17" ht="18" customHeight="1" spans="1:7">
      <c r="A17" s="34" t="s">
        <v>94</v>
      </c>
      <c r="B17" s="34" t="s">
        <v>95</v>
      </c>
      <c r="C17" s="24">
        <v>187300.23</v>
      </c>
      <c r="D17" s="24">
        <v>187300.23</v>
      </c>
      <c r="E17" s="24">
        <v>187300.23</v>
      </c>
      <c r="F17" s="24"/>
      <c r="G17" s="24"/>
    </row>
    <row r="18" ht="18" customHeight="1" spans="1:7">
      <c r="A18" s="116" t="s">
        <v>96</v>
      </c>
      <c r="B18" s="116" t="s">
        <v>162</v>
      </c>
      <c r="C18" s="24">
        <v>187300.23</v>
      </c>
      <c r="D18" s="24">
        <v>187300.23</v>
      </c>
      <c r="E18" s="24">
        <v>187300.23</v>
      </c>
      <c r="F18" s="24"/>
      <c r="G18" s="24"/>
    </row>
    <row r="19" ht="18" customHeight="1" spans="1:7">
      <c r="A19" s="153" t="s">
        <v>97</v>
      </c>
      <c r="B19" s="153" t="s">
        <v>163</v>
      </c>
      <c r="C19" s="24">
        <v>172411.57</v>
      </c>
      <c r="D19" s="24">
        <v>172411.57</v>
      </c>
      <c r="E19" s="24">
        <v>172411.57</v>
      </c>
      <c r="F19" s="24"/>
      <c r="G19" s="24"/>
    </row>
    <row r="20" ht="18" customHeight="1" spans="1:7">
      <c r="A20" s="153" t="s">
        <v>98</v>
      </c>
      <c r="B20" s="153" t="s">
        <v>164</v>
      </c>
      <c r="C20" s="24">
        <v>14888.66</v>
      </c>
      <c r="D20" s="24">
        <v>14888.66</v>
      </c>
      <c r="E20" s="24">
        <v>14888.66</v>
      </c>
      <c r="F20" s="24"/>
      <c r="G20" s="24"/>
    </row>
    <row r="21" ht="18" customHeight="1" spans="1:7">
      <c r="A21" s="34" t="s">
        <v>99</v>
      </c>
      <c r="B21" s="34" t="s">
        <v>100</v>
      </c>
      <c r="C21" s="24">
        <v>2993562.04</v>
      </c>
      <c r="D21" s="24">
        <v>2989362.04</v>
      </c>
      <c r="E21" s="24">
        <v>2859330.32</v>
      </c>
      <c r="F21" s="24">
        <v>130031.72</v>
      </c>
      <c r="G21" s="24">
        <v>4200</v>
      </c>
    </row>
    <row r="22" ht="18" customHeight="1" spans="1:7">
      <c r="A22" s="116" t="s">
        <v>101</v>
      </c>
      <c r="B22" s="116" t="s">
        <v>165</v>
      </c>
      <c r="C22" s="24">
        <v>2993562.04</v>
      </c>
      <c r="D22" s="24">
        <v>2989362.04</v>
      </c>
      <c r="E22" s="24">
        <v>2859330.32</v>
      </c>
      <c r="F22" s="24">
        <v>130031.72</v>
      </c>
      <c r="G22" s="24">
        <v>4200</v>
      </c>
    </row>
    <row r="23" ht="18" customHeight="1" spans="1:7">
      <c r="A23" s="153" t="s">
        <v>102</v>
      </c>
      <c r="B23" s="153" t="s">
        <v>166</v>
      </c>
      <c r="C23" s="24">
        <v>2989362.04</v>
      </c>
      <c r="D23" s="24">
        <v>2989362.04</v>
      </c>
      <c r="E23" s="24">
        <v>2859330.32</v>
      </c>
      <c r="F23" s="24">
        <v>130031.72</v>
      </c>
      <c r="G23" s="24"/>
    </row>
    <row r="24" ht="18" customHeight="1" spans="1:7">
      <c r="A24" s="153" t="s">
        <v>103</v>
      </c>
      <c r="B24" s="153" t="s">
        <v>167</v>
      </c>
      <c r="C24" s="24">
        <v>4200</v>
      </c>
      <c r="D24" s="24"/>
      <c r="E24" s="24"/>
      <c r="F24" s="24"/>
      <c r="G24" s="24">
        <v>4200</v>
      </c>
    </row>
    <row r="25" ht="18" customHeight="1" spans="1:7">
      <c r="A25" s="34" t="s">
        <v>104</v>
      </c>
      <c r="B25" s="34" t="s">
        <v>105</v>
      </c>
      <c r="C25" s="24">
        <v>291399.84</v>
      </c>
      <c r="D25" s="24">
        <v>291399.84</v>
      </c>
      <c r="E25" s="24">
        <v>291399.84</v>
      </c>
      <c r="F25" s="24"/>
      <c r="G25" s="24"/>
    </row>
    <row r="26" ht="18" customHeight="1" spans="1:7">
      <c r="A26" s="116" t="s">
        <v>106</v>
      </c>
      <c r="B26" s="116" t="s">
        <v>168</v>
      </c>
      <c r="C26" s="24">
        <v>291399.84</v>
      </c>
      <c r="D26" s="24">
        <v>291399.84</v>
      </c>
      <c r="E26" s="24">
        <v>291399.84</v>
      </c>
      <c r="F26" s="24"/>
      <c r="G26" s="24"/>
    </row>
    <row r="27" ht="18" customHeight="1" spans="1:7">
      <c r="A27" s="153" t="s">
        <v>107</v>
      </c>
      <c r="B27" s="153" t="s">
        <v>169</v>
      </c>
      <c r="C27" s="24">
        <v>291399.84</v>
      </c>
      <c r="D27" s="24">
        <v>291399.84</v>
      </c>
      <c r="E27" s="24">
        <v>291399.84</v>
      </c>
      <c r="F27" s="24"/>
      <c r="G27" s="24"/>
    </row>
    <row r="28" ht="18" customHeight="1" spans="1:7">
      <c r="A28" s="154" t="s">
        <v>108</v>
      </c>
      <c r="B28" s="155" t="s">
        <v>108</v>
      </c>
      <c r="C28" s="24">
        <v>5976683.63</v>
      </c>
      <c r="D28" s="24">
        <v>5881483.63</v>
      </c>
      <c r="E28" s="24">
        <v>5751451.91</v>
      </c>
      <c r="F28" s="24">
        <v>130031.72</v>
      </c>
      <c r="G28" s="24">
        <v>95200</v>
      </c>
    </row>
  </sheetData>
  <mergeCells count="7">
    <mergeCell ref="A3:G3"/>
    <mergeCell ref="A4:E4"/>
    <mergeCell ref="A5:B5"/>
    <mergeCell ref="D5:F5"/>
    <mergeCell ref="A28:B28"/>
    <mergeCell ref="C5:C6"/>
    <mergeCell ref="G5:G6"/>
  </mergeCells>
  <printOptions horizontalCentered="1"/>
  <pageMargins left="0.389583333333333" right="0.389583333333333" top="0.579861111111111" bottom="0.579861111111111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ht="15" customHeight="1" spans="1:7">
      <c r="A2" s="136"/>
      <c r="B2" s="137"/>
      <c r="C2" s="138"/>
      <c r="D2" s="62"/>
      <c r="G2" s="87" t="s">
        <v>170</v>
      </c>
    </row>
    <row r="3" ht="39" customHeight="1" spans="1:7">
      <c r="A3" s="125" t="str">
        <f>"2025"&amp;"年一般公共预算“三公”经费支出预算表"</f>
        <v>2025年一般公共预算“三公”经费支出预算表</v>
      </c>
      <c r="B3" s="51"/>
      <c r="C3" s="51"/>
      <c r="D3" s="51"/>
      <c r="E3" s="51"/>
      <c r="F3" s="51"/>
      <c r="G3" s="51"/>
    </row>
    <row r="4" ht="18.75" customHeight="1" spans="1:7">
      <c r="A4" s="41" t="str">
        <f>"单位名称："&amp;"耿马傣族佤族自治县农业机械化发展服务中心"</f>
        <v>单位名称：耿马傣族佤族自治县农业机械化发展服务中心</v>
      </c>
      <c r="B4" s="137"/>
      <c r="C4" s="138"/>
      <c r="D4" s="62"/>
      <c r="E4" s="30"/>
      <c r="G4" s="87" t="s">
        <v>171</v>
      </c>
    </row>
    <row r="5" ht="18.75" customHeight="1" spans="1:7">
      <c r="A5" s="11" t="s">
        <v>172</v>
      </c>
      <c r="B5" s="11" t="s">
        <v>173</v>
      </c>
      <c r="C5" s="31" t="s">
        <v>174</v>
      </c>
      <c r="D5" s="13" t="s">
        <v>175</v>
      </c>
      <c r="E5" s="14"/>
      <c r="F5" s="15"/>
      <c r="G5" s="31" t="s">
        <v>176</v>
      </c>
    </row>
    <row r="6" ht="18.75" customHeight="1" spans="1:7">
      <c r="A6" s="18"/>
      <c r="B6" s="139"/>
      <c r="C6" s="33"/>
      <c r="D6" s="66" t="s">
        <v>57</v>
      </c>
      <c r="E6" s="66" t="s">
        <v>177</v>
      </c>
      <c r="F6" s="66" t="s">
        <v>178</v>
      </c>
      <c r="G6" s="33"/>
    </row>
    <row r="7" ht="18.75" customHeight="1" spans="1:7">
      <c r="A7" s="140" t="s">
        <v>55</v>
      </c>
      <c r="B7" s="141">
        <v>1</v>
      </c>
      <c r="C7" s="142">
        <v>2</v>
      </c>
      <c r="D7" s="143">
        <v>3</v>
      </c>
      <c r="E7" s="143">
        <v>4</v>
      </c>
      <c r="F7" s="143">
        <v>5</v>
      </c>
      <c r="G7" s="142">
        <v>6</v>
      </c>
    </row>
    <row r="8" ht="18.75" customHeight="1" spans="1:7">
      <c r="A8" s="140" t="s">
        <v>55</v>
      </c>
      <c r="B8" s="144">
        <v>27292</v>
      </c>
      <c r="C8" s="144"/>
      <c r="D8" s="144">
        <v>25792</v>
      </c>
      <c r="E8" s="144"/>
      <c r="F8" s="144">
        <v>25792</v>
      </c>
      <c r="G8" s="144">
        <v>1500</v>
      </c>
    </row>
    <row r="9" ht="18.75" customHeight="1" spans="1:7">
      <c r="A9" s="145" t="s">
        <v>179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180</v>
      </c>
      <c r="B10" s="144">
        <v>17500</v>
      </c>
      <c r="C10" s="144"/>
      <c r="D10" s="144">
        <v>16000</v>
      </c>
      <c r="E10" s="144"/>
      <c r="F10" s="144">
        <v>16000</v>
      </c>
      <c r="G10" s="144">
        <v>1500</v>
      </c>
    </row>
    <row r="11" ht="18.75" customHeight="1" spans="1:7">
      <c r="A11" s="145" t="s">
        <v>181</v>
      </c>
      <c r="B11" s="144">
        <v>9792</v>
      </c>
      <c r="C11" s="144"/>
      <c r="D11" s="144">
        <v>9792</v>
      </c>
      <c r="E11" s="144"/>
      <c r="F11" s="144">
        <v>9792</v>
      </c>
      <c r="G11" s="144"/>
    </row>
    <row r="12" ht="18.75" customHeight="1" spans="1:7">
      <c r="A12" s="145" t="s">
        <v>182</v>
      </c>
      <c r="B12" s="144"/>
      <c r="C12" s="144"/>
      <c r="D12" s="144"/>
      <c r="E12" s="144"/>
      <c r="F12" s="144"/>
      <c r="G12" s="14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9583333333333" right="0.389583333333333" top="0.579861111111111" bottom="0.579861111111111" header="0.509722222222222" footer="0.509722222222222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5"/>
  <sheetViews>
    <sheetView showZeros="0" workbookViewId="0">
      <pane ySplit="1" topLeftCell="A2" activePane="bottomLeft" state="frozen"/>
      <selection/>
      <selection pane="bottomLeft" activeCell="F33" sqref="F33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714285714286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3"/>
      <c r="D2" s="124"/>
      <c r="E2" s="124"/>
      <c r="F2" s="124"/>
      <c r="G2" s="124"/>
      <c r="H2" s="67"/>
      <c r="I2" s="67"/>
      <c r="J2" s="67"/>
      <c r="K2" s="67"/>
      <c r="L2" s="67"/>
      <c r="M2" s="67"/>
      <c r="N2" s="30"/>
      <c r="O2" s="30"/>
      <c r="P2" s="30"/>
      <c r="Q2" s="67"/>
      <c r="U2" s="123"/>
      <c r="W2" s="38" t="s">
        <v>183</v>
      </c>
    </row>
    <row r="3" ht="39.75" customHeight="1" spans="1:23">
      <c r="A3" s="125" t="str">
        <f>"2025"&amp;"年部门基本支出预算表"</f>
        <v>2025年部门基本支出预算表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7"/>
      <c r="O3" s="7"/>
      <c r="P3" s="7"/>
      <c r="Q3" s="51"/>
      <c r="R3" s="51"/>
      <c r="S3" s="51"/>
      <c r="T3" s="51"/>
      <c r="U3" s="51"/>
      <c r="V3" s="51"/>
      <c r="W3" s="51"/>
    </row>
    <row r="4" ht="18.75" customHeight="1" spans="1:23">
      <c r="A4" s="8" t="str">
        <f>"单位名称："&amp;"耿马傣族佤族自治县农业机械化发展服务中心"</f>
        <v>单位名称：耿马傣族佤族自治县农业机械化发展服务中心</v>
      </c>
      <c r="B4" s="126"/>
      <c r="C4" s="126"/>
      <c r="D4" s="126"/>
      <c r="E4" s="126"/>
      <c r="F4" s="126"/>
      <c r="G4" s="126"/>
      <c r="H4" s="71"/>
      <c r="I4" s="71"/>
      <c r="J4" s="71"/>
      <c r="K4" s="71"/>
      <c r="L4" s="71"/>
      <c r="M4" s="71"/>
      <c r="N4" s="93"/>
      <c r="O4" s="93"/>
      <c r="P4" s="93"/>
      <c r="Q4" s="71"/>
      <c r="U4" s="123"/>
      <c r="W4" s="38" t="s">
        <v>171</v>
      </c>
    </row>
    <row r="5" ht="18" customHeight="1" spans="1:23">
      <c r="A5" s="11" t="s">
        <v>184</v>
      </c>
      <c r="B5" s="11" t="s">
        <v>185</v>
      </c>
      <c r="C5" s="11" t="s">
        <v>186</v>
      </c>
      <c r="D5" s="11" t="s">
        <v>187</v>
      </c>
      <c r="E5" s="11" t="s">
        <v>188</v>
      </c>
      <c r="F5" s="11" t="s">
        <v>189</v>
      </c>
      <c r="G5" s="11" t="s">
        <v>190</v>
      </c>
      <c r="H5" s="127" t="s">
        <v>191</v>
      </c>
      <c r="I5" s="64" t="s">
        <v>191</v>
      </c>
      <c r="J5" s="64"/>
      <c r="K5" s="64"/>
      <c r="L5" s="64"/>
      <c r="M5" s="64"/>
      <c r="N5" s="14"/>
      <c r="O5" s="14"/>
      <c r="P5" s="14"/>
      <c r="Q5" s="74" t="s">
        <v>61</v>
      </c>
      <c r="R5" s="64" t="s">
        <v>77</v>
      </c>
      <c r="S5" s="64"/>
      <c r="T5" s="64"/>
      <c r="U5" s="64"/>
      <c r="V5" s="64"/>
      <c r="W5" s="132"/>
    </row>
    <row r="6" ht="18" customHeight="1" spans="1:23">
      <c r="A6" s="16"/>
      <c r="B6" s="122"/>
      <c r="C6" s="16"/>
      <c r="D6" s="16"/>
      <c r="E6" s="16"/>
      <c r="F6" s="16"/>
      <c r="G6" s="16"/>
      <c r="H6" s="105" t="s">
        <v>192</v>
      </c>
      <c r="I6" s="127" t="s">
        <v>58</v>
      </c>
      <c r="J6" s="64"/>
      <c r="K6" s="64"/>
      <c r="L6" s="64"/>
      <c r="M6" s="132"/>
      <c r="N6" s="13" t="s">
        <v>193</v>
      </c>
      <c r="O6" s="14"/>
      <c r="P6" s="15"/>
      <c r="Q6" s="11" t="s">
        <v>61</v>
      </c>
      <c r="R6" s="127" t="s">
        <v>77</v>
      </c>
      <c r="S6" s="74" t="s">
        <v>64</v>
      </c>
      <c r="T6" s="64" t="s">
        <v>77</v>
      </c>
      <c r="U6" s="74" t="s">
        <v>66</v>
      </c>
      <c r="V6" s="74" t="s">
        <v>67</v>
      </c>
      <c r="W6" s="134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3" t="s">
        <v>194</v>
      </c>
      <c r="J7" s="11" t="s">
        <v>195</v>
      </c>
      <c r="K7" s="11" t="s">
        <v>196</v>
      </c>
      <c r="L7" s="11" t="s">
        <v>197</v>
      </c>
      <c r="M7" s="11" t="s">
        <v>198</v>
      </c>
      <c r="N7" s="11" t="s">
        <v>58</v>
      </c>
      <c r="O7" s="11" t="s">
        <v>59</v>
      </c>
      <c r="P7" s="11" t="s">
        <v>60</v>
      </c>
      <c r="Q7" s="32"/>
      <c r="R7" s="11" t="s">
        <v>57</v>
      </c>
      <c r="S7" s="11" t="s">
        <v>64</v>
      </c>
      <c r="T7" s="11" t="s">
        <v>199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2"/>
      <c r="J8" s="18" t="s">
        <v>200</v>
      </c>
      <c r="K8" s="18" t="s">
        <v>196</v>
      </c>
      <c r="L8" s="18" t="s">
        <v>197</v>
      </c>
      <c r="M8" s="18" t="s">
        <v>198</v>
      </c>
      <c r="N8" s="18" t="s">
        <v>196</v>
      </c>
      <c r="O8" s="18" t="s">
        <v>197</v>
      </c>
      <c r="P8" s="18" t="s">
        <v>198</v>
      </c>
      <c r="Q8" s="18" t="s">
        <v>61</v>
      </c>
      <c r="R8" s="18" t="s">
        <v>57</v>
      </c>
      <c r="S8" s="18" t="s">
        <v>64</v>
      </c>
      <c r="T8" s="18" t="s">
        <v>199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28">
        <v>1</v>
      </c>
      <c r="B9" s="128">
        <v>2</v>
      </c>
      <c r="C9" s="128">
        <v>3</v>
      </c>
      <c r="D9" s="128">
        <v>4</v>
      </c>
      <c r="E9" s="128">
        <v>5</v>
      </c>
      <c r="F9" s="128">
        <v>6</v>
      </c>
      <c r="G9" s="128">
        <v>7</v>
      </c>
      <c r="H9" s="128">
        <v>8</v>
      </c>
      <c r="I9" s="128">
        <v>9</v>
      </c>
      <c r="J9" s="128">
        <v>10</v>
      </c>
      <c r="K9" s="128">
        <v>11</v>
      </c>
      <c r="L9" s="128">
        <v>12</v>
      </c>
      <c r="M9" s="128">
        <v>13</v>
      </c>
      <c r="N9" s="128">
        <v>14</v>
      </c>
      <c r="O9" s="128">
        <v>15</v>
      </c>
      <c r="P9" s="128">
        <v>16</v>
      </c>
      <c r="Q9" s="128">
        <v>17</v>
      </c>
      <c r="R9" s="128">
        <v>18</v>
      </c>
      <c r="S9" s="128">
        <v>19</v>
      </c>
      <c r="T9" s="128">
        <v>20</v>
      </c>
      <c r="U9" s="128">
        <v>21</v>
      </c>
      <c r="V9" s="128">
        <v>22</v>
      </c>
      <c r="W9" s="128">
        <v>23</v>
      </c>
    </row>
    <row r="10" ht="21" customHeight="1" spans="1:23">
      <c r="A10" s="129" t="s">
        <v>70</v>
      </c>
      <c r="B10" s="129"/>
      <c r="C10" s="129"/>
      <c r="D10" s="129"/>
      <c r="E10" s="129"/>
      <c r="F10" s="129"/>
      <c r="G10" s="129"/>
      <c r="H10" s="24">
        <v>5881483.63</v>
      </c>
      <c r="I10" s="24">
        <v>5881483.63</v>
      </c>
      <c r="J10" s="24"/>
      <c r="K10" s="24"/>
      <c r="L10" s="24">
        <v>5881483.63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29" t="s">
        <v>70</v>
      </c>
      <c r="B11" s="22" t="s">
        <v>201</v>
      </c>
      <c r="C11" s="22" t="s">
        <v>202</v>
      </c>
      <c r="D11" s="22" t="s">
        <v>102</v>
      </c>
      <c r="E11" s="22" t="s">
        <v>166</v>
      </c>
      <c r="F11" s="22" t="s">
        <v>203</v>
      </c>
      <c r="G11" s="22" t="s">
        <v>204</v>
      </c>
      <c r="H11" s="24">
        <v>1233684</v>
      </c>
      <c r="I11" s="24">
        <v>1233684</v>
      </c>
      <c r="J11" s="24"/>
      <c r="K11" s="24"/>
      <c r="L11" s="24">
        <v>1233684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29" t="s">
        <v>70</v>
      </c>
      <c r="B12" s="22" t="s">
        <v>201</v>
      </c>
      <c r="C12" s="22" t="s">
        <v>202</v>
      </c>
      <c r="D12" s="22" t="s">
        <v>102</v>
      </c>
      <c r="E12" s="22" t="s">
        <v>166</v>
      </c>
      <c r="F12" s="22" t="s">
        <v>205</v>
      </c>
      <c r="G12" s="22" t="s">
        <v>206</v>
      </c>
      <c r="H12" s="24">
        <v>209256</v>
      </c>
      <c r="I12" s="24">
        <v>209256</v>
      </c>
      <c r="J12" s="24"/>
      <c r="K12" s="24"/>
      <c r="L12" s="24">
        <v>209256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29" t="s">
        <v>70</v>
      </c>
      <c r="B13" s="22" t="s">
        <v>207</v>
      </c>
      <c r="C13" s="22" t="s">
        <v>208</v>
      </c>
      <c r="D13" s="22" t="s">
        <v>102</v>
      </c>
      <c r="E13" s="22" t="s">
        <v>166</v>
      </c>
      <c r="F13" s="22" t="s">
        <v>209</v>
      </c>
      <c r="G13" s="22" t="s">
        <v>210</v>
      </c>
      <c r="H13" s="24">
        <v>659292</v>
      </c>
      <c r="I13" s="24">
        <v>659292</v>
      </c>
      <c r="J13" s="24"/>
      <c r="K13" s="24"/>
      <c r="L13" s="24">
        <v>659292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29" t="s">
        <v>70</v>
      </c>
      <c r="B14" s="22" t="s">
        <v>211</v>
      </c>
      <c r="C14" s="22" t="s">
        <v>212</v>
      </c>
      <c r="D14" s="22" t="s">
        <v>102</v>
      </c>
      <c r="E14" s="22" t="s">
        <v>166</v>
      </c>
      <c r="F14" s="22" t="s">
        <v>209</v>
      </c>
      <c r="G14" s="22" t="s">
        <v>210</v>
      </c>
      <c r="H14" s="24">
        <v>414000</v>
      </c>
      <c r="I14" s="24">
        <v>414000</v>
      </c>
      <c r="J14" s="24"/>
      <c r="K14" s="24"/>
      <c r="L14" s="24">
        <v>414000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29" t="s">
        <v>70</v>
      </c>
      <c r="B15" s="22" t="s">
        <v>213</v>
      </c>
      <c r="C15" s="22" t="s">
        <v>214</v>
      </c>
      <c r="D15" s="22" t="s">
        <v>102</v>
      </c>
      <c r="E15" s="22" t="s">
        <v>166</v>
      </c>
      <c r="F15" s="22" t="s">
        <v>209</v>
      </c>
      <c r="G15" s="22" t="s">
        <v>210</v>
      </c>
      <c r="H15" s="24">
        <v>326100</v>
      </c>
      <c r="I15" s="24">
        <v>326100</v>
      </c>
      <c r="J15" s="24"/>
      <c r="K15" s="24"/>
      <c r="L15" s="24">
        <v>326100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29" t="s">
        <v>70</v>
      </c>
      <c r="B16" s="22" t="s">
        <v>215</v>
      </c>
      <c r="C16" s="22" t="s">
        <v>216</v>
      </c>
      <c r="D16" s="22" t="s">
        <v>91</v>
      </c>
      <c r="E16" s="22" t="s">
        <v>159</v>
      </c>
      <c r="F16" s="22" t="s">
        <v>217</v>
      </c>
      <c r="G16" s="22" t="s">
        <v>218</v>
      </c>
      <c r="H16" s="24">
        <v>388533.12</v>
      </c>
      <c r="I16" s="24">
        <v>388533.12</v>
      </c>
      <c r="J16" s="24"/>
      <c r="K16" s="24"/>
      <c r="L16" s="24">
        <v>388533.12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29" t="s">
        <v>70</v>
      </c>
      <c r="B17" s="22" t="s">
        <v>215</v>
      </c>
      <c r="C17" s="22" t="s">
        <v>216</v>
      </c>
      <c r="D17" s="22" t="s">
        <v>219</v>
      </c>
      <c r="E17" s="22" t="s">
        <v>220</v>
      </c>
      <c r="F17" s="22" t="s">
        <v>221</v>
      </c>
      <c r="G17" s="22" t="s">
        <v>222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29" t="s">
        <v>70</v>
      </c>
      <c r="B18" s="22" t="s">
        <v>215</v>
      </c>
      <c r="C18" s="22" t="s">
        <v>216</v>
      </c>
      <c r="D18" s="22" t="s">
        <v>223</v>
      </c>
      <c r="E18" s="22" t="s">
        <v>224</v>
      </c>
      <c r="F18" s="22" t="s">
        <v>225</v>
      </c>
      <c r="G18" s="22" t="s">
        <v>226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29" t="s">
        <v>70</v>
      </c>
      <c r="B19" s="22" t="s">
        <v>215</v>
      </c>
      <c r="C19" s="22" t="s">
        <v>216</v>
      </c>
      <c r="D19" s="22" t="s">
        <v>97</v>
      </c>
      <c r="E19" s="22" t="s">
        <v>163</v>
      </c>
      <c r="F19" s="22" t="s">
        <v>225</v>
      </c>
      <c r="G19" s="22" t="s">
        <v>226</v>
      </c>
      <c r="H19" s="24">
        <v>172411.57</v>
      </c>
      <c r="I19" s="24">
        <v>172411.57</v>
      </c>
      <c r="J19" s="24"/>
      <c r="K19" s="24"/>
      <c r="L19" s="24">
        <v>172411.57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29" t="s">
        <v>70</v>
      </c>
      <c r="B20" s="22" t="s">
        <v>215</v>
      </c>
      <c r="C20" s="22" t="s">
        <v>216</v>
      </c>
      <c r="D20" s="22" t="s">
        <v>227</v>
      </c>
      <c r="E20" s="22" t="s">
        <v>228</v>
      </c>
      <c r="F20" s="22" t="s">
        <v>229</v>
      </c>
      <c r="G20" s="22" t="s">
        <v>230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29" t="s">
        <v>70</v>
      </c>
      <c r="B21" s="22" t="s">
        <v>215</v>
      </c>
      <c r="C21" s="22" t="s">
        <v>216</v>
      </c>
      <c r="D21" s="22" t="s">
        <v>102</v>
      </c>
      <c r="E21" s="22" t="s">
        <v>166</v>
      </c>
      <c r="F21" s="22" t="s">
        <v>231</v>
      </c>
      <c r="G21" s="22" t="s">
        <v>232</v>
      </c>
      <c r="H21" s="24">
        <v>16998.32</v>
      </c>
      <c r="I21" s="24">
        <v>16998.32</v>
      </c>
      <c r="J21" s="24"/>
      <c r="K21" s="24"/>
      <c r="L21" s="24">
        <v>16998.32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29" t="s">
        <v>70</v>
      </c>
      <c r="B22" s="22" t="s">
        <v>215</v>
      </c>
      <c r="C22" s="22" t="s">
        <v>216</v>
      </c>
      <c r="D22" s="22" t="s">
        <v>98</v>
      </c>
      <c r="E22" s="22" t="s">
        <v>164</v>
      </c>
      <c r="F22" s="22" t="s">
        <v>231</v>
      </c>
      <c r="G22" s="22" t="s">
        <v>232</v>
      </c>
      <c r="H22" s="24">
        <v>10032</v>
      </c>
      <c r="I22" s="24">
        <v>10032</v>
      </c>
      <c r="J22" s="24"/>
      <c r="K22" s="24"/>
      <c r="L22" s="24">
        <v>10032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29" t="s">
        <v>70</v>
      </c>
      <c r="B23" s="22" t="s">
        <v>215</v>
      </c>
      <c r="C23" s="22" t="s">
        <v>216</v>
      </c>
      <c r="D23" s="22" t="s">
        <v>98</v>
      </c>
      <c r="E23" s="22" t="s">
        <v>164</v>
      </c>
      <c r="F23" s="22" t="s">
        <v>231</v>
      </c>
      <c r="G23" s="22" t="s">
        <v>232</v>
      </c>
      <c r="H23" s="24">
        <v>4856.66</v>
      </c>
      <c r="I23" s="24">
        <v>4856.66</v>
      </c>
      <c r="J23" s="24"/>
      <c r="K23" s="24"/>
      <c r="L23" s="24">
        <v>4856.66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29" t="s">
        <v>70</v>
      </c>
      <c r="B24" s="22" t="s">
        <v>233</v>
      </c>
      <c r="C24" s="22" t="s">
        <v>169</v>
      </c>
      <c r="D24" s="22" t="s">
        <v>107</v>
      </c>
      <c r="E24" s="22" t="s">
        <v>169</v>
      </c>
      <c r="F24" s="22" t="s">
        <v>234</v>
      </c>
      <c r="G24" s="22" t="s">
        <v>169</v>
      </c>
      <c r="H24" s="24">
        <v>291399.84</v>
      </c>
      <c r="I24" s="24">
        <v>291399.84</v>
      </c>
      <c r="J24" s="24"/>
      <c r="K24" s="24"/>
      <c r="L24" s="24">
        <v>291399.84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29" t="s">
        <v>70</v>
      </c>
      <c r="B25" s="22" t="s">
        <v>235</v>
      </c>
      <c r="C25" s="22" t="s">
        <v>236</v>
      </c>
      <c r="D25" s="22" t="s">
        <v>102</v>
      </c>
      <c r="E25" s="22" t="s">
        <v>166</v>
      </c>
      <c r="F25" s="22" t="s">
        <v>237</v>
      </c>
      <c r="G25" s="22" t="s">
        <v>238</v>
      </c>
      <c r="H25" s="24">
        <v>16500</v>
      </c>
      <c r="I25" s="24">
        <v>16500</v>
      </c>
      <c r="J25" s="24"/>
      <c r="K25" s="24"/>
      <c r="L25" s="24">
        <v>16500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29" t="s">
        <v>70</v>
      </c>
      <c r="B26" s="22" t="s">
        <v>235</v>
      </c>
      <c r="C26" s="22" t="s">
        <v>236</v>
      </c>
      <c r="D26" s="22" t="s">
        <v>102</v>
      </c>
      <c r="E26" s="22" t="s">
        <v>166</v>
      </c>
      <c r="F26" s="22" t="s">
        <v>239</v>
      </c>
      <c r="G26" s="22" t="s">
        <v>240</v>
      </c>
      <c r="H26" s="24">
        <v>12000</v>
      </c>
      <c r="I26" s="24">
        <v>12000</v>
      </c>
      <c r="J26" s="24"/>
      <c r="K26" s="24"/>
      <c r="L26" s="24">
        <v>12000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29" t="s">
        <v>70</v>
      </c>
      <c r="B27" s="22" t="s">
        <v>241</v>
      </c>
      <c r="C27" s="22" t="s">
        <v>242</v>
      </c>
      <c r="D27" s="22" t="s">
        <v>102</v>
      </c>
      <c r="E27" s="22" t="s">
        <v>166</v>
      </c>
      <c r="F27" s="22" t="s">
        <v>243</v>
      </c>
      <c r="G27" s="22" t="s">
        <v>176</v>
      </c>
      <c r="H27" s="24">
        <v>1500</v>
      </c>
      <c r="I27" s="24">
        <v>1500</v>
      </c>
      <c r="J27" s="24"/>
      <c r="K27" s="24"/>
      <c r="L27" s="24">
        <v>1500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29" t="s">
        <v>70</v>
      </c>
      <c r="B28" s="22" t="s">
        <v>244</v>
      </c>
      <c r="C28" s="22" t="s">
        <v>245</v>
      </c>
      <c r="D28" s="22" t="s">
        <v>102</v>
      </c>
      <c r="E28" s="22" t="s">
        <v>166</v>
      </c>
      <c r="F28" s="22" t="s">
        <v>246</v>
      </c>
      <c r="G28" s="22" t="s">
        <v>247</v>
      </c>
      <c r="H28" s="24">
        <v>16000</v>
      </c>
      <c r="I28" s="24">
        <v>16000</v>
      </c>
      <c r="J28" s="24"/>
      <c r="K28" s="24"/>
      <c r="L28" s="24">
        <v>16000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29" t="s">
        <v>70</v>
      </c>
      <c r="B29" s="22" t="s">
        <v>248</v>
      </c>
      <c r="C29" s="22" t="s">
        <v>249</v>
      </c>
      <c r="D29" s="22" t="s">
        <v>102</v>
      </c>
      <c r="E29" s="22" t="s">
        <v>166</v>
      </c>
      <c r="F29" s="22" t="s">
        <v>250</v>
      </c>
      <c r="G29" s="22" t="s">
        <v>249</v>
      </c>
      <c r="H29" s="24">
        <v>48566.64</v>
      </c>
      <c r="I29" s="24">
        <v>48566.64</v>
      </c>
      <c r="J29" s="24"/>
      <c r="K29" s="24"/>
      <c r="L29" s="24">
        <v>48566.64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29" t="s">
        <v>70</v>
      </c>
      <c r="B30" s="22" t="s">
        <v>251</v>
      </c>
      <c r="C30" s="22" t="s">
        <v>252</v>
      </c>
      <c r="D30" s="22" t="s">
        <v>102</v>
      </c>
      <c r="E30" s="22" t="s">
        <v>166</v>
      </c>
      <c r="F30" s="22" t="s">
        <v>253</v>
      </c>
      <c r="G30" s="22" t="s">
        <v>254</v>
      </c>
      <c r="H30" s="24">
        <v>35465.08</v>
      </c>
      <c r="I30" s="24">
        <v>35465.08</v>
      </c>
      <c r="J30" s="24"/>
      <c r="K30" s="24"/>
      <c r="L30" s="24">
        <v>35465.08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29" t="s">
        <v>70</v>
      </c>
      <c r="B31" s="22" t="s">
        <v>255</v>
      </c>
      <c r="C31" s="22" t="s">
        <v>256</v>
      </c>
      <c r="D31" s="22" t="s">
        <v>90</v>
      </c>
      <c r="E31" s="22" t="s">
        <v>158</v>
      </c>
      <c r="F31" s="22" t="s">
        <v>257</v>
      </c>
      <c r="G31" s="22" t="s">
        <v>258</v>
      </c>
      <c r="H31" s="24">
        <v>454477.2</v>
      </c>
      <c r="I31" s="24">
        <v>454477.2</v>
      </c>
      <c r="J31" s="24"/>
      <c r="K31" s="24"/>
      <c r="L31" s="24">
        <v>454477.2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29" t="s">
        <v>70</v>
      </c>
      <c r="B32" s="22" t="s">
        <v>259</v>
      </c>
      <c r="C32" s="22" t="s">
        <v>260</v>
      </c>
      <c r="D32" s="22" t="s">
        <v>86</v>
      </c>
      <c r="E32" s="22" t="s">
        <v>156</v>
      </c>
      <c r="F32" s="22" t="s">
        <v>261</v>
      </c>
      <c r="G32" s="22" t="s">
        <v>262</v>
      </c>
      <c r="H32" s="24">
        <v>1560000</v>
      </c>
      <c r="I32" s="24">
        <v>1560000</v>
      </c>
      <c r="J32" s="24"/>
      <c r="K32" s="24"/>
      <c r="L32" s="24">
        <v>1560000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29" t="s">
        <v>70</v>
      </c>
      <c r="B33" s="22" t="s">
        <v>263</v>
      </c>
      <c r="C33" s="22" t="s">
        <v>264</v>
      </c>
      <c r="D33" s="22" t="s">
        <v>93</v>
      </c>
      <c r="E33" s="22" t="s">
        <v>161</v>
      </c>
      <c r="F33" s="22" t="s">
        <v>261</v>
      </c>
      <c r="G33" s="22" t="s">
        <v>262</v>
      </c>
      <c r="H33" s="24">
        <v>10411.2</v>
      </c>
      <c r="I33" s="24">
        <v>10411.2</v>
      </c>
      <c r="J33" s="24"/>
      <c r="K33" s="24"/>
      <c r="L33" s="24">
        <v>10411.2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29" t="s">
        <v>70</v>
      </c>
      <c r="B34" s="22" t="s">
        <v>215</v>
      </c>
      <c r="C34" s="22" t="s">
        <v>216</v>
      </c>
      <c r="D34" s="22" t="s">
        <v>223</v>
      </c>
      <c r="E34" s="22" t="s">
        <v>224</v>
      </c>
      <c r="F34" s="22" t="s">
        <v>265</v>
      </c>
      <c r="G34" s="22" t="s">
        <v>266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35" t="s">
        <v>108</v>
      </c>
      <c r="B35" s="130"/>
      <c r="C35" s="130"/>
      <c r="D35" s="130"/>
      <c r="E35" s="130"/>
      <c r="F35" s="130"/>
      <c r="G35" s="131"/>
      <c r="H35" s="24">
        <v>5881483.63</v>
      </c>
      <c r="I35" s="24">
        <v>5881483.63</v>
      </c>
      <c r="J35" s="24"/>
      <c r="K35" s="24"/>
      <c r="L35" s="24">
        <v>5881483.63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</sheetData>
  <mergeCells count="30">
    <mergeCell ref="A3:W3"/>
    <mergeCell ref="A4:G4"/>
    <mergeCell ref="H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285714285714" customWidth="1"/>
    <col min="2" max="2" width="30.4285714285714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39" t="s">
        <v>267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"单位名称："&amp;"耿马傣族佤族自治县农业机械化发展服务中心"</f>
        <v>单位名称：耿马傣族佤族自治县农业机械化发展服务中心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39" t="s">
        <v>171</v>
      </c>
    </row>
    <row r="5" ht="18.75" customHeight="1" spans="1:23">
      <c r="A5" s="11" t="s">
        <v>268</v>
      </c>
      <c r="B5" s="12" t="s">
        <v>185</v>
      </c>
      <c r="C5" s="11" t="s">
        <v>186</v>
      </c>
      <c r="D5" s="11" t="s">
        <v>269</v>
      </c>
      <c r="E5" s="12" t="s">
        <v>187</v>
      </c>
      <c r="F5" s="12" t="s">
        <v>188</v>
      </c>
      <c r="G5" s="12" t="s">
        <v>270</v>
      </c>
      <c r="H5" s="12" t="s">
        <v>271</v>
      </c>
      <c r="I5" s="31" t="s">
        <v>55</v>
      </c>
      <c r="J5" s="13" t="s">
        <v>272</v>
      </c>
      <c r="K5" s="14"/>
      <c r="L5" s="14"/>
      <c r="M5" s="15"/>
      <c r="N5" s="13" t="s">
        <v>193</v>
      </c>
      <c r="O5" s="14"/>
      <c r="P5" s="15"/>
      <c r="Q5" s="12" t="s">
        <v>61</v>
      </c>
      <c r="R5" s="13" t="s">
        <v>77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19" t="s">
        <v>58</v>
      </c>
      <c r="K6" s="120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199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1" t="s">
        <v>57</v>
      </c>
      <c r="K7" s="94"/>
      <c r="L7" s="32"/>
      <c r="M7" s="32"/>
      <c r="N7" s="32"/>
      <c r="O7" s="32"/>
      <c r="P7" s="32"/>
      <c r="Q7" s="32"/>
      <c r="R7" s="32"/>
      <c r="S7" s="122"/>
      <c r="T7" s="122"/>
      <c r="U7" s="122"/>
      <c r="V7" s="122"/>
      <c r="W7" s="122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6" t="s">
        <v>57</v>
      </c>
      <c r="K8" s="46" t="s">
        <v>273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274</v>
      </c>
      <c r="D10" s="22"/>
      <c r="E10" s="22"/>
      <c r="F10" s="22"/>
      <c r="G10" s="22"/>
      <c r="H10" s="22"/>
      <c r="I10" s="24">
        <v>4200</v>
      </c>
      <c r="J10" s="24">
        <v>4200</v>
      </c>
      <c r="K10" s="24">
        <v>4200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18" t="s">
        <v>275</v>
      </c>
      <c r="B11" s="118" t="s">
        <v>276</v>
      </c>
      <c r="C11" s="22" t="s">
        <v>274</v>
      </c>
      <c r="D11" s="118" t="s">
        <v>70</v>
      </c>
      <c r="E11" s="118" t="s">
        <v>103</v>
      </c>
      <c r="F11" s="118" t="s">
        <v>167</v>
      </c>
      <c r="G11" s="118" t="s">
        <v>261</v>
      </c>
      <c r="H11" s="118" t="s">
        <v>262</v>
      </c>
      <c r="I11" s="24">
        <v>4200</v>
      </c>
      <c r="J11" s="24">
        <v>4200</v>
      </c>
      <c r="K11" s="24">
        <v>4200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5"/>
      <c r="B12" s="25"/>
      <c r="C12" s="22" t="s">
        <v>277</v>
      </c>
      <c r="D12" s="25"/>
      <c r="E12" s="25"/>
      <c r="F12" s="25"/>
      <c r="G12" s="25"/>
      <c r="H12" s="25"/>
      <c r="I12" s="24">
        <v>337</v>
      </c>
      <c r="J12" s="24"/>
      <c r="K12" s="24"/>
      <c r="L12" s="24"/>
      <c r="M12" s="24"/>
      <c r="N12" s="24"/>
      <c r="O12" s="24"/>
      <c r="P12" s="24"/>
      <c r="Q12" s="24"/>
      <c r="R12" s="24">
        <v>337</v>
      </c>
      <c r="S12" s="24"/>
      <c r="T12" s="24"/>
      <c r="U12" s="24"/>
      <c r="V12" s="24"/>
      <c r="W12" s="24">
        <v>337</v>
      </c>
    </row>
    <row r="13" ht="18.75" customHeight="1" spans="1:23">
      <c r="A13" s="118" t="s">
        <v>275</v>
      </c>
      <c r="B13" s="118" t="s">
        <v>278</v>
      </c>
      <c r="C13" s="22" t="s">
        <v>277</v>
      </c>
      <c r="D13" s="118" t="s">
        <v>70</v>
      </c>
      <c r="E13" s="118" t="s">
        <v>103</v>
      </c>
      <c r="F13" s="118" t="s">
        <v>167</v>
      </c>
      <c r="G13" s="118" t="s">
        <v>279</v>
      </c>
      <c r="H13" s="118" t="s">
        <v>280</v>
      </c>
      <c r="I13" s="24">
        <v>337</v>
      </c>
      <c r="J13" s="24"/>
      <c r="K13" s="24"/>
      <c r="L13" s="24"/>
      <c r="M13" s="24"/>
      <c r="N13" s="24"/>
      <c r="O13" s="24"/>
      <c r="P13" s="24"/>
      <c r="Q13" s="24"/>
      <c r="R13" s="24">
        <v>337</v>
      </c>
      <c r="S13" s="24"/>
      <c r="T13" s="24"/>
      <c r="U13" s="24"/>
      <c r="V13" s="24"/>
      <c r="W13" s="24">
        <v>337</v>
      </c>
    </row>
    <row r="14" ht="18.75" customHeight="1" spans="1:23">
      <c r="A14" s="25"/>
      <c r="B14" s="25"/>
      <c r="C14" s="22" t="s">
        <v>281</v>
      </c>
      <c r="D14" s="25"/>
      <c r="E14" s="25"/>
      <c r="F14" s="25"/>
      <c r="G14" s="25"/>
      <c r="H14" s="25"/>
      <c r="I14" s="24">
        <v>3443.4</v>
      </c>
      <c r="J14" s="24"/>
      <c r="K14" s="24"/>
      <c r="L14" s="24"/>
      <c r="M14" s="24"/>
      <c r="N14" s="24"/>
      <c r="O14" s="24"/>
      <c r="P14" s="24"/>
      <c r="Q14" s="24"/>
      <c r="R14" s="24">
        <v>3443.4</v>
      </c>
      <c r="S14" s="24"/>
      <c r="T14" s="24"/>
      <c r="U14" s="24"/>
      <c r="V14" s="24"/>
      <c r="W14" s="24">
        <v>3443.4</v>
      </c>
    </row>
    <row r="15" ht="18.75" customHeight="1" spans="1:23">
      <c r="A15" s="118" t="s">
        <v>275</v>
      </c>
      <c r="B15" s="118" t="s">
        <v>282</v>
      </c>
      <c r="C15" s="22" t="s">
        <v>281</v>
      </c>
      <c r="D15" s="118" t="s">
        <v>70</v>
      </c>
      <c r="E15" s="118" t="s">
        <v>103</v>
      </c>
      <c r="F15" s="118" t="s">
        <v>167</v>
      </c>
      <c r="G15" s="118" t="s">
        <v>279</v>
      </c>
      <c r="H15" s="118" t="s">
        <v>280</v>
      </c>
      <c r="I15" s="24">
        <v>3443.4</v>
      </c>
      <c r="J15" s="24"/>
      <c r="K15" s="24"/>
      <c r="L15" s="24"/>
      <c r="M15" s="24"/>
      <c r="N15" s="24"/>
      <c r="O15" s="24"/>
      <c r="P15" s="24"/>
      <c r="Q15" s="24"/>
      <c r="R15" s="24">
        <v>3443.4</v>
      </c>
      <c r="S15" s="24"/>
      <c r="T15" s="24"/>
      <c r="U15" s="24"/>
      <c r="V15" s="24"/>
      <c r="W15" s="24">
        <v>3443.4</v>
      </c>
    </row>
    <row r="16" ht="18.75" customHeight="1" spans="1:23">
      <c r="A16" s="25"/>
      <c r="B16" s="25"/>
      <c r="C16" s="22" t="s">
        <v>283</v>
      </c>
      <c r="D16" s="25"/>
      <c r="E16" s="25"/>
      <c r="F16" s="25"/>
      <c r="G16" s="25"/>
      <c r="H16" s="25"/>
      <c r="I16" s="24">
        <v>819780.33</v>
      </c>
      <c r="J16" s="24"/>
      <c r="K16" s="24"/>
      <c r="L16" s="24"/>
      <c r="M16" s="24"/>
      <c r="N16" s="24"/>
      <c r="O16" s="24"/>
      <c r="P16" s="24"/>
      <c r="Q16" s="24"/>
      <c r="R16" s="24">
        <v>819780.33</v>
      </c>
      <c r="S16" s="24"/>
      <c r="T16" s="24"/>
      <c r="U16" s="24"/>
      <c r="V16" s="24"/>
      <c r="W16" s="24">
        <v>819780.33</v>
      </c>
    </row>
    <row r="17" ht="18.75" customHeight="1" spans="1:23">
      <c r="A17" s="118" t="s">
        <v>275</v>
      </c>
      <c r="B17" s="118" t="s">
        <v>284</v>
      </c>
      <c r="C17" s="22" t="s">
        <v>283</v>
      </c>
      <c r="D17" s="118" t="s">
        <v>70</v>
      </c>
      <c r="E17" s="118" t="s">
        <v>103</v>
      </c>
      <c r="F17" s="118" t="s">
        <v>167</v>
      </c>
      <c r="G17" s="118" t="s">
        <v>237</v>
      </c>
      <c r="H17" s="118" t="s">
        <v>238</v>
      </c>
      <c r="I17" s="24">
        <v>800000</v>
      </c>
      <c r="J17" s="24"/>
      <c r="K17" s="24"/>
      <c r="L17" s="24"/>
      <c r="M17" s="24"/>
      <c r="N17" s="24"/>
      <c r="O17" s="24"/>
      <c r="P17" s="24"/>
      <c r="Q17" s="24"/>
      <c r="R17" s="24">
        <v>800000</v>
      </c>
      <c r="S17" s="24"/>
      <c r="T17" s="24"/>
      <c r="U17" s="24"/>
      <c r="V17" s="24"/>
      <c r="W17" s="24">
        <v>800000</v>
      </c>
    </row>
    <row r="18" ht="18.75" customHeight="1" spans="1:23">
      <c r="A18" s="118" t="s">
        <v>275</v>
      </c>
      <c r="B18" s="118" t="s">
        <v>284</v>
      </c>
      <c r="C18" s="22" t="s">
        <v>283</v>
      </c>
      <c r="D18" s="118" t="s">
        <v>70</v>
      </c>
      <c r="E18" s="118" t="s">
        <v>103</v>
      </c>
      <c r="F18" s="118" t="s">
        <v>167</v>
      </c>
      <c r="G18" s="118" t="s">
        <v>285</v>
      </c>
      <c r="H18" s="118" t="s">
        <v>286</v>
      </c>
      <c r="I18" s="24">
        <v>19780.33</v>
      </c>
      <c r="J18" s="24"/>
      <c r="K18" s="24"/>
      <c r="L18" s="24"/>
      <c r="M18" s="24"/>
      <c r="N18" s="24"/>
      <c r="O18" s="24"/>
      <c r="P18" s="24"/>
      <c r="Q18" s="24"/>
      <c r="R18" s="24">
        <v>19780.33</v>
      </c>
      <c r="S18" s="24"/>
      <c r="T18" s="24"/>
      <c r="U18" s="24"/>
      <c r="V18" s="24"/>
      <c r="W18" s="24">
        <v>19780.33</v>
      </c>
    </row>
    <row r="19" ht="18.75" customHeight="1" spans="1:23">
      <c r="A19" s="25"/>
      <c r="B19" s="25"/>
      <c r="C19" s="22" t="s">
        <v>287</v>
      </c>
      <c r="D19" s="25"/>
      <c r="E19" s="25"/>
      <c r="F19" s="25"/>
      <c r="G19" s="25"/>
      <c r="H19" s="25"/>
      <c r="I19" s="24">
        <v>91000</v>
      </c>
      <c r="J19" s="24">
        <v>91000</v>
      </c>
      <c r="K19" s="24">
        <v>91000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18" t="s">
        <v>288</v>
      </c>
      <c r="B20" s="118" t="s">
        <v>289</v>
      </c>
      <c r="C20" s="22" t="s">
        <v>287</v>
      </c>
      <c r="D20" s="118" t="s">
        <v>70</v>
      </c>
      <c r="E20" s="118" t="s">
        <v>86</v>
      </c>
      <c r="F20" s="118" t="s">
        <v>156</v>
      </c>
      <c r="G20" s="118" t="s">
        <v>290</v>
      </c>
      <c r="H20" s="118" t="s">
        <v>291</v>
      </c>
      <c r="I20" s="24">
        <v>91000</v>
      </c>
      <c r="J20" s="24">
        <v>91000</v>
      </c>
      <c r="K20" s="24">
        <v>91000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5"/>
      <c r="B21" s="25"/>
      <c r="C21" s="22" t="s">
        <v>292</v>
      </c>
      <c r="D21" s="25"/>
      <c r="E21" s="25"/>
      <c r="F21" s="25"/>
      <c r="G21" s="25"/>
      <c r="H21" s="25"/>
      <c r="I21" s="24">
        <v>410600.28</v>
      </c>
      <c r="J21" s="24"/>
      <c r="K21" s="24"/>
      <c r="L21" s="24"/>
      <c r="M21" s="24"/>
      <c r="N21" s="24"/>
      <c r="O21" s="24"/>
      <c r="P21" s="24"/>
      <c r="Q21" s="24"/>
      <c r="R21" s="24">
        <v>410600.28</v>
      </c>
      <c r="S21" s="24"/>
      <c r="T21" s="24"/>
      <c r="U21" s="24"/>
      <c r="V21" s="24"/>
      <c r="W21" s="24">
        <v>410600.28</v>
      </c>
    </row>
    <row r="22" ht="18.75" customHeight="1" spans="1:23">
      <c r="A22" s="118" t="s">
        <v>275</v>
      </c>
      <c r="B22" s="118" t="s">
        <v>293</v>
      </c>
      <c r="C22" s="22" t="s">
        <v>292</v>
      </c>
      <c r="D22" s="118" t="s">
        <v>70</v>
      </c>
      <c r="E22" s="118" t="s">
        <v>103</v>
      </c>
      <c r="F22" s="118" t="s">
        <v>167</v>
      </c>
      <c r="G22" s="118" t="s">
        <v>239</v>
      </c>
      <c r="H22" s="118" t="s">
        <v>240</v>
      </c>
      <c r="I22" s="24">
        <v>410600.28</v>
      </c>
      <c r="J22" s="24"/>
      <c r="K22" s="24"/>
      <c r="L22" s="24"/>
      <c r="M22" s="24"/>
      <c r="N22" s="24"/>
      <c r="O22" s="24"/>
      <c r="P22" s="24"/>
      <c r="Q22" s="24"/>
      <c r="R22" s="24">
        <v>410600.28</v>
      </c>
      <c r="S22" s="24"/>
      <c r="T22" s="24"/>
      <c r="U22" s="24"/>
      <c r="V22" s="24"/>
      <c r="W22" s="24">
        <v>410600.28</v>
      </c>
    </row>
    <row r="23" ht="18.75" customHeight="1" spans="1:23">
      <c r="A23" s="25"/>
      <c r="B23" s="25"/>
      <c r="C23" s="22" t="s">
        <v>294</v>
      </c>
      <c r="D23" s="25"/>
      <c r="E23" s="25"/>
      <c r="F23" s="25"/>
      <c r="G23" s="25"/>
      <c r="H23" s="25"/>
      <c r="I23" s="24">
        <v>9792</v>
      </c>
      <c r="J23" s="24"/>
      <c r="K23" s="24"/>
      <c r="L23" s="24"/>
      <c r="M23" s="24"/>
      <c r="N23" s="24"/>
      <c r="O23" s="24"/>
      <c r="P23" s="24"/>
      <c r="Q23" s="24"/>
      <c r="R23" s="24">
        <v>9792</v>
      </c>
      <c r="S23" s="24"/>
      <c r="T23" s="24"/>
      <c r="U23" s="24"/>
      <c r="V23" s="24"/>
      <c r="W23" s="24">
        <v>9792</v>
      </c>
    </row>
    <row r="24" ht="18.75" customHeight="1" spans="1:23">
      <c r="A24" s="118" t="s">
        <v>275</v>
      </c>
      <c r="B24" s="118" t="s">
        <v>295</v>
      </c>
      <c r="C24" s="22" t="s">
        <v>294</v>
      </c>
      <c r="D24" s="118" t="s">
        <v>70</v>
      </c>
      <c r="E24" s="118" t="s">
        <v>103</v>
      </c>
      <c r="F24" s="118" t="s">
        <v>167</v>
      </c>
      <c r="G24" s="118" t="s">
        <v>246</v>
      </c>
      <c r="H24" s="118" t="s">
        <v>247</v>
      </c>
      <c r="I24" s="24">
        <v>9792</v>
      </c>
      <c r="J24" s="24"/>
      <c r="K24" s="24"/>
      <c r="L24" s="24"/>
      <c r="M24" s="24"/>
      <c r="N24" s="24"/>
      <c r="O24" s="24"/>
      <c r="P24" s="24"/>
      <c r="Q24" s="24"/>
      <c r="R24" s="24">
        <v>9792</v>
      </c>
      <c r="S24" s="24"/>
      <c r="T24" s="24"/>
      <c r="U24" s="24"/>
      <c r="V24" s="24"/>
      <c r="W24" s="24">
        <v>9792</v>
      </c>
    </row>
    <row r="25" ht="18.75" customHeight="1" spans="1:23">
      <c r="A25" s="35" t="s">
        <v>108</v>
      </c>
      <c r="B25" s="36"/>
      <c r="C25" s="36"/>
      <c r="D25" s="36"/>
      <c r="E25" s="36"/>
      <c r="F25" s="36"/>
      <c r="G25" s="36"/>
      <c r="H25" s="37"/>
      <c r="I25" s="24">
        <v>1339153.01</v>
      </c>
      <c r="J25" s="24">
        <v>95200</v>
      </c>
      <c r="K25" s="24">
        <v>95200</v>
      </c>
      <c r="L25" s="24"/>
      <c r="M25" s="24"/>
      <c r="N25" s="24"/>
      <c r="O25" s="24"/>
      <c r="P25" s="24"/>
      <c r="Q25" s="24"/>
      <c r="R25" s="24">
        <v>1243953.01</v>
      </c>
      <c r="S25" s="24"/>
      <c r="T25" s="24"/>
      <c r="U25" s="24"/>
      <c r="V25" s="24"/>
      <c r="W25" s="24">
        <v>1243953.01</v>
      </c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9583333333333" right="0.389583333333333" top="0.579861111111111" bottom="0.579861111111111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47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296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1"/>
      <c r="G3" s="7"/>
      <c r="H3" s="51"/>
      <c r="I3" s="51"/>
      <c r="J3" s="7"/>
    </row>
    <row r="4" ht="18.75" customHeight="1" spans="1:8">
      <c r="A4" s="8" t="str">
        <f>"单位名称："&amp;"耿马傣族佤族自治县农业机械化发展服务中心"</f>
        <v>单位名称：耿马傣族佤族自治县农业机械化发展服务中心</v>
      </c>
      <c r="B4" s="4"/>
      <c r="C4" s="4"/>
      <c r="D4" s="4"/>
      <c r="E4" s="4"/>
      <c r="F4" s="52"/>
      <c r="G4" s="4"/>
      <c r="H4" s="52"/>
    </row>
    <row r="5" ht="18.75" customHeight="1" spans="1:10">
      <c r="A5" s="46" t="s">
        <v>297</v>
      </c>
      <c r="B5" s="46" t="s">
        <v>298</v>
      </c>
      <c r="C5" s="46" t="s">
        <v>299</v>
      </c>
      <c r="D5" s="46" t="s">
        <v>300</v>
      </c>
      <c r="E5" s="46" t="s">
        <v>301</v>
      </c>
      <c r="F5" s="53" t="s">
        <v>302</v>
      </c>
      <c r="G5" s="46" t="s">
        <v>303</v>
      </c>
      <c r="H5" s="53" t="s">
        <v>304</v>
      </c>
      <c r="I5" s="53" t="s">
        <v>305</v>
      </c>
      <c r="J5" s="46" t="s">
        <v>306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4" t="s">
        <v>70</v>
      </c>
      <c r="B7" s="47"/>
      <c r="C7" s="47"/>
      <c r="D7" s="47"/>
      <c r="E7" s="54"/>
      <c r="F7" s="55"/>
      <c r="G7" s="54"/>
      <c r="H7" s="55"/>
      <c r="I7" s="55"/>
      <c r="J7" s="54"/>
    </row>
    <row r="8" ht="18.75" customHeight="1" spans="1:10">
      <c r="A8" s="207" t="s">
        <v>287</v>
      </c>
      <c r="B8" s="22" t="s">
        <v>287</v>
      </c>
      <c r="C8" s="22" t="s">
        <v>307</v>
      </c>
      <c r="D8" s="22" t="s">
        <v>308</v>
      </c>
      <c r="E8" s="34" t="s">
        <v>309</v>
      </c>
      <c r="F8" s="22" t="s">
        <v>310</v>
      </c>
      <c r="G8" s="34" t="s">
        <v>311</v>
      </c>
      <c r="H8" s="22" t="s">
        <v>312</v>
      </c>
      <c r="I8" s="22" t="s">
        <v>313</v>
      </c>
      <c r="J8" s="34" t="s">
        <v>314</v>
      </c>
    </row>
    <row r="9" ht="18.75" customHeight="1" spans="1:10">
      <c r="A9" s="207" t="s">
        <v>287</v>
      </c>
      <c r="B9" s="22" t="s">
        <v>287</v>
      </c>
      <c r="C9" s="22" t="s">
        <v>307</v>
      </c>
      <c r="D9" s="22" t="s">
        <v>315</v>
      </c>
      <c r="E9" s="34" t="s">
        <v>316</v>
      </c>
      <c r="F9" s="22" t="s">
        <v>317</v>
      </c>
      <c r="G9" s="34" t="s">
        <v>318</v>
      </c>
      <c r="H9" s="22" t="s">
        <v>319</v>
      </c>
      <c r="I9" s="22" t="s">
        <v>320</v>
      </c>
      <c r="J9" s="34" t="s">
        <v>321</v>
      </c>
    </row>
    <row r="10" ht="18.75" customHeight="1" spans="1:10">
      <c r="A10" s="207" t="s">
        <v>287</v>
      </c>
      <c r="B10" s="22" t="s">
        <v>287</v>
      </c>
      <c r="C10" s="22" t="s">
        <v>307</v>
      </c>
      <c r="D10" s="22" t="s">
        <v>322</v>
      </c>
      <c r="E10" s="34" t="s">
        <v>323</v>
      </c>
      <c r="F10" s="22" t="s">
        <v>317</v>
      </c>
      <c r="G10" s="34" t="s">
        <v>324</v>
      </c>
      <c r="H10" s="22" t="s">
        <v>319</v>
      </c>
      <c r="I10" s="22" t="s">
        <v>320</v>
      </c>
      <c r="J10" s="34" t="s">
        <v>325</v>
      </c>
    </row>
    <row r="11" ht="18.75" customHeight="1" spans="1:10">
      <c r="A11" s="207" t="s">
        <v>287</v>
      </c>
      <c r="B11" s="22" t="s">
        <v>287</v>
      </c>
      <c r="C11" s="22" t="s">
        <v>326</v>
      </c>
      <c r="D11" s="22" t="s">
        <v>327</v>
      </c>
      <c r="E11" s="34" t="s">
        <v>328</v>
      </c>
      <c r="F11" s="22" t="s">
        <v>317</v>
      </c>
      <c r="G11" s="34" t="s">
        <v>318</v>
      </c>
      <c r="H11" s="22" t="s">
        <v>319</v>
      </c>
      <c r="I11" s="22" t="s">
        <v>320</v>
      </c>
      <c r="J11" s="34" t="s">
        <v>329</v>
      </c>
    </row>
    <row r="12" ht="18.75" customHeight="1" spans="1:10">
      <c r="A12" s="207" t="s">
        <v>287</v>
      </c>
      <c r="B12" s="22" t="s">
        <v>287</v>
      </c>
      <c r="C12" s="22" t="s">
        <v>330</v>
      </c>
      <c r="D12" s="22" t="s">
        <v>331</v>
      </c>
      <c r="E12" s="34" t="s">
        <v>332</v>
      </c>
      <c r="F12" s="22" t="s">
        <v>317</v>
      </c>
      <c r="G12" s="34" t="s">
        <v>318</v>
      </c>
      <c r="H12" s="22" t="s">
        <v>319</v>
      </c>
      <c r="I12" s="22" t="s">
        <v>320</v>
      </c>
      <c r="J12" s="34" t="s">
        <v>333</v>
      </c>
    </row>
    <row r="13" ht="18.75" customHeight="1" spans="1:10">
      <c r="A13" s="207" t="s">
        <v>283</v>
      </c>
      <c r="B13" s="22" t="s">
        <v>334</v>
      </c>
      <c r="C13" s="22" t="s">
        <v>307</v>
      </c>
      <c r="D13" s="22" t="s">
        <v>308</v>
      </c>
      <c r="E13" s="34" t="s">
        <v>335</v>
      </c>
      <c r="F13" s="22" t="s">
        <v>317</v>
      </c>
      <c r="G13" s="34" t="s">
        <v>336</v>
      </c>
      <c r="H13" s="22" t="s">
        <v>312</v>
      </c>
      <c r="I13" s="22" t="s">
        <v>313</v>
      </c>
      <c r="J13" s="34" t="s">
        <v>337</v>
      </c>
    </row>
    <row r="14" ht="18.75" customHeight="1" spans="1:10">
      <c r="A14" s="207" t="s">
        <v>283</v>
      </c>
      <c r="B14" s="22" t="s">
        <v>334</v>
      </c>
      <c r="C14" s="22" t="s">
        <v>307</v>
      </c>
      <c r="D14" s="22" t="s">
        <v>315</v>
      </c>
      <c r="E14" s="34" t="s">
        <v>338</v>
      </c>
      <c r="F14" s="22" t="s">
        <v>317</v>
      </c>
      <c r="G14" s="34" t="s">
        <v>339</v>
      </c>
      <c r="H14" s="22" t="s">
        <v>319</v>
      </c>
      <c r="I14" s="22" t="s">
        <v>313</v>
      </c>
      <c r="J14" s="34" t="s">
        <v>340</v>
      </c>
    </row>
    <row r="15" ht="18.75" customHeight="1" spans="1:10">
      <c r="A15" s="207" t="s">
        <v>283</v>
      </c>
      <c r="B15" s="22" t="s">
        <v>334</v>
      </c>
      <c r="C15" s="22" t="s">
        <v>307</v>
      </c>
      <c r="D15" s="22" t="s">
        <v>322</v>
      </c>
      <c r="E15" s="34" t="s">
        <v>341</v>
      </c>
      <c r="F15" s="22" t="s">
        <v>310</v>
      </c>
      <c r="G15" s="34" t="s">
        <v>318</v>
      </c>
      <c r="H15" s="22" t="s">
        <v>319</v>
      </c>
      <c r="I15" s="22" t="s">
        <v>313</v>
      </c>
      <c r="J15" s="34" t="s">
        <v>341</v>
      </c>
    </row>
    <row r="16" ht="18.75" customHeight="1" spans="1:10">
      <c r="A16" s="207" t="s">
        <v>283</v>
      </c>
      <c r="B16" s="22" t="s">
        <v>334</v>
      </c>
      <c r="C16" s="22" t="s">
        <v>326</v>
      </c>
      <c r="D16" s="22" t="s">
        <v>342</v>
      </c>
      <c r="E16" s="34" t="s">
        <v>343</v>
      </c>
      <c r="F16" s="22" t="s">
        <v>317</v>
      </c>
      <c r="G16" s="34" t="s">
        <v>344</v>
      </c>
      <c r="H16" s="22" t="s">
        <v>345</v>
      </c>
      <c r="I16" s="22" t="s">
        <v>313</v>
      </c>
      <c r="J16" s="34" t="s">
        <v>346</v>
      </c>
    </row>
    <row r="17" ht="18.75" customHeight="1" spans="1:10">
      <c r="A17" s="207" t="s">
        <v>283</v>
      </c>
      <c r="B17" s="22" t="s">
        <v>334</v>
      </c>
      <c r="C17" s="22" t="s">
        <v>326</v>
      </c>
      <c r="D17" s="22" t="s">
        <v>327</v>
      </c>
      <c r="E17" s="34" t="s">
        <v>347</v>
      </c>
      <c r="F17" s="22" t="s">
        <v>317</v>
      </c>
      <c r="G17" s="34" t="s">
        <v>348</v>
      </c>
      <c r="H17" s="22" t="s">
        <v>319</v>
      </c>
      <c r="I17" s="22" t="s">
        <v>313</v>
      </c>
      <c r="J17" s="34" t="s">
        <v>347</v>
      </c>
    </row>
    <row r="18" ht="18.75" customHeight="1" spans="1:10">
      <c r="A18" s="207" t="s">
        <v>283</v>
      </c>
      <c r="B18" s="22" t="s">
        <v>334</v>
      </c>
      <c r="C18" s="22" t="s">
        <v>330</v>
      </c>
      <c r="D18" s="22" t="s">
        <v>331</v>
      </c>
      <c r="E18" s="34" t="s">
        <v>332</v>
      </c>
      <c r="F18" s="22" t="s">
        <v>317</v>
      </c>
      <c r="G18" s="34" t="s">
        <v>349</v>
      </c>
      <c r="H18" s="22" t="s">
        <v>319</v>
      </c>
      <c r="I18" s="22" t="s">
        <v>313</v>
      </c>
      <c r="J18" s="34" t="s">
        <v>333</v>
      </c>
    </row>
    <row r="19" ht="18.75" customHeight="1" spans="1:10">
      <c r="A19" s="207" t="s">
        <v>292</v>
      </c>
      <c r="B19" s="22" t="s">
        <v>350</v>
      </c>
      <c r="C19" s="22" t="s">
        <v>307</v>
      </c>
      <c r="D19" s="22" t="s">
        <v>308</v>
      </c>
      <c r="E19" s="34" t="s">
        <v>351</v>
      </c>
      <c r="F19" s="22" t="s">
        <v>317</v>
      </c>
      <c r="G19" s="34" t="s">
        <v>336</v>
      </c>
      <c r="H19" s="22" t="s">
        <v>352</v>
      </c>
      <c r="I19" s="22" t="s">
        <v>313</v>
      </c>
      <c r="J19" s="34" t="s">
        <v>337</v>
      </c>
    </row>
    <row r="20" ht="18.75" customHeight="1" spans="1:10">
      <c r="A20" s="207" t="s">
        <v>292</v>
      </c>
      <c r="B20" s="22" t="s">
        <v>350</v>
      </c>
      <c r="C20" s="22" t="s">
        <v>307</v>
      </c>
      <c r="D20" s="22" t="s">
        <v>315</v>
      </c>
      <c r="E20" s="34" t="s">
        <v>353</v>
      </c>
      <c r="F20" s="22" t="s">
        <v>310</v>
      </c>
      <c r="G20" s="34" t="s">
        <v>318</v>
      </c>
      <c r="H20" s="22" t="s">
        <v>319</v>
      </c>
      <c r="I20" s="22" t="s">
        <v>313</v>
      </c>
      <c r="J20" s="34" t="s">
        <v>321</v>
      </c>
    </row>
    <row r="21" ht="18.75" customHeight="1" spans="1:10">
      <c r="A21" s="207" t="s">
        <v>292</v>
      </c>
      <c r="B21" s="22" t="s">
        <v>350</v>
      </c>
      <c r="C21" s="22" t="s">
        <v>307</v>
      </c>
      <c r="D21" s="22" t="s">
        <v>322</v>
      </c>
      <c r="E21" s="34" t="s">
        <v>354</v>
      </c>
      <c r="F21" s="22" t="s">
        <v>317</v>
      </c>
      <c r="G21" s="34" t="s">
        <v>339</v>
      </c>
      <c r="H21" s="22" t="s">
        <v>319</v>
      </c>
      <c r="I21" s="22" t="s">
        <v>313</v>
      </c>
      <c r="J21" s="34" t="s">
        <v>325</v>
      </c>
    </row>
    <row r="22" ht="18.75" customHeight="1" spans="1:10">
      <c r="A22" s="207" t="s">
        <v>292</v>
      </c>
      <c r="B22" s="22" t="s">
        <v>350</v>
      </c>
      <c r="C22" s="22" t="s">
        <v>307</v>
      </c>
      <c r="D22" s="22" t="s">
        <v>355</v>
      </c>
      <c r="E22" s="34" t="s">
        <v>356</v>
      </c>
      <c r="F22" s="22" t="s">
        <v>357</v>
      </c>
      <c r="G22" s="34" t="s">
        <v>358</v>
      </c>
      <c r="H22" s="22" t="s">
        <v>359</v>
      </c>
      <c r="I22" s="22" t="s">
        <v>313</v>
      </c>
      <c r="J22" s="34" t="s">
        <v>360</v>
      </c>
    </row>
    <row r="23" ht="18.75" customHeight="1" spans="1:10">
      <c r="A23" s="207" t="s">
        <v>292</v>
      </c>
      <c r="B23" s="22" t="s">
        <v>350</v>
      </c>
      <c r="C23" s="22" t="s">
        <v>326</v>
      </c>
      <c r="D23" s="22" t="s">
        <v>342</v>
      </c>
      <c r="E23" s="34" t="s">
        <v>343</v>
      </c>
      <c r="F23" s="22" t="s">
        <v>317</v>
      </c>
      <c r="G23" s="34" t="s">
        <v>344</v>
      </c>
      <c r="H23" s="22" t="s">
        <v>345</v>
      </c>
      <c r="I23" s="22" t="s">
        <v>313</v>
      </c>
      <c r="J23" s="34" t="s">
        <v>346</v>
      </c>
    </row>
    <row r="24" ht="18.75" customHeight="1" spans="1:10">
      <c r="A24" s="207" t="s">
        <v>292</v>
      </c>
      <c r="B24" s="22" t="s">
        <v>350</v>
      </c>
      <c r="C24" s="22" t="s">
        <v>326</v>
      </c>
      <c r="D24" s="22" t="s">
        <v>327</v>
      </c>
      <c r="E24" s="34" t="s">
        <v>347</v>
      </c>
      <c r="F24" s="22" t="s">
        <v>317</v>
      </c>
      <c r="G24" s="34" t="s">
        <v>348</v>
      </c>
      <c r="H24" s="22" t="s">
        <v>319</v>
      </c>
      <c r="I24" s="22" t="s">
        <v>313</v>
      </c>
      <c r="J24" s="34" t="s">
        <v>347</v>
      </c>
    </row>
    <row r="25" ht="18.75" customHeight="1" spans="1:10">
      <c r="A25" s="207" t="s">
        <v>292</v>
      </c>
      <c r="B25" s="22" t="s">
        <v>350</v>
      </c>
      <c r="C25" s="22" t="s">
        <v>330</v>
      </c>
      <c r="D25" s="22" t="s">
        <v>331</v>
      </c>
      <c r="E25" s="34" t="s">
        <v>332</v>
      </c>
      <c r="F25" s="22" t="s">
        <v>317</v>
      </c>
      <c r="G25" s="34" t="s">
        <v>349</v>
      </c>
      <c r="H25" s="22" t="s">
        <v>319</v>
      </c>
      <c r="I25" s="22" t="s">
        <v>313</v>
      </c>
      <c r="J25" s="34" t="s">
        <v>333</v>
      </c>
    </row>
    <row r="26" ht="18.75" customHeight="1" spans="1:10">
      <c r="A26" s="207" t="s">
        <v>277</v>
      </c>
      <c r="B26" s="22" t="s">
        <v>361</v>
      </c>
      <c r="C26" s="22" t="s">
        <v>307</v>
      </c>
      <c r="D26" s="22" t="s">
        <v>308</v>
      </c>
      <c r="E26" s="34" t="s">
        <v>362</v>
      </c>
      <c r="F26" s="22" t="s">
        <v>310</v>
      </c>
      <c r="G26" s="34" t="s">
        <v>363</v>
      </c>
      <c r="H26" s="22" t="s">
        <v>359</v>
      </c>
      <c r="I26" s="22" t="s">
        <v>313</v>
      </c>
      <c r="J26" s="34" t="s">
        <v>364</v>
      </c>
    </row>
    <row r="27" ht="18.75" customHeight="1" spans="1:10">
      <c r="A27" s="207" t="s">
        <v>277</v>
      </c>
      <c r="B27" s="22" t="s">
        <v>361</v>
      </c>
      <c r="C27" s="22" t="s">
        <v>307</v>
      </c>
      <c r="D27" s="22" t="s">
        <v>315</v>
      </c>
      <c r="E27" s="34" t="s">
        <v>338</v>
      </c>
      <c r="F27" s="22" t="s">
        <v>317</v>
      </c>
      <c r="G27" s="34" t="s">
        <v>349</v>
      </c>
      <c r="H27" s="22" t="s">
        <v>319</v>
      </c>
      <c r="I27" s="22" t="s">
        <v>320</v>
      </c>
      <c r="J27" s="34" t="s">
        <v>365</v>
      </c>
    </row>
    <row r="28" ht="18.75" customHeight="1" spans="1:10">
      <c r="A28" s="207" t="s">
        <v>277</v>
      </c>
      <c r="B28" s="22" t="s">
        <v>361</v>
      </c>
      <c r="C28" s="22" t="s">
        <v>307</v>
      </c>
      <c r="D28" s="22" t="s">
        <v>322</v>
      </c>
      <c r="E28" s="34" t="s">
        <v>366</v>
      </c>
      <c r="F28" s="22" t="s">
        <v>310</v>
      </c>
      <c r="G28" s="34" t="s">
        <v>318</v>
      </c>
      <c r="H28" s="22" t="s">
        <v>319</v>
      </c>
      <c r="I28" s="22" t="s">
        <v>320</v>
      </c>
      <c r="J28" s="34" t="s">
        <v>366</v>
      </c>
    </row>
    <row r="29" ht="18.75" customHeight="1" spans="1:10">
      <c r="A29" s="207" t="s">
        <v>277</v>
      </c>
      <c r="B29" s="22" t="s">
        <v>361</v>
      </c>
      <c r="C29" s="22" t="s">
        <v>326</v>
      </c>
      <c r="D29" s="22" t="s">
        <v>342</v>
      </c>
      <c r="E29" s="34" t="s">
        <v>367</v>
      </c>
      <c r="F29" s="22" t="s">
        <v>357</v>
      </c>
      <c r="G29" s="34" t="s">
        <v>363</v>
      </c>
      <c r="H29" s="22" t="s">
        <v>359</v>
      </c>
      <c r="I29" s="22" t="s">
        <v>313</v>
      </c>
      <c r="J29" s="34" t="s">
        <v>368</v>
      </c>
    </row>
    <row r="30" ht="18.75" customHeight="1" spans="1:10">
      <c r="A30" s="207" t="s">
        <v>277</v>
      </c>
      <c r="B30" s="22" t="s">
        <v>361</v>
      </c>
      <c r="C30" s="22" t="s">
        <v>330</v>
      </c>
      <c r="D30" s="22" t="s">
        <v>331</v>
      </c>
      <c r="E30" s="34" t="s">
        <v>369</v>
      </c>
      <c r="F30" s="22" t="s">
        <v>317</v>
      </c>
      <c r="G30" s="34" t="s">
        <v>339</v>
      </c>
      <c r="H30" s="22" t="s">
        <v>319</v>
      </c>
      <c r="I30" s="22" t="s">
        <v>320</v>
      </c>
      <c r="J30" s="34" t="s">
        <v>370</v>
      </c>
    </row>
    <row r="31" ht="18.75" customHeight="1" spans="1:10">
      <c r="A31" s="207" t="s">
        <v>294</v>
      </c>
      <c r="B31" s="22" t="s">
        <v>371</v>
      </c>
      <c r="C31" s="22" t="s">
        <v>307</v>
      </c>
      <c r="D31" s="22" t="s">
        <v>315</v>
      </c>
      <c r="E31" s="34" t="s">
        <v>372</v>
      </c>
      <c r="F31" s="22" t="s">
        <v>317</v>
      </c>
      <c r="G31" s="34" t="s">
        <v>318</v>
      </c>
      <c r="H31" s="22" t="s">
        <v>319</v>
      </c>
      <c r="I31" s="22" t="s">
        <v>320</v>
      </c>
      <c r="J31" s="34" t="s">
        <v>373</v>
      </c>
    </row>
    <row r="32" ht="18.75" customHeight="1" spans="1:10">
      <c r="A32" s="207" t="s">
        <v>294</v>
      </c>
      <c r="B32" s="22" t="s">
        <v>371</v>
      </c>
      <c r="C32" s="22" t="s">
        <v>307</v>
      </c>
      <c r="D32" s="22" t="s">
        <v>315</v>
      </c>
      <c r="E32" s="34" t="s">
        <v>374</v>
      </c>
      <c r="F32" s="22" t="s">
        <v>317</v>
      </c>
      <c r="G32" s="34" t="s">
        <v>318</v>
      </c>
      <c r="H32" s="22" t="s">
        <v>319</v>
      </c>
      <c r="I32" s="22" t="s">
        <v>320</v>
      </c>
      <c r="J32" s="34" t="s">
        <v>375</v>
      </c>
    </row>
    <row r="33" ht="18.75" customHeight="1" spans="1:10">
      <c r="A33" s="207" t="s">
        <v>294</v>
      </c>
      <c r="B33" s="22" t="s">
        <v>371</v>
      </c>
      <c r="C33" s="22" t="s">
        <v>326</v>
      </c>
      <c r="D33" s="22" t="s">
        <v>342</v>
      </c>
      <c r="E33" s="34" t="s">
        <v>376</v>
      </c>
      <c r="F33" s="22" t="s">
        <v>357</v>
      </c>
      <c r="G33" s="34" t="s">
        <v>377</v>
      </c>
      <c r="H33" s="22" t="s">
        <v>359</v>
      </c>
      <c r="I33" s="22" t="s">
        <v>313</v>
      </c>
      <c r="J33" s="34" t="s">
        <v>378</v>
      </c>
    </row>
    <row r="34" ht="18.75" customHeight="1" spans="1:10">
      <c r="A34" s="207" t="s">
        <v>294</v>
      </c>
      <c r="B34" s="22" t="s">
        <v>371</v>
      </c>
      <c r="C34" s="22" t="s">
        <v>326</v>
      </c>
      <c r="D34" s="22" t="s">
        <v>327</v>
      </c>
      <c r="E34" s="34" t="s">
        <v>379</v>
      </c>
      <c r="F34" s="22" t="s">
        <v>317</v>
      </c>
      <c r="G34" s="34" t="s">
        <v>318</v>
      </c>
      <c r="H34" s="22" t="s">
        <v>319</v>
      </c>
      <c r="I34" s="22" t="s">
        <v>320</v>
      </c>
      <c r="J34" s="34" t="s">
        <v>380</v>
      </c>
    </row>
    <row r="35" ht="18.75" customHeight="1" spans="1:10">
      <c r="A35" s="207" t="s">
        <v>294</v>
      </c>
      <c r="B35" s="22" t="s">
        <v>371</v>
      </c>
      <c r="C35" s="22" t="s">
        <v>330</v>
      </c>
      <c r="D35" s="22" t="s">
        <v>331</v>
      </c>
      <c r="E35" s="34" t="s">
        <v>332</v>
      </c>
      <c r="F35" s="22" t="s">
        <v>310</v>
      </c>
      <c r="G35" s="34" t="s">
        <v>381</v>
      </c>
      <c r="H35" s="22" t="s">
        <v>382</v>
      </c>
      <c r="I35" s="22" t="s">
        <v>313</v>
      </c>
      <c r="J35" s="34" t="s">
        <v>333</v>
      </c>
    </row>
    <row r="36" ht="18.75" customHeight="1" spans="1:10">
      <c r="A36" s="207" t="s">
        <v>274</v>
      </c>
      <c r="B36" s="22" t="s">
        <v>274</v>
      </c>
      <c r="C36" s="22" t="s">
        <v>307</v>
      </c>
      <c r="D36" s="22" t="s">
        <v>308</v>
      </c>
      <c r="E36" s="34" t="s">
        <v>309</v>
      </c>
      <c r="F36" s="22" t="s">
        <v>310</v>
      </c>
      <c r="G36" s="34" t="s">
        <v>383</v>
      </c>
      <c r="H36" s="22" t="s">
        <v>384</v>
      </c>
      <c r="I36" s="22" t="s">
        <v>313</v>
      </c>
      <c r="J36" s="34" t="s">
        <v>385</v>
      </c>
    </row>
    <row r="37" ht="18.75" customHeight="1" spans="1:10">
      <c r="A37" s="207" t="s">
        <v>274</v>
      </c>
      <c r="B37" s="22" t="s">
        <v>274</v>
      </c>
      <c r="C37" s="22" t="s">
        <v>307</v>
      </c>
      <c r="D37" s="22" t="s">
        <v>315</v>
      </c>
      <c r="E37" s="34" t="s">
        <v>316</v>
      </c>
      <c r="F37" s="22" t="s">
        <v>310</v>
      </c>
      <c r="G37" s="34" t="s">
        <v>318</v>
      </c>
      <c r="H37" s="22" t="s">
        <v>319</v>
      </c>
      <c r="I37" s="22" t="s">
        <v>313</v>
      </c>
      <c r="J37" s="34" t="s">
        <v>386</v>
      </c>
    </row>
    <row r="38" ht="18.75" customHeight="1" spans="1:10">
      <c r="A38" s="207" t="s">
        <v>274</v>
      </c>
      <c r="B38" s="22" t="s">
        <v>274</v>
      </c>
      <c r="C38" s="22" t="s">
        <v>307</v>
      </c>
      <c r="D38" s="22" t="s">
        <v>322</v>
      </c>
      <c r="E38" s="34" t="s">
        <v>387</v>
      </c>
      <c r="F38" s="22" t="s">
        <v>310</v>
      </c>
      <c r="G38" s="34" t="s">
        <v>318</v>
      </c>
      <c r="H38" s="22" t="s">
        <v>319</v>
      </c>
      <c r="I38" s="22" t="s">
        <v>313</v>
      </c>
      <c r="J38" s="34" t="s">
        <v>274</v>
      </c>
    </row>
    <row r="39" ht="18.75" customHeight="1" spans="1:10">
      <c r="A39" s="207" t="s">
        <v>274</v>
      </c>
      <c r="B39" s="22" t="s">
        <v>274</v>
      </c>
      <c r="C39" s="22" t="s">
        <v>307</v>
      </c>
      <c r="D39" s="22" t="s">
        <v>355</v>
      </c>
      <c r="E39" s="34" t="s">
        <v>388</v>
      </c>
      <c r="F39" s="22" t="s">
        <v>357</v>
      </c>
      <c r="G39" s="34" t="s">
        <v>389</v>
      </c>
      <c r="H39" s="22" t="s">
        <v>359</v>
      </c>
      <c r="I39" s="22" t="s">
        <v>313</v>
      </c>
      <c r="J39" s="34" t="s">
        <v>274</v>
      </c>
    </row>
    <row r="40" ht="18.75" customHeight="1" spans="1:10">
      <c r="A40" s="207" t="s">
        <v>274</v>
      </c>
      <c r="B40" s="22" t="s">
        <v>274</v>
      </c>
      <c r="C40" s="22" t="s">
        <v>326</v>
      </c>
      <c r="D40" s="22" t="s">
        <v>327</v>
      </c>
      <c r="E40" s="34" t="s">
        <v>328</v>
      </c>
      <c r="F40" s="22" t="s">
        <v>310</v>
      </c>
      <c r="G40" s="34" t="s">
        <v>318</v>
      </c>
      <c r="H40" s="22" t="s">
        <v>319</v>
      </c>
      <c r="I40" s="22" t="s">
        <v>313</v>
      </c>
      <c r="J40" s="34" t="s">
        <v>274</v>
      </c>
    </row>
    <row r="41" ht="18.75" customHeight="1" spans="1:10">
      <c r="A41" s="207" t="s">
        <v>274</v>
      </c>
      <c r="B41" s="22" t="s">
        <v>274</v>
      </c>
      <c r="C41" s="22" t="s">
        <v>330</v>
      </c>
      <c r="D41" s="22" t="s">
        <v>331</v>
      </c>
      <c r="E41" s="34" t="s">
        <v>332</v>
      </c>
      <c r="F41" s="22" t="s">
        <v>310</v>
      </c>
      <c r="G41" s="34" t="s">
        <v>318</v>
      </c>
      <c r="H41" s="22" t="s">
        <v>319</v>
      </c>
      <c r="I41" s="22" t="s">
        <v>313</v>
      </c>
      <c r="J41" s="34" t="s">
        <v>274</v>
      </c>
    </row>
    <row r="42" ht="18.75" customHeight="1" spans="1:10">
      <c r="A42" s="207" t="s">
        <v>281</v>
      </c>
      <c r="B42" s="22" t="s">
        <v>390</v>
      </c>
      <c r="C42" s="22" t="s">
        <v>307</v>
      </c>
      <c r="D42" s="22" t="s">
        <v>308</v>
      </c>
      <c r="E42" s="34" t="s">
        <v>362</v>
      </c>
      <c r="F42" s="22" t="s">
        <v>310</v>
      </c>
      <c r="G42" s="34" t="s">
        <v>391</v>
      </c>
      <c r="H42" s="22" t="s">
        <v>312</v>
      </c>
      <c r="I42" s="22" t="s">
        <v>313</v>
      </c>
      <c r="J42" s="34" t="s">
        <v>392</v>
      </c>
    </row>
    <row r="43" ht="18.75" customHeight="1" spans="1:10">
      <c r="A43" s="207" t="s">
        <v>281</v>
      </c>
      <c r="B43" s="22" t="s">
        <v>390</v>
      </c>
      <c r="C43" s="22" t="s">
        <v>307</v>
      </c>
      <c r="D43" s="22" t="s">
        <v>315</v>
      </c>
      <c r="E43" s="34" t="s">
        <v>338</v>
      </c>
      <c r="F43" s="22" t="s">
        <v>317</v>
      </c>
      <c r="G43" s="34" t="s">
        <v>349</v>
      </c>
      <c r="H43" s="22" t="s">
        <v>319</v>
      </c>
      <c r="I43" s="22" t="s">
        <v>313</v>
      </c>
      <c r="J43" s="34" t="s">
        <v>365</v>
      </c>
    </row>
    <row r="44" ht="18.75" customHeight="1" spans="1:10">
      <c r="A44" s="207" t="s">
        <v>281</v>
      </c>
      <c r="B44" s="22" t="s">
        <v>390</v>
      </c>
      <c r="C44" s="22" t="s">
        <v>307</v>
      </c>
      <c r="D44" s="22" t="s">
        <v>322</v>
      </c>
      <c r="E44" s="34" t="s">
        <v>393</v>
      </c>
      <c r="F44" s="22" t="s">
        <v>310</v>
      </c>
      <c r="G44" s="34" t="s">
        <v>318</v>
      </c>
      <c r="H44" s="22" t="s">
        <v>319</v>
      </c>
      <c r="I44" s="22" t="s">
        <v>313</v>
      </c>
      <c r="J44" s="34" t="s">
        <v>394</v>
      </c>
    </row>
    <row r="45" ht="18.75" customHeight="1" spans="1:10">
      <c r="A45" s="207" t="s">
        <v>281</v>
      </c>
      <c r="B45" s="22" t="s">
        <v>390</v>
      </c>
      <c r="C45" s="22" t="s">
        <v>307</v>
      </c>
      <c r="D45" s="22" t="s">
        <v>355</v>
      </c>
      <c r="E45" s="34" t="s">
        <v>356</v>
      </c>
      <c r="F45" s="22" t="s">
        <v>357</v>
      </c>
      <c r="G45" s="34" t="s">
        <v>391</v>
      </c>
      <c r="H45" s="22" t="s">
        <v>359</v>
      </c>
      <c r="I45" s="22" t="s">
        <v>313</v>
      </c>
      <c r="J45" s="34" t="s">
        <v>368</v>
      </c>
    </row>
    <row r="46" ht="18.75" customHeight="1" spans="1:10">
      <c r="A46" s="207" t="s">
        <v>281</v>
      </c>
      <c r="B46" s="22" t="s">
        <v>390</v>
      </c>
      <c r="C46" s="22" t="s">
        <v>326</v>
      </c>
      <c r="D46" s="22" t="s">
        <v>327</v>
      </c>
      <c r="E46" s="34" t="s">
        <v>395</v>
      </c>
      <c r="F46" s="22" t="s">
        <v>357</v>
      </c>
      <c r="G46" s="34" t="s">
        <v>311</v>
      </c>
      <c r="H46" s="22" t="s">
        <v>384</v>
      </c>
      <c r="I46" s="22" t="s">
        <v>313</v>
      </c>
      <c r="J46" s="34" t="s">
        <v>396</v>
      </c>
    </row>
    <row r="47" ht="18.75" customHeight="1" spans="1:10">
      <c r="A47" s="207" t="s">
        <v>281</v>
      </c>
      <c r="B47" s="22" t="s">
        <v>390</v>
      </c>
      <c r="C47" s="22" t="s">
        <v>330</v>
      </c>
      <c r="D47" s="22" t="s">
        <v>331</v>
      </c>
      <c r="E47" s="34" t="s">
        <v>369</v>
      </c>
      <c r="F47" s="22" t="s">
        <v>317</v>
      </c>
      <c r="G47" s="34" t="s">
        <v>339</v>
      </c>
      <c r="H47" s="22" t="s">
        <v>319</v>
      </c>
      <c r="I47" s="22" t="s">
        <v>313</v>
      </c>
      <c r="J47" s="34" t="s">
        <v>370</v>
      </c>
    </row>
  </sheetData>
  <mergeCells count="16">
    <mergeCell ref="A3:J3"/>
    <mergeCell ref="A4:H4"/>
    <mergeCell ref="A8:A12"/>
    <mergeCell ref="A13:A18"/>
    <mergeCell ref="A19:A25"/>
    <mergeCell ref="A26:A30"/>
    <mergeCell ref="A31:A35"/>
    <mergeCell ref="A36:A41"/>
    <mergeCell ref="A42:A47"/>
    <mergeCell ref="B8:B12"/>
    <mergeCell ref="B13:B18"/>
    <mergeCell ref="B19:B25"/>
    <mergeCell ref="B26:B30"/>
    <mergeCell ref="B31:B35"/>
    <mergeCell ref="B36:B41"/>
    <mergeCell ref="B42:B4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2025-02-11T02:24:00Z</dcterms:created>
  <dcterms:modified xsi:type="dcterms:W3CDTF">2025-02-13T08:53:26Z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