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_FilterDatabase" localSheetId="4" hidden="1">'一般公共预算支出预算表02-2'!$A$1:$G$43</definedName>
    <definedName name="_xlnm._FilterDatabase" localSheetId="6" hidden="1">部门基本支出预算表04!$A$1:$W$43</definedName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_FilterDatabase" localSheetId="7" hidden="1">'部门项目支出预算表05-1'!$A$1:$W$56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<sst xmlns="http://schemas.openxmlformats.org/spreadsheetml/2006/main" count="2143" uniqueCount="589">
  <si>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</si>
  <si>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</si>
  <si>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</si>
  <si>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</si>
  <si>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</si>
  <si>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</si>
  <si>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</si>
  <si>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</si>
  <si>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</si>
  <si>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</si>
  <si>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</si>
  <si>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</si>
  <si>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</si>
  <si>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</si>
  <si>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</si>
  <si>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</si>
  <si>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</si>
  <si>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</si>
  <si>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</si>
  <si>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</si>
  <si>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</si>
  <si>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</si>
  <si>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</si>
  <si>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</si>
  <si>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</si>
  <si>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</si>
  <si>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</si>
  <si>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</si>
  <si>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</si>
  <si>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</si>
  <si>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</si>
  <si>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</si>
  <si>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切实增强广大老年人的获得感、幸福感。将对百岁老人、特困高龄老人、老党员、生活困难老党员、老劳模、老骨干、退休老支书、退休老科技工作者、退休老教师、退休老医生、退休干部、离休干部进行走访慰问。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</si>
  <si>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</si>
  <si>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</si>
  <si>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</si>
  <si>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</si>
  <si>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</si>
  <si>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</si>
  <si>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</si>
  <si>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</si>
  <si>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</si>
  <si>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</si>
  <si>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</si>
  <si>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</si>
  <si>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</si>
  <si>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</si>
  <si>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</si>
  <si>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</si>
  <si>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</si>
  <si>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</si>
  <si>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</si>
  <si>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</si>
  <si>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</si>
  <si>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</si>
  <si>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</si>
  <si>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</si>
  <si>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</si>
  <si>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</si>
  <si>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</si>
  <si>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</si>
  <si>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</si>
  <si>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</si>
  <si>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</si>
  <si>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</si>
  <si>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</si>
  <si>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</si>
  <si>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</si>
  <si>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</si>
  <si>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</si>
  <si>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105001</t>
  </si>
  <si>
    <t>耿马傣族佤族自治县教育体育局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</si>
  <si>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</si>
  <si>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</si>
  <si>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</si>
  <si>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</si>
  <si>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</si>
  <si>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</si>
  <si>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</si>
  <si>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</si>
  <si>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</si>
  <si>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</si>
  <si>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</si>
  <si>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</si>
  <si>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</si>
  <si>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</si>
  <si>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20501</t>
  </si>
  <si>
    <t>2050101</t>
  </si>
  <si>
    <t>2050102</t>
  </si>
  <si>
    <t>2050199</t>
  </si>
  <si>
    <t>20502</t>
  </si>
  <si>
    <t>2050201</t>
  </si>
  <si>
    <t>2050202</t>
  </si>
  <si>
    <t>2050203</t>
  </si>
  <si>
    <t>2050204</t>
  </si>
  <si>
    <t>2050299</t>
  </si>
  <si>
    <t>20503</t>
  </si>
  <si>
    <t>2050302</t>
  </si>
  <si>
    <t>20599</t>
  </si>
  <si>
    <t>2059999</t>
  </si>
  <si>
    <t>207</t>
  </si>
  <si>
    <t>20703</t>
  </si>
  <si>
    <t>2070399</t>
  </si>
  <si>
    <t>20799</t>
  </si>
  <si>
    <t>2079999</t>
  </si>
  <si>
    <t>208</t>
  </si>
  <si>
    <t>社会保障和就业支出</t>
  </si>
  <si>
    <t>20805</t>
  </si>
  <si>
    <t>2080502</t>
  </si>
  <si>
    <t>2080505</t>
  </si>
  <si>
    <t>20899</t>
  </si>
  <si>
    <t>2089999</t>
  </si>
  <si>
    <t>210</t>
  </si>
  <si>
    <t>卫生健康支出</t>
  </si>
  <si>
    <t>21001</t>
  </si>
  <si>
    <t>2100199</t>
  </si>
  <si>
    <t>21011</t>
  </si>
  <si>
    <t>2101101</t>
  </si>
  <si>
    <t>2101102</t>
  </si>
  <si>
    <t>2101199</t>
  </si>
  <si>
    <t>221</t>
  </si>
  <si>
    <t>住房保障支出</t>
  </si>
  <si>
    <t>22102</t>
  </si>
  <si>
    <t>2210201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</si>
  <si>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</si>
  <si>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</si>
  <si>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</si>
  <si>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</si>
  <si>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</si>
  <si>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</si>
  <si>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</si>
  <si>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</si>
  <si>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</si>
  <si>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</si>
  <si>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</si>
  <si>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</si>
  <si>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</si>
  <si>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</si>
  <si>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</si>
  <si>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</si>
  <si>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</si>
  <si>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</si>
  <si>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</si>
  <si>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</si>
  <si>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</si>
  <si>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</si>
  <si>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</si>
  <si>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</si>
  <si>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</si>
  <si>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</si>
  <si>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</si>
  <si>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</si>
  <si>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</si>
  <si>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</si>
  <si>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</si>
  <si>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</si>
  <si>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</si>
  <si>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</si>
  <si>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</si>
  <si>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</si>
  <si>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</si>
  <si>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</si>
  <si>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</si>
  <si>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</si>
  <si>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</si>
  <si>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</si>
  <si>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</si>
  <si>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</si>
  <si>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</si>
  <si>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</si>
  <si>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</si>
  <si>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</si>
  <si>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</si>
  <si>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</si>
  <si>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教育管理事务</t>
  </si>
  <si>
    <t>行政运行</t>
  </si>
  <si>
    <t>一般行政管理事务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</si>
  <si>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</si>
  <si>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</si>
  <si>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</si>
  <si>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</si>
  <si>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</si>
  <si>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</si>
  <si>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其他普通教育支出</t>
  </si>
  <si>
    <t>职业教育</t>
  </si>
  <si>
    <t>中等职业教育</t>
  </si>
  <si>
    <t>其他教育支出</t>
  </si>
  <si>
    <t>体育</t>
  </si>
  <si>
    <t>其他体育支出</t>
  </si>
  <si>
    <t>其他文化旅游体育与传媒支出</t>
  </si>
  <si>
    <t>行政事业单位养老支出</t>
  </si>
  <si>
    <t>事业单位离退休</t>
  </si>
  <si>
    <t>机关事业单位基本养老保险缴费支出</t>
  </si>
  <si>
    <t>其他社会保障和就业支出</t>
  </si>
  <si>
    <t>卫生健康管理事务</t>
  </si>
  <si>
    <t>其他卫生健康管理事务支出</t>
  </si>
  <si>
    <t>行政事业单位医疗</t>
  </si>
  <si>
    <t>行政单位医疗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</si>
  <si>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</si>
  <si>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</si>
  <si>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</si>
  <si>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</si>
  <si>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</si>
  <si>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</si>
  <si>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</si>
  <si>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</si>
  <si>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</si>
  <si>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</si>
  <si>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</si>
  <si>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</si>
  <si>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</si>
  <si>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</si>
  <si>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</si>
  <si>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</si>
  <si>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</si>
  <si>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</si>
  <si>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</si>
  <si>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</si>
  <si>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</si>
  <si>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</si>
  <si>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</si>
  <si>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</si>
  <si>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</si>
  <si>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</si>
  <si>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</si>
  <si>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</si>
  <si>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</si>
  <si>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</si>
  <si>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530926210000000002313</t>
  </si>
  <si>
    <t>行政人员工资支出</t>
  </si>
  <si>
    <t>30101</t>
  </si>
  <si>
    <t>基本工资</t>
  </si>
  <si>
    <t>530926210000000002314</t>
  </si>
  <si>
    <t>事业人员工资支出</t>
  </si>
  <si>
    <t>30102</t>
  </si>
  <si>
    <t>津贴补贴</t>
  </si>
  <si>
    <t>30103</t>
  </si>
  <si>
    <t>奖金</t>
  </si>
  <si>
    <t>530926231100001375177</t>
  </si>
  <si>
    <t>行政人员绩效考核奖励（2017年提高部分）</t>
  </si>
  <si>
    <t>530926231100001427908</t>
  </si>
  <si>
    <t>奖励性绩效工资</t>
  </si>
  <si>
    <t>30107</t>
  </si>
  <si>
    <t>绩效工资</t>
  </si>
  <si>
    <t>530926231100001375161</t>
  </si>
  <si>
    <t>事业人员绩效工资（2017年提高部分）</t>
  </si>
  <si>
    <t>530926231100001427887</t>
  </si>
  <si>
    <t>基础性绩效工资</t>
  </si>
  <si>
    <t>530926210000000002315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</si>
  <si>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</si>
  <si>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</si>
  <si>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</si>
  <si>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</si>
  <si>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</si>
  <si>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</si>
  <si>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</si>
  <si>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</si>
  <si>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</si>
  <si>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</si>
  <si>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</si>
  <si>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</si>
  <si>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</si>
  <si>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</si>
  <si>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</si>
  <si>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530926210000000002316</t>
  </si>
  <si>
    <t>30113</t>
  </si>
  <si>
    <t>530926210000000002323</t>
  </si>
  <si>
    <t>一般公用经费</t>
  </si>
  <si>
    <t>30211</t>
  </si>
  <si>
    <t>差旅费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</si>
  <si>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</si>
  <si>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</si>
  <si>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</si>
  <si>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</si>
  <si>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</si>
  <si>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</si>
  <si>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</si>
  <si>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</si>
  <si>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530926241100002326490</t>
  </si>
  <si>
    <t>公务接待费（公用经费）</t>
  </si>
  <si>
    <t>30217</t>
  </si>
  <si>
    <t>530926210000000002322</t>
  </si>
  <si>
    <t>工会经费</t>
  </si>
  <si>
    <t>30228</t>
  </si>
  <si>
    <t>530926221100000307007</t>
  </si>
  <si>
    <t>行政人员公务交通补贴</t>
  </si>
  <si>
    <t>30239</t>
  </si>
  <si>
    <t>其他交通费用</t>
  </si>
  <si>
    <t>530926210000000002317</t>
  </si>
  <si>
    <t>离退休费</t>
  </si>
  <si>
    <t>30302</t>
  </si>
  <si>
    <t>退休费</t>
  </si>
  <si>
    <t>30307</t>
  </si>
  <si>
    <t>医疗费补助</t>
  </si>
  <si>
    <t>530926251100003822482</t>
  </si>
  <si>
    <t>2025年特岗养老和工伤保险缴费资金</t>
  </si>
  <si>
    <t>530926251100003825581</t>
  </si>
  <si>
    <t>临时人员社会保障缴费资金</t>
  </si>
  <si>
    <t>530926251100003878630</t>
  </si>
  <si>
    <t>车辆租车经费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</si>
  <si>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</si>
  <si>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</si>
  <si>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</si>
  <si>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</si>
  <si>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</si>
  <si>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</si>
  <si>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</si>
  <si>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2025年春节慰问经费</t>
  </si>
  <si>
    <t>事业发展类</t>
  </si>
  <si>
    <t>530926251100004069161</t>
  </si>
  <si>
    <t>30305</t>
  </si>
  <si>
    <t>生活补助</t>
  </si>
  <si>
    <t>2025年教师节活动专项资金</t>
  </si>
  <si>
    <t>专项业务类</t>
  </si>
  <si>
    <t>530926251100003822650</t>
  </si>
  <si>
    <t>2025年校舍建设项目资金</t>
  </si>
  <si>
    <t>530926251100003823922</t>
  </si>
  <si>
    <t>31001</t>
  </si>
  <si>
    <t>房屋建筑物购建</t>
  </si>
  <si>
    <t>2025年义务教育质量监测工作经费</t>
  </si>
  <si>
    <t>530926251100003822680</t>
  </si>
  <si>
    <t>2025年重阳节慰问经费</t>
  </si>
  <si>
    <t>530926251100003822657</t>
  </si>
  <si>
    <t>单位自有资金</t>
  </si>
  <si>
    <t>530926251100003825151</t>
  </si>
  <si>
    <t>高考工作经费专项资金</t>
  </si>
  <si>
    <t>530926251100003822689</t>
  </si>
  <si>
    <t>30902</t>
  </si>
  <si>
    <t>办公设备购置</t>
  </si>
  <si>
    <t>老体协工作专项资金</t>
  </si>
  <si>
    <t>530926251100003823181</t>
  </si>
  <si>
    <t>30226</t>
  </si>
  <si>
    <t>劳务费</t>
  </si>
  <si>
    <t>全县体育项目专项资金</t>
  </si>
  <si>
    <t>530926251100003823405</t>
  </si>
  <si>
    <t>31002</t>
  </si>
  <si>
    <t>审计整改专项资金</t>
  </si>
  <si>
    <t>530926251100003858371</t>
  </si>
  <si>
    <t>税务局代扣代征手续费专项资金</t>
  </si>
  <si>
    <t>530926251100003825137</t>
  </si>
  <si>
    <t>提升教育质量专项资金</t>
  </si>
  <si>
    <t>530926251100003824945</t>
  </si>
  <si>
    <t>提升全县群众普通话水平项目资金</t>
  </si>
  <si>
    <t>530926251100003822359</t>
  </si>
  <si>
    <t>30216</t>
  </si>
  <si>
    <t>培训费</t>
  </si>
  <si>
    <t>学校护眼灯专项经费</t>
  </si>
  <si>
    <t>530926251100004101647</t>
  </si>
  <si>
    <t>31003</t>
  </si>
  <si>
    <t>专用设备购置</t>
  </si>
  <si>
    <t>学校土地租赁专项资金</t>
  </si>
  <si>
    <t>530926251100003822651</t>
  </si>
  <si>
    <t>30214</t>
  </si>
  <si>
    <t>租赁费</t>
  </si>
  <si>
    <t>移民子女教育培训扶助资金</t>
  </si>
  <si>
    <t>530926251100003824672</t>
  </si>
  <si>
    <t>30308</t>
  </si>
  <si>
    <t>助学金</t>
  </si>
  <si>
    <t>义务教育督导工作专项经费</t>
  </si>
  <si>
    <t>530926251100003822686</t>
  </si>
  <si>
    <t>云南省生源地助学贷款风险补偿资金</t>
  </si>
  <si>
    <t>530926251100003824523</t>
  </si>
  <si>
    <t>职业教育发展专项资金</t>
  </si>
  <si>
    <t>530926251100003825587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</si>
  <si>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</si>
  <si>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</si>
  <si>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</si>
  <si>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</si>
  <si>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</si>
  <si>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</si>
  <si>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</si>
  <si>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</si>
  <si>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</si>
  <si>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</si>
  <si>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</si>
  <si>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提升教育质量专项资金，财政拨付后专款专用。</t>
  </si>
  <si>
    <t>产出指标</t>
  </si>
  <si>
    <t>数量指标</t>
  </si>
  <si>
    <t>组织教育教学活动次数</t>
  </si>
  <si>
    <t>=</t>
  </si>
  <si>
    <t>10</t>
  </si>
  <si>
    <t>人(人次、家)</t>
  </si>
  <si>
    <t>定量指标</t>
  </si>
  <si>
    <t>反映获补助人员、企业的数量情况，也适用补贴、资助等形式的补助。</t>
  </si>
  <si>
    <t>涉及师生人数</t>
  </si>
  <si>
    <t>&gt;=</t>
  </si>
  <si>
    <t>5000</t>
  </si>
  <si>
    <t>次</t>
  </si>
  <si>
    <t>反映补助政策的宣传力度情况。即通过门户网站、报刊、通信、电视、户外广告等对补助政策进行宣传的次数。</t>
  </si>
  <si>
    <t>质量指标</t>
  </si>
  <si>
    <t>资金使用准确率</t>
  </si>
  <si>
    <t>100</t>
  </si>
  <si>
    <t>%</t>
  </si>
  <si>
    <t>反映获补助对象认定的准确性情况。
获补对象准确率=抽检符合标准的补助对象数/抽检实际补助对象数*100%</t>
  </si>
  <si>
    <t>效益指标</t>
  </si>
  <si>
    <t>社会效益</t>
  </si>
  <si>
    <t>提升耿马教育教学发展</t>
  </si>
  <si>
    <t>提升</t>
  </si>
  <si>
    <t>定性指标</t>
  </si>
  <si>
    <t>反映补助促进受助对象生活状况改善的情况。</t>
  </si>
  <si>
    <t>满意度指标</t>
  </si>
  <si>
    <t>服务对象满意度</t>
  </si>
  <si>
    <t>全县人民满意度</t>
  </si>
  <si>
    <t>95</t>
  </si>
  <si>
    <t>反映获补助受益对象的满意程度。</t>
  </si>
  <si>
    <t>财政按时拨付，专款专用。</t>
  </si>
  <si>
    <t>开展活动场次</t>
  </si>
  <si>
    <t>资金使用率</t>
  </si>
  <si>
    <t>时效指标</t>
  </si>
  <si>
    <t>资金拨付及时率</t>
  </si>
  <si>
    <t>反映发放单位及时发放补助资金的情况。
发放及时率=在时限内发放资金/应发放资金*100%</t>
  </si>
  <si>
    <t>生活状况改善</t>
  </si>
  <si>
    <t>改善</t>
  </si>
  <si>
    <t>受益对象满意度</t>
  </si>
  <si>
    <t>义务教育督导工作专项经费，专款专用。</t>
  </si>
  <si>
    <t>涉及学校数</t>
  </si>
  <si>
    <t>20</t>
  </si>
  <si>
    <t>下乡次数</t>
  </si>
  <si>
    <t>30</t>
  </si>
  <si>
    <t>资金拨付率</t>
  </si>
  <si>
    <t>督促教育质量提升</t>
  </si>
  <si>
    <t>教师和师生满意度</t>
  </si>
  <si>
    <t>获补对象数</t>
  </si>
  <si>
    <t>切实增强广大老年人的获得感、幸福感。县委、政府将对百岁老人、特困高龄老人、老党员、生活困难老党员、老劳模、老骨干、退休老支书、退休老科技工作者、退休老教师、退休老医生、退休干部、离休干部进行走访慰问。</t>
  </si>
  <si>
    <t>获补对象准确率</t>
  </si>
  <si>
    <t>发放及时率</t>
  </si>
  <si>
    <t>反映发放单位及时发放补助资金的情况。
发放及时率=在时限内发放资金/2025年重阳节慰问经费应发放资金*100%</t>
  </si>
  <si>
    <t>学校土地租赁专项资金，专款专用。</t>
  </si>
  <si>
    <t>1.00</t>
  </si>
  <si>
    <t>租赁对象准确率</t>
  </si>
  <si>
    <t>租赁事项公示度</t>
  </si>
  <si>
    <t>反映补助事项在特定办事大厅、官网、媒体或其他渠道按规定进行公示的情况。
补助事项公示度=按规定公布事项/按规定应公布事项*100%</t>
  </si>
  <si>
    <t>经营状况改善</t>
  </si>
  <si>
    <t>反映补助促进受助企业经营状况改善的情况。</t>
  </si>
  <si>
    <t>2025年义务教育质量监测专项工作经费，专款专用。</t>
  </si>
  <si>
    <t>样本学校数</t>
  </si>
  <si>
    <t>监测准确率</t>
  </si>
  <si>
    <t>98</t>
  </si>
  <si>
    <t>监测结果</t>
  </si>
  <si>
    <t>及时</t>
  </si>
  <si>
    <t>反映补助政策的宣传效果情况。
政策知晓率=调查中补助政策知晓人数/调查总人数*100%</t>
  </si>
  <si>
    <t>全县体育项目专项资金，财政按时拨付，专款专用。</t>
  </si>
  <si>
    <t>开展全民运动场数</t>
  </si>
  <si>
    <t>资金使用公开公示度</t>
  </si>
  <si>
    <t>经济效益</t>
  </si>
  <si>
    <t>带动全县人均增收</t>
  </si>
  <si>
    <t>增收</t>
  </si>
  <si>
    <t>反映补助带动人均增收的情况。</t>
  </si>
  <si>
    <t>全县人民身体健康状况改善</t>
  </si>
  <si>
    <t>职业教育发展专项资金，财政拨付后专款专用。</t>
  </si>
  <si>
    <t>职业学校生均教学仪器设备增加值增加</t>
  </si>
  <si>
    <t>职业学校生均校舍面积增加 ≥</t>
  </si>
  <si>
    <t>1.5</t>
  </si>
  <si>
    <t>平方米</t>
  </si>
  <si>
    <t>职业学校办学条件达标率</t>
  </si>
  <si>
    <t>比上年提高</t>
  </si>
  <si>
    <t>“双师型”教师占专业课教师比例</t>
  </si>
  <si>
    <t>实现正增长</t>
  </si>
  <si>
    <t>反映补助准确发放的情况。
补助兑现准确率=补助兑付额/应付额*100%</t>
  </si>
  <si>
    <t>中职学生毕业生平均就业率</t>
  </si>
  <si>
    <t>90</t>
  </si>
  <si>
    <t>学校教师学生满意度</t>
  </si>
  <si>
    <t>本年度专项资金，财政按时拨付，专款专用。</t>
  </si>
  <si>
    <t>3000</t>
  </si>
  <si>
    <t>兑现准确率</t>
  </si>
  <si>
    <t>政策知晓率</t>
  </si>
  <si>
    <t>移民子女教育培训扶助资金，财政拨付后专款专用。</t>
  </si>
  <si>
    <t>高中中专就读移民学生人数</t>
  </si>
  <si>
    <t>区（县）级财政承担救助金</t>
  </si>
  <si>
    <t>100000</t>
  </si>
  <si>
    <t>元</t>
  </si>
  <si>
    <t>提升移民子女生活水平</t>
  </si>
  <si>
    <t>审计整改资金</t>
  </si>
  <si>
    <t>388000</t>
  </si>
  <si>
    <t>整改完成率</t>
  </si>
  <si>
    <t>整改及时率</t>
  </si>
  <si>
    <t>经费管理水平</t>
  </si>
  <si>
    <t>进一步提高</t>
  </si>
  <si>
    <t>反映补助促进受助对象生产生活能力提高的情况。</t>
  </si>
  <si>
    <t>严格执行经费使用范围</t>
  </si>
  <si>
    <t>审计对象满意度</t>
  </si>
  <si>
    <t>新建校舍11400平方米，教师住房改造2000平方米，及路灯安装、新建厕所、临时用房搭建、篮球场等附属工程；需进行危房鉴定、土地报件、地勘、施工图设计、施工图审查、拦标价编制、聘请监理、结算审核等前期工作。</t>
  </si>
  <si>
    <t>开展校舍建设项目次数</t>
  </si>
  <si>
    <t>项目资金使用率</t>
  </si>
  <si>
    <t>对耿马教育系统教学环境改善提升</t>
  </si>
  <si>
    <t>改善提升</t>
  </si>
  <si>
    <t>群众满意度</t>
  </si>
  <si>
    <t>提升全县群众普通话水平，助力乡村振兴。</t>
  </si>
  <si>
    <t>参加培训对象数</t>
  </si>
  <si>
    <t>200</t>
  </si>
  <si>
    <t>政策宣传次数</t>
  </si>
  <si>
    <t>培训对象准确率</t>
  </si>
  <si>
    <t>高考工作经费专项资金，专款专用。</t>
  </si>
  <si>
    <t>考试场次</t>
  </si>
  <si>
    <t>维护标准化考场</t>
  </si>
  <si>
    <t>72</t>
  </si>
  <si>
    <t>高考质量稳步提升</t>
  </si>
  <si>
    <t>反映补助有效降低受助企业平均成本的情况。</t>
  </si>
  <si>
    <t>学校基础设施提升</t>
  </si>
  <si>
    <t>教师和学生满意度</t>
  </si>
  <si>
    <t>云南省生源地助学贷款风险补偿金，财政拨付后专款专用。</t>
  </si>
  <si>
    <t>地方高校本省就读学生人数</t>
  </si>
  <si>
    <t>2258</t>
  </si>
  <si>
    <t>区（县）级财政承担风险补偿</t>
  </si>
  <si>
    <t>15.34</t>
  </si>
  <si>
    <t>减轻就读大学生家庭经济压力程度</t>
  </si>
  <si>
    <t>显著</t>
  </si>
  <si>
    <t>全县群众满意度</t>
  </si>
  <si>
    <t>学校护眼灯专项经费，财政拨付后专款专用。</t>
  </si>
  <si>
    <t>获补覆盖率=实际获得补助人数（企业数）/申请符合标准人数（企业数）*100%</t>
  </si>
  <si>
    <t>对学生护眼作用</t>
  </si>
  <si>
    <t>作用较明显</t>
  </si>
  <si>
    <t>家长和学生满意度</t>
  </si>
  <si>
    <t>2025年春节慰问经费,财政拨付后专款专用。</t>
  </si>
  <si>
    <t>春节慰问对象人数</t>
  </si>
  <si>
    <t>1218</t>
  </si>
  <si>
    <t>慰问资金发放及时率</t>
  </si>
  <si>
    <t>单位自有资金，财政拨付后专款专用。</t>
  </si>
  <si>
    <t>开展教育教学督导学校数</t>
  </si>
  <si>
    <t>所</t>
  </si>
  <si>
    <t>开展教育活动学生数</t>
  </si>
  <si>
    <t>10000</t>
  </si>
  <si>
    <t>人</t>
  </si>
  <si>
    <t>经费使用规范性</t>
  </si>
  <si>
    <t>资金当年到位率</t>
  </si>
  <si>
    <t>提升教育教学质量</t>
  </si>
  <si>
    <t>有效</t>
  </si>
  <si>
    <t>全体教职工满意度</t>
  </si>
  <si>
    <t>自有专项资金（税务局返代征代缴手续费）</t>
  </si>
  <si>
    <t>培训人次</t>
  </si>
  <si>
    <t>成人教育学生人数</t>
  </si>
  <si>
    <t>615</t>
  </si>
  <si>
    <t>培训合格率</t>
  </si>
  <si>
    <t>资金到位及时率</t>
  </si>
  <si>
    <t>成本指标</t>
  </si>
  <si>
    <t>经济成本指标</t>
  </si>
  <si>
    <t>201000</t>
  </si>
  <si>
    <t>保障项目正常运转</t>
  </si>
  <si>
    <t>正常运转</t>
  </si>
  <si>
    <t>15</t>
  </si>
  <si>
    <t>可持续影响</t>
  </si>
  <si>
    <t>改善办学条件</t>
  </si>
  <si>
    <t>学校和老师满意度</t>
  </si>
  <si>
    <t>学员满意度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</si>
  <si>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</si>
  <si>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</si>
  <si>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</si>
  <si>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</si>
  <si>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注：因本单位没有部门政府性基金预算支出，故本表无数据。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</si>
  <si>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</si>
  <si>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</si>
  <si>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</si>
  <si>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</si>
  <si>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</si>
  <si>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</si>
  <si>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</si>
  <si>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</si>
  <si>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</si>
  <si>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</si>
  <si>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注：因本单位没有部门政府采购支出，故本表无数据。</t>
  </si>
  <si>
    <t>预算08表</t>
  </si>
  <si>
    <t>政府购买服务项目</t>
  </si>
  <si>
    <t>政府购买服务目录</t>
  </si>
  <si>
    <t>注：因本单位没有部门政府购买服务支出，故本表无数据。</t>
  </si>
  <si>
    <t>预算09-1表</t>
  </si>
  <si>
    <t>单位名称（项目）</t>
  </si>
  <si>
    <t>地区</t>
  </si>
  <si>
    <t>政府性基金</t>
  </si>
  <si>
    <t>-</t>
  </si>
  <si>
    <t>注：因本单位没有县对下转移支付，故本表无数据。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</si>
  <si>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</si>
  <si>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</si>
  <si>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</si>
  <si>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</si>
  <si>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</si>
  <si>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</si>
  <si>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</si>
  <si>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</si>
  <si>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</si>
  <si>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注：因本单位没有新增资产配置，故本表无数据。</t>
  </si>
  <si>
    <t>预算11表</t>
  </si>
  <si>
    <t>上级补助</t>
  </si>
  <si>
    <t>注：因本单位没有转移支付补助项目支出，故本表无数据。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</si>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</sst>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5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7" applyNumberFormat="0" applyAlignment="0" applyProtection="0">
      <alignment vertical="center"/>
    </xf>
    <xf numFmtId="0" fontId="35" fillId="6" borderId="18" applyNumberFormat="0" applyAlignment="0" applyProtection="0">
      <alignment vertical="center"/>
    </xf>
    <xf numFmtId="0" fontId="36" fillId="6" borderId="17" applyNumberFormat="0" applyAlignment="0" applyProtection="0">
      <alignment vertical="center"/>
    </xf>
    <xf numFmtId="0" fontId="37" fillId="7" borderId="19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39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0" fillId="2" borderId="0" xfId="0" applyFont="1" applyFill="1">
      <alignment vertical="top"/>
      <protection locked="0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5" fillId="0" borderId="7" xfId="0" applyFont="1" applyFill="1" applyBorder="1" applyAlignment="1">
      <alignment horizontal="left" vertical="center" wrapText="1"/>
      <protection locked="0"/>
    </xf>
    <xf numFmtId="0" fontId="0" fillId="0" borderId="0" xfId="0" applyFont="1" applyFill="1">
      <alignment vertical="top"/>
      <protection locked="0"/>
    </xf>
    <xf numFmtId="0" fontId="2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2" borderId="12" xfId="0" applyFont="1" applyFill="1" applyBorder="1" applyAlignment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3" fontId="2" fillId="2" borderId="7" xfId="0" applyNumberFormat="1" applyFont="1" applyFill="1" applyBorder="1" applyAlignment="1" applyProtection="1">
      <alignment horizontal="center" vertical="center"/>
    </xf>
    <xf numFmtId="178" fontId="7" fillId="2" borderId="7" xfId="0" applyNumberFormat="1" applyFont="1" applyFill="1" applyBorder="1" applyAlignment="1">
      <alignment horizontal="right" vertical="center"/>
      <protection locked="0"/>
    </xf>
    <xf numFmtId="178" fontId="7" fillId="0" borderId="7" xfId="0" applyNumberFormat="1" applyFont="1" applyFill="1" applyBorder="1" applyAlignment="1">
      <alignment horizontal="right" vertical="center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 applyFill="1">
      <alignment vertical="top"/>
      <protection locked="0"/>
    </xf>
    <xf numFmtId="49" fontId="2" fillId="0" borderId="0" xfId="0" applyNumberFormat="1" applyFont="1" applyFill="1" applyAlignment="1">
      <protection locked="0"/>
    </xf>
    <xf numFmtId="0" fontId="2" fillId="0" borderId="0" xfId="0" applyFont="1" applyFill="1" applyAlignment="1">
      <protection locked="0"/>
    </xf>
    <xf numFmtId="0" fontId="3" fillId="0" borderId="0" xfId="0" applyFont="1" applyFill="1" applyAlignment="1">
      <alignment horizontal="center" vertical="center"/>
      <protection locked="0"/>
    </xf>
    <xf numFmtId="0" fontId="4" fillId="0" borderId="0" xfId="0" applyFont="1" applyFill="1" applyAlignment="1">
      <alignment horizontal="center" vertical="center"/>
      <protection locked="0"/>
    </xf>
    <xf numFmtId="0" fontId="5" fillId="0" borderId="0" xfId="0" applyFont="1" applyFill="1" applyAlignment="1">
      <alignment horizontal="left" vertical="center"/>
      <protection locked="0"/>
    </xf>
    <xf numFmtId="0" fontId="6" fillId="0" borderId="0" xfId="0" applyFont="1" applyFill="1" applyAlignment="1">
      <alignment horizontal="left" vertical="center"/>
      <protection locked="0"/>
    </xf>
    <xf numFmtId="0" fontId="6" fillId="0" borderId="0" xfId="0" applyFont="1" applyFill="1" applyAlignment="1">
      <protection locked="0"/>
    </xf>
    <xf numFmtId="0" fontId="6" fillId="0" borderId="1" xfId="0" applyFont="1" applyFill="1" applyBorder="1" applyAlignment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/>
      <protection locked="0"/>
    </xf>
    <xf numFmtId="0" fontId="6" fillId="0" borderId="5" xfId="0" applyFont="1" applyFill="1" applyBorder="1" applyAlignment="1">
      <alignment horizontal="center" vertical="center" wrapText="1"/>
      <protection locked="0"/>
    </xf>
    <xf numFmtId="0" fontId="6" fillId="0" borderId="5" xfId="0" applyFont="1" applyFill="1" applyBorder="1" applyAlignment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center" vertical="center"/>
      <protection locked="0"/>
    </xf>
    <xf numFmtId="3" fontId="2" fillId="0" borderId="7" xfId="0" applyNumberFormat="1" applyFont="1" applyFill="1" applyBorder="1" applyAlignment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>
      <alignment horizontal="center" vertical="center" wrapText="1"/>
      <protection locked="0"/>
    </xf>
    <xf numFmtId="0" fontId="5" fillId="0" borderId="3" xfId="0" applyFont="1" applyFill="1" applyBorder="1" applyAlignment="1">
      <alignment horizontal="left" vertical="center"/>
      <protection locked="0"/>
    </xf>
    <xf numFmtId="0" fontId="5" fillId="0" borderId="4" xfId="0" applyFont="1" applyFill="1" applyBorder="1" applyAlignment="1">
      <alignment horizontal="left" vertical="center"/>
      <protection locked="0"/>
    </xf>
    <xf numFmtId="0" fontId="2" fillId="0" borderId="0" xfId="0" applyFont="1" applyFill="1" applyAlignment="1" applyProtection="1"/>
    <xf numFmtId="0" fontId="4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/>
    <xf numFmtId="0" fontId="6" fillId="0" borderId="3" xfId="0" applyFont="1" applyFill="1" applyBorder="1" applyAlignment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  <protection locked="0"/>
    </xf>
    <xf numFmtId="0" fontId="6" fillId="0" borderId="6" xfId="0" applyFont="1" applyFill="1" applyBorder="1" applyAlignment="1">
      <alignment horizontal="center" vertical="center" wrapText="1"/>
      <protection locked="0"/>
    </xf>
    <xf numFmtId="0" fontId="5" fillId="0" borderId="0" xfId="0" applyFont="1" applyFill="1" applyAlignment="1">
      <alignment horizontal="right" vertical="center"/>
      <protection locked="0"/>
    </xf>
    <xf numFmtId="0" fontId="6" fillId="0" borderId="3" xfId="0" applyFont="1" applyFill="1" applyBorder="1" applyAlignment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3" fillId="0" borderId="0" xfId="0" applyFont="1" applyAlignment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78" fontId="12" fillId="0" borderId="7" xfId="0" applyNumberFormat="1" applyFont="1" applyBorder="1" applyAlignment="1" applyProtection="1">
      <alignment horizontal="right" vertical="center"/>
    </xf>
    <xf numFmtId="0" fontId="2" fillId="0" borderId="0" xfId="0" applyFont="1" applyProtection="1">
      <alignment vertical="top"/>
    </xf>
    <xf numFmtId="0" fontId="13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16" fillId="0" borderId="6" xfId="0" applyFont="1" applyBorder="1" applyAlignment="1">
      <alignment vertical="center"/>
      <protection locked="0"/>
    </xf>
    <xf numFmtId="0" fontId="17" fillId="0" borderId="6" xfId="0" applyFont="1" applyBorder="1" applyAlignment="1">
      <alignment horizontal="center" vertical="center"/>
      <protection locked="0"/>
    </xf>
    <xf numFmtId="178" fontId="1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left" vertical="center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0" fillId="0" borderId="0" xfId="0" applyFont="1" applyAlignment="1" applyProtection="1"/>
    <xf numFmtId="0" fontId="21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18" fillId="0" borderId="0" xfId="0" applyFont="1" applyProtection="1">
      <alignment vertical="top"/>
    </xf>
    <xf numFmtId="0" fontId="21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4" fillId="0" borderId="6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4" fillId="0" borderId="6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tabSelected="1" topLeftCell="A16" workbookViewId="0">
      <selection activeCell="D43" sqref="D43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32"/>
      <c r="C2" s="232"/>
      <c r="D2" s="232"/>
    </row>
    <row r="3" ht="18.75" customHeight="1" spans="1:4">
      <c r="A3" s="41" t="str">
        <f>"单位名称："&amp;"耿马傣族佤族自治县教育体育局"</f>
        <v>单位名称：耿马傣族佤族自治县教育体育局</v>
      </c>
      <c r="B3" s="233"/>
      <c r="C3" s="233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204" t="s">
        <v>6</v>
      </c>
      <c r="B7" s="23">
        <v>17715502.22</v>
      </c>
      <c r="C7" s="204" t="s">
        <v>7</v>
      </c>
      <c r="D7" s="23"/>
    </row>
    <row r="8" ht="18.75" customHeight="1" spans="1:4">
      <c r="A8" s="204" t="s">
        <v>8</v>
      </c>
      <c r="B8" s="23"/>
      <c r="C8" s="204" t="s">
        <v>9</v>
      </c>
      <c r="D8" s="23"/>
    </row>
    <row r="9" ht="18.75" customHeight="1" spans="1:4">
      <c r="A9" s="204" t="s">
        <v>10</v>
      </c>
      <c r="B9" s="23"/>
      <c r="C9" s="204" t="s">
        <v>11</v>
      </c>
      <c r="D9" s="23"/>
    </row>
    <row r="10" ht="18.75" customHeight="1" spans="1:4">
      <c r="A10" s="204" t="s">
        <v>12</v>
      </c>
      <c r="B10" s="23"/>
      <c r="C10" s="204" t="s">
        <v>13</v>
      </c>
      <c r="D10" s="23"/>
    </row>
    <row r="11" ht="18.75" customHeight="1" spans="1:4">
      <c r="A11" s="234" t="s">
        <v>14</v>
      </c>
      <c r="B11" s="23">
        <v>1002000</v>
      </c>
      <c r="C11" s="191" t="s">
        <v>15</v>
      </c>
      <c r="D11" s="23">
        <v>14536028.16</v>
      </c>
    </row>
    <row r="12" ht="18.75" customHeight="1" spans="1:4">
      <c r="A12" s="194" t="s">
        <v>16</v>
      </c>
      <c r="B12" s="23"/>
      <c r="C12" s="193" t="s">
        <v>17</v>
      </c>
      <c r="D12" s="23"/>
    </row>
    <row r="13" ht="18.75" customHeight="1" spans="1:4">
      <c r="A13" s="194" t="s">
        <v>18</v>
      </c>
      <c r="B13" s="23"/>
      <c r="C13" s="193" t="s">
        <v>19</v>
      </c>
      <c r="D13" s="23">
        <v>230000</v>
      </c>
    </row>
    <row r="14" ht="18.75" customHeight="1" spans="1:4">
      <c r="A14" s="194" t="s">
        <v>20</v>
      </c>
      <c r="B14" s="23"/>
      <c r="C14" s="193" t="s">
        <v>21</v>
      </c>
      <c r="D14" s="23">
        <v>2602316.16</v>
      </c>
    </row>
    <row r="15" ht="18.75" customHeight="1" spans="1:4">
      <c r="A15" s="194" t="s">
        <v>22</v>
      </c>
      <c r="B15" s="23"/>
      <c r="C15" s="193" t="s">
        <v>23</v>
      </c>
      <c r="D15" s="23">
        <v>545563.18</v>
      </c>
    </row>
    <row r="16" ht="18.75" customHeight="1" spans="1:4">
      <c r="A16" s="194" t="s">
        <v>24</v>
      </c>
      <c r="B16" s="23">
        <v>1002000</v>
      </c>
      <c r="C16" s="194" t="s">
        <v>25</v>
      </c>
      <c r="D16" s="23"/>
    </row>
    <row r="17" ht="18.75" customHeight="1" spans="1:4">
      <c r="A17" s="194" t="s">
        <v>26</v>
      </c>
      <c r="B17" s="23"/>
      <c r="C17" s="194" t="s">
        <v>27</v>
      </c>
      <c r="D17" s="23"/>
    </row>
    <row r="18" ht="18.75" customHeight="1" spans="1:4">
      <c r="A18" s="195" t="s">
        <v>26</v>
      </c>
      <c r="B18" s="23"/>
      <c r="C18" s="193" t="s">
        <v>28</v>
      </c>
      <c r="D18" s="23"/>
    </row>
    <row r="19" ht="18.75" customHeight="1" spans="1:4">
      <c r="A19" s="195" t="s">
        <v>26</v>
      </c>
      <c r="B19" s="23"/>
      <c r="C19" s="193" t="s">
        <v>29</v>
      </c>
      <c r="D19" s="23"/>
    </row>
    <row r="20" ht="18.75" customHeight="1" spans="1:4">
      <c r="A20" s="195" t="s">
        <v>26</v>
      </c>
      <c r="B20" s="23"/>
      <c r="C20" s="193" t="s">
        <v>30</v>
      </c>
      <c r="D20" s="23"/>
    </row>
    <row r="21" ht="18.75" customHeight="1" spans="1:4">
      <c r="A21" s="195" t="s">
        <v>26</v>
      </c>
      <c r="B21" s="23"/>
      <c r="C21" s="193" t="s">
        <v>31</v>
      </c>
      <c r="D21" s="23"/>
    </row>
    <row r="22" ht="18.75" customHeight="1" spans="1:4">
      <c r="A22" s="195" t="s">
        <v>26</v>
      </c>
      <c r="B22" s="23" t="s">
        <v>32</v>
      </c>
      <c r="C22" s="193" t="s">
        <v>33</v>
      </c>
      <c r="D22" s="23"/>
    </row>
    <row r="23" ht="18.75" customHeight="1" spans="1:4">
      <c r="A23" s="195" t="s">
        <v>26</v>
      </c>
      <c r="B23" s="23"/>
      <c r="C23" s="193" t="s">
        <v>34</v>
      </c>
      <c r="D23" s="23"/>
    </row>
    <row r="24" ht="18.75" customHeight="1" spans="1:4">
      <c r="A24" s="195" t="s">
        <v>26</v>
      </c>
      <c r="B24" s="23"/>
      <c r="C24" s="193" t="s">
        <v>35</v>
      </c>
      <c r="D24" s="23"/>
    </row>
    <row r="25" ht="18.75" customHeight="1" spans="1:4">
      <c r="A25" s="195" t="s">
        <v>26</v>
      </c>
      <c r="B25" s="23"/>
      <c r="C25" s="193" t="s">
        <v>36</v>
      </c>
      <c r="D25" s="23">
        <v>801594.72</v>
      </c>
    </row>
    <row r="26" ht="18.75" customHeight="1" spans="1:4">
      <c r="A26" s="195" t="s">
        <v>26</v>
      </c>
      <c r="B26" s="23"/>
      <c r="C26" s="193" t="s">
        <v>37</v>
      </c>
      <c r="D26" s="23"/>
    </row>
    <row r="27" ht="18.75" customHeight="1" spans="1:4">
      <c r="A27" s="195" t="s">
        <v>26</v>
      </c>
      <c r="B27" s="23"/>
      <c r="C27" s="193" t="s">
        <v>38</v>
      </c>
      <c r="D27" s="23"/>
    </row>
    <row r="28" ht="18.75" customHeight="1" spans="1:4">
      <c r="A28" s="195" t="s">
        <v>26</v>
      </c>
      <c r="B28" s="23"/>
      <c r="C28" s="193" t="s">
        <v>39</v>
      </c>
      <c r="D28" s="23"/>
    </row>
    <row r="29" ht="18.75" customHeight="1" spans="1:4">
      <c r="A29" s="195" t="s">
        <v>26</v>
      </c>
      <c r="B29" s="23"/>
      <c r="C29" s="193" t="s">
        <v>40</v>
      </c>
      <c r="D29" s="23"/>
    </row>
    <row r="30" ht="18.75" customHeight="1" spans="1:4">
      <c r="A30" s="196" t="s">
        <v>26</v>
      </c>
      <c r="B30" s="23"/>
      <c r="C30" s="194" t="s">
        <v>41</v>
      </c>
      <c r="D30" s="23">
        <v>2000</v>
      </c>
    </row>
    <row r="31" ht="18.75" customHeight="1" spans="1:4">
      <c r="A31" s="196" t="s">
        <v>26</v>
      </c>
      <c r="B31" s="23"/>
      <c r="C31" s="194" t="s">
        <v>42</v>
      </c>
      <c r="D31" s="23"/>
    </row>
    <row r="32" ht="18.75" customHeight="1" spans="1:4">
      <c r="A32" s="196" t="s">
        <v>26</v>
      </c>
      <c r="B32" s="23"/>
      <c r="C32" s="194" t="s">
        <v>43</v>
      </c>
      <c r="D32" s="23"/>
    </row>
    <row r="33" ht="18.75" customHeight="1" spans="1:4">
      <c r="A33" s="235" t="s">
        <v>44</v>
      </c>
      <c r="B33" s="197">
        <f>SUM(B7:B11)</f>
        <v>18717502.22</v>
      </c>
      <c r="C33" s="236" t="s">
        <v>45</v>
      </c>
      <c r="D33" s="197">
        <v>18717502.22</v>
      </c>
    </row>
    <row r="34" ht="18.75" customHeight="1" spans="1:4">
      <c r="A34" s="237" t="s">
        <v>46</v>
      </c>
      <c r="B34" s="23"/>
      <c r="C34" s="204" t="s">
        <v>47</v>
      </c>
      <c r="D34" s="23"/>
    </row>
    <row r="35" ht="18.75" customHeight="1" spans="1:4">
      <c r="A35" s="237" t="s">
        <v>48</v>
      </c>
      <c r="B35" s="23"/>
      <c r="C35" s="204" t="s">
        <v>48</v>
      </c>
      <c r="D35" s="23"/>
    </row>
    <row r="36" ht="18.75" customHeight="1" spans="1:4">
      <c r="A36" s="237" t="s">
        <v>49</v>
      </c>
      <c r="B36" s="23"/>
      <c r="C36" s="204" t="s">
        <v>50</v>
      </c>
      <c r="D36" s="23"/>
    </row>
    <row r="37" ht="18.75" customHeight="1" spans="1:4">
      <c r="A37" s="238" t="s">
        <v>51</v>
      </c>
      <c r="B37" s="197">
        <f>B33+B34</f>
        <v>18717502.22</v>
      </c>
      <c r="C37" s="236" t="s">
        <v>52</v>
      </c>
      <c r="D37" s="197">
        <f t="shared" ref="B37:D37" si="0">D33+D34</f>
        <v>18717502.22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22"/>
  <sheetViews>
    <sheetView showZeros="0" tabSelected="1" topLeftCell="E1" workbookViewId="0">
      <selection activeCell="D43" sqref="D43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25"/>
      <c r="O1" s="66"/>
      <c r="P1" s="66"/>
      <c r="Q1" s="66"/>
      <c r="R1" s="66"/>
      <c r="S1" s="38" t="s">
        <v>53</v>
      </c>
    </row>
    <row r="2" ht="57.75" customHeight="1" spans="1:19">
      <c r="A2" s="170" t="str">
        <f>"2025"&amp;"年部门收入预算表"</f>
        <v>2025年部门收入预算表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26"/>
      <c r="P2" s="226"/>
      <c r="Q2" s="226"/>
      <c r="R2" s="226"/>
      <c r="S2" s="226"/>
    </row>
    <row r="3" ht="18.75" customHeight="1" spans="1:19">
      <c r="A3" s="41" t="str">
        <f>"单位名称："&amp;"耿马傣族佤族自治县教育体育局"</f>
        <v>单位名称：耿马傣族佤族自治县教育体育局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8" t="s">
        <v>1</v>
      </c>
    </row>
    <row r="4" ht="18.75" customHeight="1" spans="1:19">
      <c r="A4" s="211" t="s">
        <v>54</v>
      </c>
      <c r="B4" s="212" t="s">
        <v>55</v>
      </c>
      <c r="C4" s="212" t="s">
        <v>56</v>
      </c>
      <c r="D4" s="213" t="s">
        <v>57</v>
      </c>
      <c r="E4" s="214"/>
      <c r="F4" s="214"/>
      <c r="G4" s="214"/>
      <c r="H4" s="214"/>
      <c r="I4" s="214"/>
      <c r="J4" s="227"/>
      <c r="K4" s="214"/>
      <c r="L4" s="214"/>
      <c r="M4" s="214"/>
      <c r="N4" s="228"/>
      <c r="O4" s="213" t="s">
        <v>46</v>
      </c>
      <c r="P4" s="213"/>
      <c r="Q4" s="213"/>
      <c r="R4" s="213"/>
      <c r="S4" s="231"/>
    </row>
    <row r="5" ht="18.75" customHeight="1" spans="1:19">
      <c r="A5" s="215"/>
      <c r="B5" s="216"/>
      <c r="C5" s="216"/>
      <c r="D5" s="217" t="s">
        <v>58</v>
      </c>
      <c r="E5" s="217" t="s">
        <v>59</v>
      </c>
      <c r="F5" s="217" t="s">
        <v>60</v>
      </c>
      <c r="G5" s="217" t="s">
        <v>61</v>
      </c>
      <c r="H5" s="217" t="s">
        <v>62</v>
      </c>
      <c r="I5" s="229" t="s">
        <v>63</v>
      </c>
      <c r="J5" s="229"/>
      <c r="K5" s="229"/>
      <c r="L5" s="229"/>
      <c r="M5" s="229"/>
      <c r="N5" s="220"/>
      <c r="O5" s="217" t="s">
        <v>58</v>
      </c>
      <c r="P5" s="217" t="s">
        <v>59</v>
      </c>
      <c r="Q5" s="217" t="s">
        <v>60</v>
      </c>
      <c r="R5" s="217" t="s">
        <v>61</v>
      </c>
      <c r="S5" s="217" t="s">
        <v>64</v>
      </c>
    </row>
    <row r="6" ht="18.75" customHeight="1" spans="1:19">
      <c r="A6" s="218"/>
      <c r="B6" s="219"/>
      <c r="C6" s="219"/>
      <c r="D6" s="220"/>
      <c r="E6" s="220"/>
      <c r="F6" s="220"/>
      <c r="G6" s="220"/>
      <c r="H6" s="220"/>
      <c r="I6" s="219" t="s">
        <v>58</v>
      </c>
      <c r="J6" s="219" t="s">
        <v>65</v>
      </c>
      <c r="K6" s="219" t="s">
        <v>66</v>
      </c>
      <c r="L6" s="219" t="s">
        <v>67</v>
      </c>
      <c r="M6" s="219" t="s">
        <v>68</v>
      </c>
      <c r="N6" s="219" t="s">
        <v>69</v>
      </c>
      <c r="O6" s="230"/>
      <c r="P6" s="230"/>
      <c r="Q6" s="230"/>
      <c r="R6" s="230"/>
      <c r="S6" s="220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221" t="s">
        <v>70</v>
      </c>
      <c r="B8" s="222" t="s">
        <v>71</v>
      </c>
      <c r="C8" s="23">
        <v>18717502.22</v>
      </c>
      <c r="D8" s="23">
        <v>18717502.22</v>
      </c>
      <c r="E8" s="23">
        <v>17715502.22</v>
      </c>
      <c r="F8" s="23"/>
      <c r="G8" s="23"/>
      <c r="H8" s="23"/>
      <c r="I8" s="23">
        <v>1002000</v>
      </c>
      <c r="J8" s="23"/>
      <c r="K8" s="23"/>
      <c r="L8" s="23"/>
      <c r="M8" s="23"/>
      <c r="N8" s="23">
        <v>1002000</v>
      </c>
      <c r="O8" s="23"/>
      <c r="P8" s="23"/>
      <c r="Q8" s="23"/>
      <c r="R8" s="23"/>
      <c r="S8" s="23"/>
    </row>
    <row r="9" ht="18.75" customHeight="1" spans="1:19">
      <c r="A9" s="223" t="s">
        <v>56</v>
      </c>
      <c r="B9" s="224"/>
      <c r="C9" s="23">
        <v>18717502.22</v>
      </c>
      <c r="D9" s="23">
        <v>18717502.22</v>
      </c>
      <c r="E9" s="23">
        <v>17715502.22</v>
      </c>
      <c r="F9" s="23"/>
      <c r="G9" s="23"/>
      <c r="H9" s="23"/>
      <c r="I9" s="23">
        <v>1002000</v>
      </c>
      <c r="J9" s="23"/>
      <c r="K9" s="23"/>
      <c r="L9" s="23"/>
      <c r="M9" s="23"/>
      <c r="N9" s="23">
        <v>1002000</v>
      </c>
      <c r="O9" s="23"/>
      <c r="P9" s="23"/>
      <c r="Q9" s="23"/>
      <c r="R9" s="23"/>
      <c r="S9" s="23"/>
    </row>
    <row r="22" customHeight="1" spans="2:2">
      <c r="B22" t="s">
        <v>32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46"/>
  <sheetViews>
    <sheetView showZeros="0" tabSelected="1" topLeftCell="D34" workbookViewId="0">
      <selection activeCell="D43" sqref="D43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99"/>
      <c r="E1" s="1"/>
      <c r="F1" s="1"/>
      <c r="G1" s="1"/>
      <c r="H1" s="199"/>
      <c r="I1" s="1"/>
      <c r="J1" s="199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ht="18.75" customHeight="1" spans="1:15">
      <c r="A3" s="201" t="str">
        <f>"单位名称："&amp;"耿马傣族佤族自治县教育体育局"</f>
        <v>单位名称：耿马傣族佤族自治县教育体育局</v>
      </c>
      <c r="B3" s="202"/>
      <c r="C3" s="61"/>
      <c r="D3" s="29"/>
      <c r="E3" s="61"/>
      <c r="F3" s="61"/>
      <c r="G3" s="61"/>
      <c r="H3" s="29"/>
      <c r="I3" s="61"/>
      <c r="J3" s="29"/>
      <c r="K3" s="61"/>
      <c r="L3" s="61"/>
      <c r="M3" s="209"/>
      <c r="N3" s="209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203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4">
        <v>1</v>
      </c>
      <c r="B6" s="114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204" t="s">
        <v>84</v>
      </c>
      <c r="B7" s="188" t="s">
        <v>85</v>
      </c>
      <c r="C7" s="23">
        <v>14536028.16</v>
      </c>
      <c r="D7" s="23">
        <v>13536028.16</v>
      </c>
      <c r="E7" s="23">
        <v>8210558.16</v>
      </c>
      <c r="F7" s="23">
        <v>5325470</v>
      </c>
      <c r="G7" s="23"/>
      <c r="H7" s="23"/>
      <c r="I7" s="23"/>
      <c r="J7" s="23">
        <v>1000000</v>
      </c>
      <c r="K7" s="23"/>
      <c r="L7" s="23"/>
      <c r="M7" s="23"/>
      <c r="N7" s="23"/>
      <c r="O7" s="23">
        <v>1000000</v>
      </c>
    </row>
    <row r="8" ht="18.75" customHeight="1" spans="1:15">
      <c r="A8" s="205" t="s">
        <v>86</v>
      </c>
      <c r="B8" s="206" t="str">
        <f>"  "&amp;"教育管理事务"</f>
        <v>  教育管理事务</v>
      </c>
      <c r="C8" s="23">
        <v>10992558.16</v>
      </c>
      <c r="D8" s="23">
        <v>9992558.16</v>
      </c>
      <c r="E8" s="23">
        <v>8210558.16</v>
      </c>
      <c r="F8" s="23">
        <v>1782000</v>
      </c>
      <c r="G8" s="23"/>
      <c r="H8" s="23"/>
      <c r="I8" s="23"/>
      <c r="J8" s="23">
        <v>1000000</v>
      </c>
      <c r="K8" s="23"/>
      <c r="L8" s="23"/>
      <c r="M8" s="23"/>
      <c r="N8" s="23"/>
      <c r="O8" s="23">
        <v>1000000</v>
      </c>
    </row>
    <row r="9" ht="18.75" customHeight="1" spans="1:15">
      <c r="A9" s="205" t="s">
        <v>87</v>
      </c>
      <c r="B9" s="206" t="str">
        <f>"    "&amp;"行政运行"</f>
        <v>    行政运行</v>
      </c>
      <c r="C9" s="23">
        <v>8210558.16</v>
      </c>
      <c r="D9" s="23">
        <v>8210558.16</v>
      </c>
      <c r="E9" s="23">
        <v>8210558.16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205" t="s">
        <v>88</v>
      </c>
      <c r="B10" s="206" t="str">
        <f>"    "&amp;"一般行政管理事务"</f>
        <v>    一般行政管理事务</v>
      </c>
      <c r="C10" s="23">
        <v>2536400</v>
      </c>
      <c r="D10" s="23">
        <v>1536400</v>
      </c>
      <c r="E10" s="23"/>
      <c r="F10" s="23">
        <v>1536400</v>
      </c>
      <c r="G10" s="23"/>
      <c r="H10" s="23"/>
      <c r="I10" s="23"/>
      <c r="J10" s="23">
        <v>1000000</v>
      </c>
      <c r="K10" s="23"/>
      <c r="L10" s="23"/>
      <c r="M10" s="23"/>
      <c r="N10" s="23"/>
      <c r="O10" s="23">
        <v>1000000</v>
      </c>
    </row>
    <row r="11" ht="18.75" customHeight="1" spans="1:15">
      <c r="A11" s="205" t="s">
        <v>89</v>
      </c>
      <c r="B11" s="206" t="str">
        <f>"    "&amp;"其他教育管理事务支出"</f>
        <v>    其他教育管理事务支出</v>
      </c>
      <c r="C11" s="23">
        <v>245600</v>
      </c>
      <c r="D11" s="23">
        <v>245600</v>
      </c>
      <c r="E11" s="23"/>
      <c r="F11" s="23">
        <v>245600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205" t="s">
        <v>90</v>
      </c>
      <c r="B12" s="206" t="str">
        <f>"  "&amp;"普通教育"</f>
        <v>  普通教育</v>
      </c>
      <c r="C12" s="23">
        <v>3343470</v>
      </c>
      <c r="D12" s="23">
        <v>3343470</v>
      </c>
      <c r="E12" s="23"/>
      <c r="F12" s="23">
        <v>3343470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205" t="s">
        <v>91</v>
      </c>
      <c r="B13" s="206" t="str">
        <f>"    "&amp;"学前教育"</f>
        <v>    学前教育</v>
      </c>
      <c r="C13" s="23">
        <v>300000</v>
      </c>
      <c r="D13" s="23">
        <v>300000</v>
      </c>
      <c r="E13" s="23"/>
      <c r="F13" s="23">
        <v>300000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205" t="s">
        <v>92</v>
      </c>
      <c r="B14" s="206" t="str">
        <f>"    "&amp;"小学教育"</f>
        <v>    小学教育</v>
      </c>
      <c r="C14" s="23">
        <v>1500000</v>
      </c>
      <c r="D14" s="23">
        <v>1500000</v>
      </c>
      <c r="E14" s="23"/>
      <c r="F14" s="23">
        <v>1500000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205" t="s">
        <v>93</v>
      </c>
      <c r="B15" s="206" t="str">
        <f>"    "&amp;"初中教育"</f>
        <v>    初中教育</v>
      </c>
      <c r="C15" s="23">
        <v>953470</v>
      </c>
      <c r="D15" s="23">
        <v>953470</v>
      </c>
      <c r="E15" s="23"/>
      <c r="F15" s="23">
        <v>953470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205" t="s">
        <v>94</v>
      </c>
      <c r="B16" s="206" t="str">
        <f>"    "&amp;"高中教育"</f>
        <v>    高中教育</v>
      </c>
      <c r="C16" s="23">
        <v>550000</v>
      </c>
      <c r="D16" s="23">
        <v>550000</v>
      </c>
      <c r="E16" s="23"/>
      <c r="F16" s="23">
        <v>550000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205" t="s">
        <v>95</v>
      </c>
      <c r="B17" s="206" t="str">
        <f>"    "&amp;"其他普通教育支出"</f>
        <v>    其他普通教育支出</v>
      </c>
      <c r="C17" s="23">
        <v>40000</v>
      </c>
      <c r="D17" s="23">
        <v>40000</v>
      </c>
      <c r="E17" s="23"/>
      <c r="F17" s="23">
        <v>40000</v>
      </c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05" t="s">
        <v>96</v>
      </c>
      <c r="B18" s="206" t="str">
        <f>"  "&amp;"职业教育"</f>
        <v>  职业教育</v>
      </c>
      <c r="C18" s="23">
        <v>50000</v>
      </c>
      <c r="D18" s="23">
        <v>50000</v>
      </c>
      <c r="E18" s="23"/>
      <c r="F18" s="23">
        <v>50000</v>
      </c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205" t="s">
        <v>97</v>
      </c>
      <c r="B19" s="206" t="str">
        <f>"    "&amp;"中等职业教育"</f>
        <v>    中等职业教育</v>
      </c>
      <c r="C19" s="23">
        <v>50000</v>
      </c>
      <c r="D19" s="23">
        <v>50000</v>
      </c>
      <c r="E19" s="23"/>
      <c r="F19" s="23">
        <v>50000</v>
      </c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205" t="s">
        <v>98</v>
      </c>
      <c r="B20" s="206" t="str">
        <f>"  "&amp;"其他教育支出"</f>
        <v>  其他教育支出</v>
      </c>
      <c r="C20" s="23">
        <v>150000</v>
      </c>
      <c r="D20" s="23">
        <v>150000</v>
      </c>
      <c r="E20" s="23"/>
      <c r="F20" s="23">
        <v>150000</v>
      </c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205" t="s">
        <v>99</v>
      </c>
      <c r="B21" s="206" t="str">
        <f>"    "&amp;"其他教育支出"</f>
        <v>    其他教育支出</v>
      </c>
      <c r="C21" s="23">
        <v>150000</v>
      </c>
      <c r="D21" s="23">
        <v>150000</v>
      </c>
      <c r="E21" s="23"/>
      <c r="F21" s="23">
        <v>150000</v>
      </c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204" t="s">
        <v>100</v>
      </c>
      <c r="B22" s="188" t="s">
        <v>32</v>
      </c>
      <c r="C22" s="23">
        <v>230000</v>
      </c>
      <c r="D22" s="23">
        <v>230000</v>
      </c>
      <c r="E22" s="23"/>
      <c r="F22" s="23">
        <v>230000</v>
      </c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205" t="s">
        <v>101</v>
      </c>
      <c r="B23" s="206" t="str">
        <f>"  "&amp;"体育"</f>
        <v>  体育</v>
      </c>
      <c r="C23" s="23">
        <v>200000</v>
      </c>
      <c r="D23" s="23">
        <v>200000</v>
      </c>
      <c r="E23" s="23"/>
      <c r="F23" s="23">
        <v>200000</v>
      </c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205" t="s">
        <v>102</v>
      </c>
      <c r="B24" s="206" t="str">
        <f>"    "&amp;"其他体育支出"</f>
        <v>    其他体育支出</v>
      </c>
      <c r="C24" s="23">
        <v>200000</v>
      </c>
      <c r="D24" s="23">
        <v>200000</v>
      </c>
      <c r="E24" s="23"/>
      <c r="F24" s="23">
        <v>200000</v>
      </c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205" t="s">
        <v>103</v>
      </c>
      <c r="B25" s="206" t="str">
        <f>"  "&amp;"其他文化旅游体育与传媒支出"</f>
        <v>  其他文化旅游体育与传媒支出</v>
      </c>
      <c r="C25" s="23">
        <v>30000</v>
      </c>
      <c r="D25" s="23">
        <v>30000</v>
      </c>
      <c r="E25" s="23"/>
      <c r="F25" s="23">
        <v>30000</v>
      </c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205" t="s">
        <v>104</v>
      </c>
      <c r="B26" s="206" t="str">
        <f>"    "&amp;"其他文化旅游体育与传媒支出"</f>
        <v>    其他文化旅游体育与传媒支出</v>
      </c>
      <c r="C26" s="23">
        <v>30000</v>
      </c>
      <c r="D26" s="23">
        <v>30000</v>
      </c>
      <c r="E26" s="23"/>
      <c r="F26" s="23">
        <v>30000</v>
      </c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204" t="s">
        <v>105</v>
      </c>
      <c r="B27" s="188" t="s">
        <v>106</v>
      </c>
      <c r="C27" s="23">
        <v>2602316.16</v>
      </c>
      <c r="D27" s="23">
        <v>2602316.16</v>
      </c>
      <c r="E27" s="23">
        <v>2602316.16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205" t="s">
        <v>107</v>
      </c>
      <c r="B28" s="206" t="str">
        <f>"  "&amp;"行政事业单位养老支出"</f>
        <v>  行政事业单位养老支出</v>
      </c>
      <c r="C28" s="23">
        <v>2394316.16</v>
      </c>
      <c r="D28" s="23">
        <v>2394316.16</v>
      </c>
      <c r="E28" s="23">
        <v>2394316.16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205" t="s">
        <v>108</v>
      </c>
      <c r="B29" s="206" t="str">
        <f>"    "&amp;"事业单位离退休"</f>
        <v>    事业单位离退休</v>
      </c>
      <c r="C29" s="23">
        <v>900744.72</v>
      </c>
      <c r="D29" s="23">
        <v>900744.72</v>
      </c>
      <c r="E29" s="23">
        <v>900744.72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205" t="s">
        <v>109</v>
      </c>
      <c r="B30" s="206" t="str">
        <f>"    "&amp;"机关事业单位基本养老保险缴费支出"</f>
        <v>    机关事业单位基本养老保险缴费支出</v>
      </c>
      <c r="C30" s="23">
        <v>1493571.44</v>
      </c>
      <c r="D30" s="23">
        <v>1493571.44</v>
      </c>
      <c r="E30" s="23">
        <v>1493571.44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205" t="s">
        <v>110</v>
      </c>
      <c r="B31" s="206" t="str">
        <f>"  "&amp;"其他社会保障和就业支出"</f>
        <v>  其他社会保障和就业支出</v>
      </c>
      <c r="C31" s="23">
        <v>208000</v>
      </c>
      <c r="D31" s="23">
        <v>208000</v>
      </c>
      <c r="E31" s="23">
        <v>208000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205" t="s">
        <v>111</v>
      </c>
      <c r="B32" s="206" t="str">
        <f>"    "&amp;"其他社会保障和就业支出"</f>
        <v>    其他社会保障和就业支出</v>
      </c>
      <c r="C32" s="23">
        <v>208000</v>
      </c>
      <c r="D32" s="23">
        <v>208000</v>
      </c>
      <c r="E32" s="23">
        <v>208000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204" t="s">
        <v>112</v>
      </c>
      <c r="B33" s="188" t="s">
        <v>113</v>
      </c>
      <c r="C33" s="23">
        <v>545563.18</v>
      </c>
      <c r="D33" s="23">
        <v>545563.18</v>
      </c>
      <c r="E33" s="23">
        <v>540563.18</v>
      </c>
      <c r="F33" s="23">
        <v>5000</v>
      </c>
      <c r="G33" s="23"/>
      <c r="H33" s="23"/>
      <c r="I33" s="23"/>
      <c r="J33" s="23"/>
      <c r="K33" s="23"/>
      <c r="L33" s="23"/>
      <c r="M33" s="23"/>
      <c r="N33" s="23"/>
      <c r="O33" s="23"/>
    </row>
    <row r="34" ht="18.75" customHeight="1" spans="1:15">
      <c r="A34" s="205" t="s">
        <v>114</v>
      </c>
      <c r="B34" s="206" t="str">
        <f>"  "&amp;"卫生健康管理事务"</f>
        <v>  卫生健康管理事务</v>
      </c>
      <c r="C34" s="23">
        <v>5000</v>
      </c>
      <c r="D34" s="23">
        <v>5000</v>
      </c>
      <c r="E34" s="23"/>
      <c r="F34" s="23">
        <v>5000</v>
      </c>
      <c r="G34" s="23"/>
      <c r="H34" s="23"/>
      <c r="I34" s="23"/>
      <c r="J34" s="23"/>
      <c r="K34" s="23"/>
      <c r="L34" s="23"/>
      <c r="M34" s="23"/>
      <c r="N34" s="23"/>
      <c r="O34" s="23"/>
    </row>
    <row r="35" ht="18.75" customHeight="1" spans="1:15">
      <c r="A35" s="205" t="s">
        <v>115</v>
      </c>
      <c r="B35" s="206" t="str">
        <f>"    "&amp;"其他卫生健康管理事务支出"</f>
        <v>    其他卫生健康管理事务支出</v>
      </c>
      <c r="C35" s="23">
        <v>5000</v>
      </c>
      <c r="D35" s="23">
        <v>5000</v>
      </c>
      <c r="E35" s="23"/>
      <c r="F35" s="23">
        <v>5000</v>
      </c>
      <c r="G35" s="23"/>
      <c r="H35" s="23"/>
      <c r="I35" s="23"/>
      <c r="J35" s="23"/>
      <c r="K35" s="23"/>
      <c r="L35" s="23"/>
      <c r="M35" s="23"/>
      <c r="N35" s="23"/>
      <c r="O35" s="23"/>
    </row>
    <row r="36" ht="18.75" customHeight="1" spans="1:15">
      <c r="A36" s="205" t="s">
        <v>116</v>
      </c>
      <c r="B36" s="206" t="str">
        <f>"  "&amp;"行政事业单位医疗"</f>
        <v>  行政事业单位医疗</v>
      </c>
      <c r="C36" s="23">
        <v>540563.18</v>
      </c>
      <c r="D36" s="23">
        <v>540563.18</v>
      </c>
      <c r="E36" s="23">
        <v>540563.18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ht="18.75" customHeight="1" spans="1:15">
      <c r="A37" s="205" t="s">
        <v>117</v>
      </c>
      <c r="B37" s="206" t="str">
        <f>"    "&amp;"行政单位医疗"</f>
        <v>    行政单位医疗</v>
      </c>
      <c r="C37" s="23">
        <v>86368.94</v>
      </c>
      <c r="D37" s="23">
        <v>86368.94</v>
      </c>
      <c r="E37" s="23">
        <v>86368.94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ht="18.75" customHeight="1" spans="1:15">
      <c r="A38" s="205" t="s">
        <v>118</v>
      </c>
      <c r="B38" s="206" t="str">
        <f>"    "&amp;"事业单位医疗"</f>
        <v>    事业单位医疗</v>
      </c>
      <c r="C38" s="23">
        <v>387907.93</v>
      </c>
      <c r="D38" s="23">
        <v>387907.93</v>
      </c>
      <c r="E38" s="23">
        <v>387907.93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ht="18.75" customHeight="1" spans="1:15">
      <c r="A39" s="205" t="s">
        <v>119</v>
      </c>
      <c r="B39" s="206" t="str">
        <f>"    "&amp;"其他行政事业单位医疗支出"</f>
        <v>    其他行政事业单位医疗支出</v>
      </c>
      <c r="C39" s="23">
        <v>66286.31</v>
      </c>
      <c r="D39" s="23">
        <v>66286.31</v>
      </c>
      <c r="E39" s="23">
        <v>66286.31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</row>
    <row r="40" ht="18.75" customHeight="1" spans="1:15">
      <c r="A40" s="204" t="s">
        <v>120</v>
      </c>
      <c r="B40" s="188" t="s">
        <v>121</v>
      </c>
      <c r="C40" s="23">
        <v>801594.72</v>
      </c>
      <c r="D40" s="23">
        <v>801594.72</v>
      </c>
      <c r="E40" s="23">
        <v>801594.72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ht="18.75" customHeight="1" spans="1:15">
      <c r="A41" s="205" t="s">
        <v>122</v>
      </c>
      <c r="B41" s="206" t="str">
        <f>"  "&amp;"住房改革支出"</f>
        <v>  住房改革支出</v>
      </c>
      <c r="C41" s="23">
        <v>801594.72</v>
      </c>
      <c r="D41" s="23">
        <v>801594.72</v>
      </c>
      <c r="E41" s="23">
        <v>801594.72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2" ht="18.75" customHeight="1" spans="1:15">
      <c r="A42" s="205" t="s">
        <v>123</v>
      </c>
      <c r="B42" s="206" t="str">
        <f>"    "&amp;"住房公积金"</f>
        <v>    住房公积金</v>
      </c>
      <c r="C42" s="23">
        <v>801594.72</v>
      </c>
      <c r="D42" s="23">
        <v>801594.72</v>
      </c>
      <c r="E42" s="23">
        <v>801594.72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ht="18.75" customHeight="1" spans="1:15">
      <c r="A43" s="204" t="s">
        <v>124</v>
      </c>
      <c r="B43" s="188" t="s">
        <v>83</v>
      </c>
      <c r="C43" s="23">
        <v>2000</v>
      </c>
      <c r="D43" s="23"/>
      <c r="E43" s="23"/>
      <c r="F43" s="23"/>
      <c r="G43" s="23"/>
      <c r="H43" s="23"/>
      <c r="I43" s="23"/>
      <c r="J43" s="23">
        <v>2000</v>
      </c>
      <c r="K43" s="23"/>
      <c r="L43" s="23"/>
      <c r="M43" s="23"/>
      <c r="N43" s="23"/>
      <c r="O43" s="23">
        <v>2000</v>
      </c>
    </row>
    <row r="44" ht="18.75" customHeight="1" spans="1:15">
      <c r="A44" s="205" t="s">
        <v>125</v>
      </c>
      <c r="B44" s="206" t="str">
        <f>"  "&amp;"其他支出"</f>
        <v>  其他支出</v>
      </c>
      <c r="C44" s="23">
        <v>2000</v>
      </c>
      <c r="D44" s="23"/>
      <c r="E44" s="23"/>
      <c r="F44" s="23"/>
      <c r="G44" s="23"/>
      <c r="H44" s="23"/>
      <c r="I44" s="23"/>
      <c r="J44" s="23">
        <v>2000</v>
      </c>
      <c r="K44" s="23"/>
      <c r="L44" s="23"/>
      <c r="M44" s="23"/>
      <c r="N44" s="23"/>
      <c r="O44" s="23">
        <v>2000</v>
      </c>
    </row>
    <row r="45" ht="18.75" customHeight="1" spans="1:15">
      <c r="A45" s="205" t="s">
        <v>126</v>
      </c>
      <c r="B45" s="206" t="str">
        <f>"    "&amp;"其他支出"</f>
        <v>    其他支出</v>
      </c>
      <c r="C45" s="23">
        <v>2000</v>
      </c>
      <c r="D45" s="23"/>
      <c r="E45" s="23"/>
      <c r="F45" s="23"/>
      <c r="G45" s="23"/>
      <c r="H45" s="23"/>
      <c r="I45" s="23"/>
      <c r="J45" s="23">
        <v>2000</v>
      </c>
      <c r="K45" s="23"/>
      <c r="L45" s="23"/>
      <c r="M45" s="23"/>
      <c r="N45" s="23"/>
      <c r="O45" s="23">
        <v>2000</v>
      </c>
    </row>
    <row r="46" ht="18.75" customHeight="1" spans="1:15">
      <c r="A46" s="207" t="s">
        <v>127</v>
      </c>
      <c r="B46" s="208" t="s">
        <v>127</v>
      </c>
      <c r="C46" s="23">
        <v>18717502.22</v>
      </c>
      <c r="D46" s="23">
        <v>17715502.22</v>
      </c>
      <c r="E46" s="23">
        <v>12155032.22</v>
      </c>
      <c r="F46" s="23">
        <v>5560470</v>
      </c>
      <c r="G46" s="23"/>
      <c r="H46" s="23"/>
      <c r="I46" s="23"/>
      <c r="J46" s="23">
        <v>1002000</v>
      </c>
      <c r="K46" s="23"/>
      <c r="L46" s="23"/>
      <c r="M46" s="23"/>
      <c r="N46" s="23"/>
      <c r="O46" s="23">
        <v>1002000</v>
      </c>
    </row>
  </sheetData>
  <mergeCells count="11">
    <mergeCell ref="A2:O2"/>
    <mergeCell ref="A3:L3"/>
    <mergeCell ref="D4:F4"/>
    <mergeCell ref="J4:O4"/>
    <mergeCell ref="A46:B46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showZeros="0" tabSelected="1" workbookViewId="0">
      <selection activeCell="D43" sqref="D43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128</v>
      </c>
    </row>
    <row r="2" ht="36" customHeight="1" spans="1:4">
      <c r="A2" s="5" t="str">
        <f>"2025"&amp;"年部门财政拨款收支预算总表"</f>
        <v>2025年部门财政拨款收支预算总表</v>
      </c>
      <c r="B2" s="186"/>
      <c r="C2" s="186"/>
      <c r="D2" s="186"/>
    </row>
    <row r="3" ht="18.75" customHeight="1" spans="1:4">
      <c r="A3" s="7" t="str">
        <f>"单位名称："&amp;"耿马傣族佤族自治县教育体育局"</f>
        <v>单位名称：耿马傣族佤族自治县教育体育局</v>
      </c>
      <c r="B3" s="187"/>
      <c r="C3" s="187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4" t="str">
        <f>"2025"&amp;"年预算数"</f>
        <v>2025年预算数</v>
      </c>
      <c r="C5" s="30" t="s">
        <v>129</v>
      </c>
      <c r="D5" s="104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88" t="s">
        <v>130</v>
      </c>
      <c r="B7" s="23">
        <v>17715502.22</v>
      </c>
      <c r="C7" s="22" t="s">
        <v>131</v>
      </c>
      <c r="D7" s="23">
        <v>17715502.22</v>
      </c>
    </row>
    <row r="8" ht="18.75" customHeight="1" spans="1:4">
      <c r="A8" s="189" t="s">
        <v>132</v>
      </c>
      <c r="B8" s="23">
        <v>17715502.22</v>
      </c>
      <c r="C8" s="22" t="s">
        <v>133</v>
      </c>
      <c r="D8" s="23"/>
    </row>
    <row r="9" ht="18.75" customHeight="1" spans="1:4">
      <c r="A9" s="189" t="s">
        <v>134</v>
      </c>
      <c r="B9" s="23"/>
      <c r="C9" s="22" t="s">
        <v>135</v>
      </c>
      <c r="D9" s="23"/>
    </row>
    <row r="10" ht="18.75" customHeight="1" spans="1:4">
      <c r="A10" s="189" t="s">
        <v>136</v>
      </c>
      <c r="B10" s="23"/>
      <c r="C10" s="22" t="s">
        <v>137</v>
      </c>
      <c r="D10" s="23"/>
    </row>
    <row r="11" ht="18.75" customHeight="1" spans="1:4">
      <c r="A11" s="190" t="s">
        <v>138</v>
      </c>
      <c r="B11" s="23"/>
      <c r="C11" s="191" t="s">
        <v>139</v>
      </c>
      <c r="D11" s="23"/>
    </row>
    <row r="12" ht="18.75" customHeight="1" spans="1:4">
      <c r="A12" s="192" t="s">
        <v>132</v>
      </c>
      <c r="B12" s="23"/>
      <c r="C12" s="193" t="s">
        <v>140</v>
      </c>
      <c r="D12" s="23">
        <v>13536028.16</v>
      </c>
    </row>
    <row r="13" ht="18.75" customHeight="1" spans="1:4">
      <c r="A13" s="192" t="s">
        <v>134</v>
      </c>
      <c r="B13" s="23"/>
      <c r="C13" s="193" t="s">
        <v>141</v>
      </c>
      <c r="D13" s="23"/>
    </row>
    <row r="14" ht="18.75" customHeight="1" spans="1:4">
      <c r="A14" s="192" t="s">
        <v>136</v>
      </c>
      <c r="B14" s="23"/>
      <c r="C14" s="193" t="s">
        <v>142</v>
      </c>
      <c r="D14" s="23">
        <v>230000</v>
      </c>
    </row>
    <row r="15" ht="18.75" customHeight="1" spans="1:4">
      <c r="A15" s="192" t="s">
        <v>26</v>
      </c>
      <c r="B15" s="23"/>
      <c r="C15" s="193" t="s">
        <v>143</v>
      </c>
      <c r="D15" s="23">
        <v>2602316.16</v>
      </c>
    </row>
    <row r="16" ht="18.75" customHeight="1" spans="1:4">
      <c r="A16" s="192" t="s">
        <v>26</v>
      </c>
      <c r="B16" s="23" t="s">
        <v>26</v>
      </c>
      <c r="C16" s="193" t="s">
        <v>144</v>
      </c>
      <c r="D16" s="23">
        <v>545563.18</v>
      </c>
    </row>
    <row r="17" ht="18.75" customHeight="1" spans="1:4">
      <c r="A17" s="194" t="s">
        <v>26</v>
      </c>
      <c r="B17" s="23" t="s">
        <v>26</v>
      </c>
      <c r="C17" s="193" t="s">
        <v>145</v>
      </c>
      <c r="D17" s="23"/>
    </row>
    <row r="18" ht="18.75" customHeight="1" spans="1:4">
      <c r="A18" s="194" t="s">
        <v>26</v>
      </c>
      <c r="B18" s="23" t="s">
        <v>26</v>
      </c>
      <c r="C18" s="193" t="s">
        <v>146</v>
      </c>
      <c r="D18" s="23"/>
    </row>
    <row r="19" ht="18.75" customHeight="1" spans="1:4">
      <c r="A19" s="195" t="s">
        <v>26</v>
      </c>
      <c r="B19" s="23" t="s">
        <v>26</v>
      </c>
      <c r="C19" s="193" t="s">
        <v>147</v>
      </c>
      <c r="D19" s="23"/>
    </row>
    <row r="20" ht="18.75" customHeight="1" spans="1:4">
      <c r="A20" s="195" t="s">
        <v>26</v>
      </c>
      <c r="B20" s="23" t="s">
        <v>26</v>
      </c>
      <c r="C20" s="193" t="s">
        <v>148</v>
      </c>
      <c r="D20" s="23"/>
    </row>
    <row r="21" ht="18.75" customHeight="1" spans="1:4">
      <c r="A21" s="195" t="s">
        <v>26</v>
      </c>
      <c r="B21" s="23" t="s">
        <v>26</v>
      </c>
      <c r="C21" s="193" t="s">
        <v>149</v>
      </c>
      <c r="D21" s="23"/>
    </row>
    <row r="22" ht="18.75" customHeight="1" spans="1:4">
      <c r="A22" s="195" t="s">
        <v>26</v>
      </c>
      <c r="B22" s="23" t="s">
        <v>32</v>
      </c>
      <c r="C22" s="193" t="s">
        <v>150</v>
      </c>
      <c r="D22" s="23"/>
    </row>
    <row r="23" ht="18.75" customHeight="1" spans="1:4">
      <c r="A23" s="195" t="s">
        <v>26</v>
      </c>
      <c r="B23" s="23" t="s">
        <v>26</v>
      </c>
      <c r="C23" s="193" t="s">
        <v>151</v>
      </c>
      <c r="D23" s="23"/>
    </row>
    <row r="24" ht="18.75" customHeight="1" spans="1:4">
      <c r="A24" s="195" t="s">
        <v>26</v>
      </c>
      <c r="B24" s="23" t="s">
        <v>26</v>
      </c>
      <c r="C24" s="193" t="s">
        <v>152</v>
      </c>
      <c r="D24" s="23"/>
    </row>
    <row r="25" ht="18.75" customHeight="1" spans="1:4">
      <c r="A25" s="195" t="s">
        <v>26</v>
      </c>
      <c r="B25" s="23" t="s">
        <v>26</v>
      </c>
      <c r="C25" s="193" t="s">
        <v>153</v>
      </c>
      <c r="D25" s="23"/>
    </row>
    <row r="26" ht="18.75" customHeight="1" spans="1:4">
      <c r="A26" s="195" t="s">
        <v>26</v>
      </c>
      <c r="B26" s="23" t="s">
        <v>26</v>
      </c>
      <c r="C26" s="193" t="s">
        <v>154</v>
      </c>
      <c r="D26" s="23">
        <v>801594.72</v>
      </c>
    </row>
    <row r="27" ht="18.75" customHeight="1" spans="1:4">
      <c r="A27" s="195" t="s">
        <v>26</v>
      </c>
      <c r="B27" s="23" t="s">
        <v>26</v>
      </c>
      <c r="C27" s="193" t="s">
        <v>155</v>
      </c>
      <c r="D27" s="23"/>
    </row>
    <row r="28" ht="18.75" customHeight="1" spans="1:4">
      <c r="A28" s="195" t="s">
        <v>26</v>
      </c>
      <c r="B28" s="23" t="s">
        <v>26</v>
      </c>
      <c r="C28" s="193" t="s">
        <v>156</v>
      </c>
      <c r="D28" s="23"/>
    </row>
    <row r="29" ht="18.75" customHeight="1" spans="1:4">
      <c r="A29" s="195" t="s">
        <v>26</v>
      </c>
      <c r="B29" s="23" t="s">
        <v>26</v>
      </c>
      <c r="C29" s="193" t="s">
        <v>157</v>
      </c>
      <c r="D29" s="23"/>
    </row>
    <row r="30" ht="18.75" customHeight="1" spans="1:4">
      <c r="A30" s="195" t="s">
        <v>26</v>
      </c>
      <c r="B30" s="23" t="s">
        <v>26</v>
      </c>
      <c r="C30" s="193" t="s">
        <v>158</v>
      </c>
      <c r="D30" s="23"/>
    </row>
    <row r="31" ht="18.75" customHeight="1" spans="1:4">
      <c r="A31" s="196" t="s">
        <v>26</v>
      </c>
      <c r="B31" s="23" t="s">
        <v>26</v>
      </c>
      <c r="C31" s="193" t="s">
        <v>159</v>
      </c>
      <c r="D31" s="23"/>
    </row>
    <row r="32" ht="18.75" customHeight="1" spans="1:4">
      <c r="A32" s="196" t="s">
        <v>26</v>
      </c>
      <c r="B32" s="23" t="s">
        <v>26</v>
      </c>
      <c r="C32" s="193" t="s">
        <v>160</v>
      </c>
      <c r="D32" s="23"/>
    </row>
    <row r="33" ht="18.75" customHeight="1" spans="1:4">
      <c r="A33" s="196" t="s">
        <v>26</v>
      </c>
      <c r="B33" s="23" t="s">
        <v>26</v>
      </c>
      <c r="C33" s="193" t="s">
        <v>161</v>
      </c>
      <c r="D33" s="23"/>
    </row>
    <row r="34" ht="18.75" customHeight="1" spans="1:4">
      <c r="A34" s="196" t="s">
        <v>26</v>
      </c>
      <c r="B34" s="23" t="s">
        <v>26</v>
      </c>
      <c r="C34" s="193" t="s">
        <v>162</v>
      </c>
      <c r="D34" s="23"/>
    </row>
    <row r="35" ht="18.75" customHeight="1" spans="1:4">
      <c r="A35" s="54" t="s">
        <v>163</v>
      </c>
      <c r="B35" s="197">
        <v>17715502.22</v>
      </c>
      <c r="C35" s="198" t="s">
        <v>52</v>
      </c>
      <c r="D35" s="197">
        <v>17715502.22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3"/>
  <sheetViews>
    <sheetView showZeros="0" tabSelected="1" topLeftCell="A28" workbookViewId="0">
      <selection activeCell="D43" sqref="D43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75"/>
      <c r="F1" s="56"/>
      <c r="G1" s="39" t="s">
        <v>164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76"/>
      <c r="C2" s="176"/>
      <c r="D2" s="176"/>
      <c r="E2" s="176"/>
      <c r="F2" s="176"/>
      <c r="G2" s="176"/>
    </row>
    <row r="3" ht="18" customHeight="1" spans="1:7">
      <c r="A3" s="177" t="str">
        <f>"单位名称："&amp;"耿马傣族佤族自治县教育体育局"</f>
        <v>单位名称：耿马傣族佤族自治县教育体育局</v>
      </c>
      <c r="B3" s="28"/>
      <c r="C3" s="29"/>
      <c r="D3" s="29"/>
      <c r="E3" s="29"/>
      <c r="F3" s="99"/>
      <c r="G3" s="39" t="s">
        <v>1</v>
      </c>
    </row>
    <row r="4" ht="20.25" customHeight="1" spans="1:7">
      <c r="A4" s="178" t="s">
        <v>165</v>
      </c>
      <c r="B4" s="179"/>
      <c r="C4" s="104" t="s">
        <v>56</v>
      </c>
      <c r="D4" s="180" t="s">
        <v>75</v>
      </c>
      <c r="E4" s="13"/>
      <c r="F4" s="14"/>
      <c r="G4" s="127" t="s">
        <v>76</v>
      </c>
    </row>
    <row r="5" ht="20.25" customHeight="1" spans="1:7">
      <c r="A5" s="181" t="s">
        <v>73</v>
      </c>
      <c r="B5" s="181" t="s">
        <v>74</v>
      </c>
      <c r="C5" s="32"/>
      <c r="D5" s="65" t="s">
        <v>58</v>
      </c>
      <c r="E5" s="65" t="s">
        <v>166</v>
      </c>
      <c r="F5" s="65" t="s">
        <v>167</v>
      </c>
      <c r="G5" s="93"/>
    </row>
    <row r="6" ht="19.5" customHeight="1" spans="1:7">
      <c r="A6" s="181" t="s">
        <v>168</v>
      </c>
      <c r="B6" s="181" t="s">
        <v>169</v>
      </c>
      <c r="C6" s="181" t="s">
        <v>170</v>
      </c>
      <c r="D6" s="65">
        <v>4</v>
      </c>
      <c r="E6" s="182" t="s">
        <v>171</v>
      </c>
      <c r="F6" s="182" t="s">
        <v>172</v>
      </c>
      <c r="G6" s="181" t="s">
        <v>173</v>
      </c>
    </row>
    <row r="7" ht="18" customHeight="1" spans="1:7">
      <c r="A7" s="33" t="s">
        <v>84</v>
      </c>
      <c r="B7" s="33" t="s">
        <v>85</v>
      </c>
      <c r="C7" s="23">
        <v>13536028.16</v>
      </c>
      <c r="D7" s="23">
        <v>8210558.16</v>
      </c>
      <c r="E7" s="23">
        <v>7764523.44</v>
      </c>
      <c r="F7" s="23">
        <v>446034.72</v>
      </c>
      <c r="G7" s="23">
        <v>5325470</v>
      </c>
    </row>
    <row r="8" ht="18" customHeight="1" spans="1:7">
      <c r="A8" s="115" t="s">
        <v>86</v>
      </c>
      <c r="B8" s="115" t="s">
        <v>174</v>
      </c>
      <c r="C8" s="23">
        <v>9992558.16</v>
      </c>
      <c r="D8" s="23">
        <v>8210558.16</v>
      </c>
      <c r="E8" s="23">
        <v>7764523.44</v>
      </c>
      <c r="F8" s="23">
        <v>446034.72</v>
      </c>
      <c r="G8" s="23">
        <v>1782000</v>
      </c>
    </row>
    <row r="9" ht="18" customHeight="1" spans="1:7">
      <c r="A9" s="183" t="s">
        <v>87</v>
      </c>
      <c r="B9" s="183" t="s">
        <v>175</v>
      </c>
      <c r="C9" s="23">
        <v>8210558.16</v>
      </c>
      <c r="D9" s="23">
        <v>8210558.16</v>
      </c>
      <c r="E9" s="23">
        <v>7764523.44</v>
      </c>
      <c r="F9" s="23">
        <v>446034.72</v>
      </c>
      <c r="G9" s="23"/>
    </row>
    <row r="10" ht="18" customHeight="1" spans="1:7">
      <c r="A10" s="183" t="s">
        <v>88</v>
      </c>
      <c r="B10" s="183" t="s">
        <v>176</v>
      </c>
      <c r="C10" s="23">
        <v>1536400</v>
      </c>
      <c r="D10" s="23"/>
      <c r="E10" s="23"/>
      <c r="F10" s="23"/>
      <c r="G10" s="23">
        <v>1536400</v>
      </c>
    </row>
    <row r="11" ht="18" customHeight="1" spans="1:7">
      <c r="A11" s="183" t="s">
        <v>89</v>
      </c>
      <c r="B11" s="183" t="s">
        <v>177</v>
      </c>
      <c r="C11" s="23">
        <v>245600</v>
      </c>
      <c r="D11" s="23"/>
      <c r="E11" s="23"/>
      <c r="F11" s="23"/>
      <c r="G11" s="23">
        <v>245600</v>
      </c>
    </row>
    <row r="12" ht="18" customHeight="1" spans="1:7">
      <c r="A12" s="115" t="s">
        <v>90</v>
      </c>
      <c r="B12" s="115" t="s">
        <v>178</v>
      </c>
      <c r="C12" s="23">
        <v>3343470</v>
      </c>
      <c r="D12" s="23"/>
      <c r="E12" s="23"/>
      <c r="F12" s="23"/>
      <c r="G12" s="23">
        <v>3343470</v>
      </c>
    </row>
    <row r="13" ht="18" customHeight="1" spans="1:7">
      <c r="A13" s="183" t="s">
        <v>91</v>
      </c>
      <c r="B13" s="183" t="s">
        <v>179</v>
      </c>
      <c r="C13" s="23">
        <v>300000</v>
      </c>
      <c r="D13" s="23"/>
      <c r="E13" s="23"/>
      <c r="F13" s="23"/>
      <c r="G13" s="23">
        <v>300000</v>
      </c>
    </row>
    <row r="14" ht="18" customHeight="1" spans="1:7">
      <c r="A14" s="183" t="s">
        <v>92</v>
      </c>
      <c r="B14" s="183" t="s">
        <v>180</v>
      </c>
      <c r="C14" s="23">
        <v>1500000</v>
      </c>
      <c r="D14" s="23"/>
      <c r="E14" s="23"/>
      <c r="F14" s="23"/>
      <c r="G14" s="23">
        <v>1500000</v>
      </c>
    </row>
    <row r="15" ht="18" customHeight="1" spans="1:7">
      <c r="A15" s="183" t="s">
        <v>93</v>
      </c>
      <c r="B15" s="183" t="s">
        <v>181</v>
      </c>
      <c r="C15" s="23">
        <v>953470</v>
      </c>
      <c r="D15" s="23"/>
      <c r="E15" s="23"/>
      <c r="F15" s="23"/>
      <c r="G15" s="23">
        <v>953470</v>
      </c>
    </row>
    <row r="16" ht="18" customHeight="1" spans="1:7">
      <c r="A16" s="183" t="s">
        <v>94</v>
      </c>
      <c r="B16" s="183" t="s">
        <v>182</v>
      </c>
      <c r="C16" s="23">
        <v>550000</v>
      </c>
      <c r="D16" s="23"/>
      <c r="E16" s="23"/>
      <c r="F16" s="23"/>
      <c r="G16" s="23">
        <v>550000</v>
      </c>
    </row>
    <row r="17" ht="18" customHeight="1" spans="1:7">
      <c r="A17" s="183" t="s">
        <v>95</v>
      </c>
      <c r="B17" s="183" t="s">
        <v>183</v>
      </c>
      <c r="C17" s="23">
        <v>40000</v>
      </c>
      <c r="D17" s="23"/>
      <c r="E17" s="23"/>
      <c r="F17" s="23"/>
      <c r="G17" s="23">
        <v>40000</v>
      </c>
    </row>
    <row r="18" ht="18" customHeight="1" spans="1:7">
      <c r="A18" s="115" t="s">
        <v>96</v>
      </c>
      <c r="B18" s="115" t="s">
        <v>184</v>
      </c>
      <c r="C18" s="23">
        <v>50000</v>
      </c>
      <c r="D18" s="23"/>
      <c r="E18" s="23"/>
      <c r="F18" s="23"/>
      <c r="G18" s="23">
        <v>50000</v>
      </c>
    </row>
    <row r="19" ht="18" customHeight="1" spans="1:7">
      <c r="A19" s="183" t="s">
        <v>97</v>
      </c>
      <c r="B19" s="183" t="s">
        <v>185</v>
      </c>
      <c r="C19" s="23">
        <v>50000</v>
      </c>
      <c r="D19" s="23"/>
      <c r="E19" s="23"/>
      <c r="F19" s="23"/>
      <c r="G19" s="23">
        <v>50000</v>
      </c>
    </row>
    <row r="20" ht="18" customHeight="1" spans="1:7">
      <c r="A20" s="115" t="s">
        <v>98</v>
      </c>
      <c r="B20" s="115" t="s">
        <v>186</v>
      </c>
      <c r="C20" s="23">
        <v>150000</v>
      </c>
      <c r="D20" s="23"/>
      <c r="E20" s="23"/>
      <c r="F20" s="23"/>
      <c r="G20" s="23">
        <v>150000</v>
      </c>
    </row>
    <row r="21" ht="18" customHeight="1" spans="1:7">
      <c r="A21" s="183" t="s">
        <v>99</v>
      </c>
      <c r="B21" s="183" t="s">
        <v>186</v>
      </c>
      <c r="C21" s="23">
        <v>150000</v>
      </c>
      <c r="D21" s="23"/>
      <c r="E21" s="23"/>
      <c r="F21" s="23"/>
      <c r="G21" s="23">
        <v>150000</v>
      </c>
    </row>
    <row r="22" ht="18" customHeight="1" spans="1:7">
      <c r="A22" s="33" t="s">
        <v>100</v>
      </c>
      <c r="B22" s="33" t="s">
        <v>32</v>
      </c>
      <c r="C22" s="23">
        <v>230000</v>
      </c>
      <c r="D22" s="23"/>
      <c r="E22" s="23"/>
      <c r="F22" s="23"/>
      <c r="G22" s="23">
        <v>230000</v>
      </c>
    </row>
    <row r="23" ht="18" customHeight="1" spans="1:7">
      <c r="A23" s="115" t="s">
        <v>101</v>
      </c>
      <c r="B23" s="115" t="s">
        <v>187</v>
      </c>
      <c r="C23" s="23">
        <v>200000</v>
      </c>
      <c r="D23" s="23"/>
      <c r="E23" s="23"/>
      <c r="F23" s="23"/>
      <c r="G23" s="23">
        <v>200000</v>
      </c>
    </row>
    <row r="24" ht="18" customHeight="1" spans="1:7">
      <c r="A24" s="183" t="s">
        <v>102</v>
      </c>
      <c r="B24" s="183" t="s">
        <v>188</v>
      </c>
      <c r="C24" s="23">
        <v>200000</v>
      </c>
      <c r="D24" s="23"/>
      <c r="E24" s="23"/>
      <c r="F24" s="23"/>
      <c r="G24" s="23">
        <v>200000</v>
      </c>
    </row>
    <row r="25" ht="18" customHeight="1" spans="1:7">
      <c r="A25" s="115" t="s">
        <v>103</v>
      </c>
      <c r="B25" s="115" t="s">
        <v>189</v>
      </c>
      <c r="C25" s="23">
        <v>30000</v>
      </c>
      <c r="D25" s="23"/>
      <c r="E25" s="23"/>
      <c r="F25" s="23"/>
      <c r="G25" s="23">
        <v>30000</v>
      </c>
    </row>
    <row r="26" ht="18" customHeight="1" spans="1:7">
      <c r="A26" s="183" t="s">
        <v>104</v>
      </c>
      <c r="B26" s="183" t="s">
        <v>189</v>
      </c>
      <c r="C26" s="23">
        <v>30000</v>
      </c>
      <c r="D26" s="23"/>
      <c r="E26" s="23"/>
      <c r="F26" s="23"/>
      <c r="G26" s="23">
        <v>30000</v>
      </c>
    </row>
    <row r="27" ht="18" customHeight="1" spans="1:7">
      <c r="A27" s="33" t="s">
        <v>105</v>
      </c>
      <c r="B27" s="33" t="s">
        <v>106</v>
      </c>
      <c r="C27" s="23">
        <v>2602316.16</v>
      </c>
      <c r="D27" s="23">
        <v>2602316.16</v>
      </c>
      <c r="E27" s="23">
        <v>2602316.16</v>
      </c>
      <c r="F27" s="23"/>
      <c r="G27" s="23"/>
    </row>
    <row r="28" ht="18" customHeight="1" spans="1:7">
      <c r="A28" s="115" t="s">
        <v>107</v>
      </c>
      <c r="B28" s="115" t="s">
        <v>190</v>
      </c>
      <c r="C28" s="23">
        <v>2394316.16</v>
      </c>
      <c r="D28" s="23">
        <v>2394316.16</v>
      </c>
      <c r="E28" s="23">
        <v>2394316.16</v>
      </c>
      <c r="F28" s="23"/>
      <c r="G28" s="23"/>
    </row>
    <row r="29" ht="18" customHeight="1" spans="1:7">
      <c r="A29" s="183" t="s">
        <v>108</v>
      </c>
      <c r="B29" s="183" t="s">
        <v>191</v>
      </c>
      <c r="C29" s="23">
        <v>900744.72</v>
      </c>
      <c r="D29" s="23">
        <v>900744.72</v>
      </c>
      <c r="E29" s="23">
        <v>900744.72</v>
      </c>
      <c r="F29" s="23"/>
      <c r="G29" s="23"/>
    </row>
    <row r="30" ht="18" customHeight="1" spans="1:7">
      <c r="A30" s="183" t="s">
        <v>109</v>
      </c>
      <c r="B30" s="183" t="s">
        <v>192</v>
      </c>
      <c r="C30" s="23">
        <v>1493571.44</v>
      </c>
      <c r="D30" s="23">
        <v>1493571.44</v>
      </c>
      <c r="E30" s="23">
        <v>1493571.44</v>
      </c>
      <c r="F30" s="23"/>
      <c r="G30" s="23"/>
    </row>
    <row r="31" ht="18" customHeight="1" spans="1:7">
      <c r="A31" s="115" t="s">
        <v>110</v>
      </c>
      <c r="B31" s="115" t="s">
        <v>193</v>
      </c>
      <c r="C31" s="23">
        <v>208000</v>
      </c>
      <c r="D31" s="23">
        <v>208000</v>
      </c>
      <c r="E31" s="23">
        <v>208000</v>
      </c>
      <c r="F31" s="23"/>
      <c r="G31" s="23"/>
    </row>
    <row r="32" ht="18" customHeight="1" spans="1:7">
      <c r="A32" s="183" t="s">
        <v>111</v>
      </c>
      <c r="B32" s="183" t="s">
        <v>193</v>
      </c>
      <c r="C32" s="23">
        <v>208000</v>
      </c>
      <c r="D32" s="23">
        <v>208000</v>
      </c>
      <c r="E32" s="23">
        <v>208000</v>
      </c>
      <c r="F32" s="23"/>
      <c r="G32" s="23"/>
    </row>
    <row r="33" ht="18" customHeight="1" spans="1:7">
      <c r="A33" s="33" t="s">
        <v>112</v>
      </c>
      <c r="B33" s="33" t="s">
        <v>113</v>
      </c>
      <c r="C33" s="23">
        <v>545563.18</v>
      </c>
      <c r="D33" s="23">
        <v>540563.18</v>
      </c>
      <c r="E33" s="23">
        <v>540563.18</v>
      </c>
      <c r="F33" s="23"/>
      <c r="G33" s="23">
        <v>5000</v>
      </c>
    </row>
    <row r="34" ht="18" customHeight="1" spans="1:7">
      <c r="A34" s="115" t="s">
        <v>114</v>
      </c>
      <c r="B34" s="115" t="s">
        <v>194</v>
      </c>
      <c r="C34" s="23">
        <v>5000</v>
      </c>
      <c r="D34" s="23"/>
      <c r="E34" s="23"/>
      <c r="F34" s="23"/>
      <c r="G34" s="23">
        <v>5000</v>
      </c>
    </row>
    <row r="35" ht="18" customHeight="1" spans="1:7">
      <c r="A35" s="183" t="s">
        <v>115</v>
      </c>
      <c r="B35" s="183" t="s">
        <v>195</v>
      </c>
      <c r="C35" s="23">
        <v>5000</v>
      </c>
      <c r="D35" s="23"/>
      <c r="E35" s="23"/>
      <c r="F35" s="23"/>
      <c r="G35" s="23">
        <v>5000</v>
      </c>
    </row>
    <row r="36" ht="18" customHeight="1" spans="1:7">
      <c r="A36" s="115" t="s">
        <v>116</v>
      </c>
      <c r="B36" s="115" t="s">
        <v>196</v>
      </c>
      <c r="C36" s="23">
        <v>540563.18</v>
      </c>
      <c r="D36" s="23">
        <v>540563.18</v>
      </c>
      <c r="E36" s="23">
        <v>540563.18</v>
      </c>
      <c r="F36" s="23"/>
      <c r="G36" s="23"/>
    </row>
    <row r="37" ht="18" customHeight="1" spans="1:7">
      <c r="A37" s="183" t="s">
        <v>117</v>
      </c>
      <c r="B37" s="183" t="s">
        <v>197</v>
      </c>
      <c r="C37" s="23">
        <v>86368.94</v>
      </c>
      <c r="D37" s="23">
        <v>86368.94</v>
      </c>
      <c r="E37" s="23">
        <v>86368.94</v>
      </c>
      <c r="F37" s="23"/>
      <c r="G37" s="23"/>
    </row>
    <row r="38" ht="18" customHeight="1" spans="1:7">
      <c r="A38" s="183" t="s">
        <v>118</v>
      </c>
      <c r="B38" s="183" t="s">
        <v>198</v>
      </c>
      <c r="C38" s="23">
        <v>387907.93</v>
      </c>
      <c r="D38" s="23">
        <v>387907.93</v>
      </c>
      <c r="E38" s="23">
        <v>387907.93</v>
      </c>
      <c r="F38" s="23"/>
      <c r="G38" s="23"/>
    </row>
    <row r="39" ht="18" customHeight="1" spans="1:7">
      <c r="A39" s="183" t="s">
        <v>119</v>
      </c>
      <c r="B39" s="183" t="s">
        <v>199</v>
      </c>
      <c r="C39" s="23">
        <v>66286.31</v>
      </c>
      <c r="D39" s="23">
        <v>66286.31</v>
      </c>
      <c r="E39" s="23">
        <v>66286.31</v>
      </c>
      <c r="F39" s="23"/>
      <c r="G39" s="23"/>
    </row>
    <row r="40" ht="18" customHeight="1" spans="1:7">
      <c r="A40" s="33" t="s">
        <v>120</v>
      </c>
      <c r="B40" s="33" t="s">
        <v>121</v>
      </c>
      <c r="C40" s="23">
        <v>801594.72</v>
      </c>
      <c r="D40" s="23">
        <v>801594.72</v>
      </c>
      <c r="E40" s="23">
        <v>801594.72</v>
      </c>
      <c r="F40" s="23"/>
      <c r="G40" s="23"/>
    </row>
    <row r="41" ht="18" customHeight="1" spans="1:7">
      <c r="A41" s="115" t="s">
        <v>122</v>
      </c>
      <c r="B41" s="115" t="s">
        <v>200</v>
      </c>
      <c r="C41" s="23">
        <v>801594.72</v>
      </c>
      <c r="D41" s="23">
        <v>801594.72</v>
      </c>
      <c r="E41" s="23">
        <v>801594.72</v>
      </c>
      <c r="F41" s="23"/>
      <c r="G41" s="23"/>
    </row>
    <row r="42" ht="18" customHeight="1" spans="1:7">
      <c r="A42" s="183" t="s">
        <v>123</v>
      </c>
      <c r="B42" s="183" t="s">
        <v>201</v>
      </c>
      <c r="C42" s="23">
        <v>801594.72</v>
      </c>
      <c r="D42" s="23">
        <v>801594.72</v>
      </c>
      <c r="E42" s="23">
        <v>801594.72</v>
      </c>
      <c r="F42" s="23"/>
      <c r="G42" s="23"/>
    </row>
    <row r="43" ht="18" customHeight="1" spans="1:7">
      <c r="A43" s="184" t="s">
        <v>127</v>
      </c>
      <c r="B43" s="185" t="s">
        <v>127</v>
      </c>
      <c r="C43" s="23">
        <v>17715502.22</v>
      </c>
      <c r="D43" s="23">
        <v>12155032.22</v>
      </c>
      <c r="E43" s="23">
        <v>11708997.5</v>
      </c>
      <c r="F43" s="23">
        <v>446034.72</v>
      </c>
      <c r="G43" s="23">
        <v>5560470</v>
      </c>
    </row>
  </sheetData>
  <autoFilter xmlns:etc="http://www.wps.cn/officeDocument/2017/etCustomData" ref="A1:G43" etc:filterBottomFollowUsedRange="0">
    <extLst/>
  </autoFilter>
  <mergeCells count="7">
    <mergeCell ref="A2:G2"/>
    <mergeCell ref="A3:E3"/>
    <mergeCell ref="A4:B4"/>
    <mergeCell ref="D4:F4"/>
    <mergeCell ref="A43:B43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22"/>
  <sheetViews>
    <sheetView showZeros="0" tabSelected="1" workbookViewId="0">
      <selection activeCell="D43" sqref="D43"/>
    </sheetView>
  </sheetViews>
  <sheetFormatPr defaultColWidth="9.14285714285714" defaultRowHeight="14.25" customHeight="1" outlineLevelCol="5"/>
  <cols>
    <col min="1" max="1" width="23.5714285714286" customWidth="1"/>
    <col min="2" max="6" width="22.847619047619" customWidth="1"/>
  </cols>
  <sheetData>
    <row r="1" ht="15" customHeight="1" spans="1:6">
      <c r="A1" s="168"/>
      <c r="B1" s="169"/>
      <c r="C1" s="61"/>
      <c r="F1" s="86" t="s">
        <v>202</v>
      </c>
    </row>
    <row r="2" ht="39" customHeight="1" spans="1:6">
      <c r="A2" s="170" t="str">
        <f>"2025"&amp;"年一般公共预算“三公”经费支出预算表"</f>
        <v>2025年一般公共预算“三公”经费支出预算表</v>
      </c>
      <c r="B2" s="51"/>
      <c r="C2" s="51"/>
      <c r="D2" s="51"/>
      <c r="E2" s="51"/>
      <c r="F2" s="51"/>
    </row>
    <row r="3" ht="18.75" customHeight="1" spans="1:6">
      <c r="A3" s="41" t="str">
        <f>"单位名称："&amp;"耿马傣族佤族自治县教育体育局"</f>
        <v>单位名称：耿马傣族佤族自治县教育体育局</v>
      </c>
      <c r="B3" s="169"/>
      <c r="C3" s="61"/>
      <c r="D3" s="29"/>
      <c r="F3" s="86" t="s">
        <v>203</v>
      </c>
    </row>
    <row r="4" ht="18.75" customHeight="1" spans="1:6">
      <c r="A4" s="10" t="s">
        <v>204</v>
      </c>
      <c r="B4" s="30" t="s">
        <v>205</v>
      </c>
      <c r="C4" s="12" t="s">
        <v>206</v>
      </c>
      <c r="D4" s="13"/>
      <c r="E4" s="14"/>
      <c r="F4" s="30" t="s">
        <v>207</v>
      </c>
    </row>
    <row r="5" ht="18.75" customHeight="1" spans="1:6">
      <c r="A5" s="17"/>
      <c r="B5" s="32"/>
      <c r="C5" s="65" t="s">
        <v>58</v>
      </c>
      <c r="D5" s="65" t="s">
        <v>208</v>
      </c>
      <c r="E5" s="65" t="s">
        <v>209</v>
      </c>
      <c r="F5" s="32"/>
    </row>
    <row r="6" ht="18.75" customHeight="1" spans="1:6">
      <c r="A6" s="171">
        <v>1</v>
      </c>
      <c r="B6" s="172">
        <v>2</v>
      </c>
      <c r="C6" s="173">
        <v>3</v>
      </c>
      <c r="D6" s="173">
        <v>4</v>
      </c>
      <c r="E6" s="173">
        <v>5</v>
      </c>
      <c r="F6" s="172">
        <v>6</v>
      </c>
    </row>
    <row r="7" ht="18.75" customHeight="1" spans="1:6">
      <c r="A7" s="174">
        <v>30000</v>
      </c>
      <c r="B7" s="174"/>
      <c r="C7" s="174"/>
      <c r="D7" s="174"/>
      <c r="E7" s="174"/>
      <c r="F7" s="174">
        <v>30000</v>
      </c>
    </row>
    <row r="22" customHeight="1" spans="2:2">
      <c r="B22" t="s">
        <v>32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4"/>
  <sheetViews>
    <sheetView showZeros="0" tabSelected="1" topLeftCell="B1" workbookViewId="0">
      <selection activeCell="A43" sqref="A43:G43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1:23">
      <c r="A1" s="121"/>
      <c r="B1" s="134"/>
      <c r="C1" s="121"/>
      <c r="D1" s="135"/>
      <c r="E1" s="135"/>
      <c r="F1" s="135"/>
      <c r="G1" s="135"/>
      <c r="H1" s="136"/>
      <c r="I1" s="136"/>
      <c r="J1" s="136"/>
      <c r="K1" s="136"/>
      <c r="L1" s="136"/>
      <c r="M1" s="136"/>
      <c r="N1" s="154"/>
      <c r="O1" s="154"/>
      <c r="P1" s="154"/>
      <c r="Q1" s="136"/>
      <c r="R1" s="121"/>
      <c r="S1" s="121"/>
      <c r="T1" s="121"/>
      <c r="U1" s="134"/>
      <c r="V1" s="121"/>
      <c r="W1" s="165" t="s">
        <v>210</v>
      </c>
    </row>
    <row r="2" ht="39.75" customHeight="1" spans="1:23">
      <c r="A2" s="137" t="str">
        <f>"2025"&amp;"年部门基本支出预算表"</f>
        <v>2025年部门基本支出预算表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55"/>
      <c r="O2" s="155"/>
      <c r="P2" s="155"/>
      <c r="Q2" s="138"/>
      <c r="R2" s="138"/>
      <c r="S2" s="138"/>
      <c r="T2" s="138"/>
      <c r="U2" s="138"/>
      <c r="V2" s="138"/>
      <c r="W2" s="138"/>
    </row>
    <row r="3" ht="18.75" customHeight="1" spans="1:23">
      <c r="A3" s="139" t="str">
        <f>"单位名称："&amp;"耿马傣族佤族自治县教育体育局"</f>
        <v>单位名称：耿马傣族佤族自治县教育体育局</v>
      </c>
      <c r="B3" s="140"/>
      <c r="C3" s="140"/>
      <c r="D3" s="140"/>
      <c r="E3" s="140"/>
      <c r="F3" s="140"/>
      <c r="G3" s="140"/>
      <c r="H3" s="141"/>
      <c r="I3" s="141"/>
      <c r="J3" s="141"/>
      <c r="K3" s="141"/>
      <c r="L3" s="141"/>
      <c r="M3" s="141"/>
      <c r="N3" s="156"/>
      <c r="O3" s="156"/>
      <c r="P3" s="156"/>
      <c r="Q3" s="141"/>
      <c r="R3" s="121"/>
      <c r="S3" s="121"/>
      <c r="T3" s="121"/>
      <c r="U3" s="134"/>
      <c r="V3" s="121"/>
      <c r="W3" s="165" t="s">
        <v>203</v>
      </c>
    </row>
    <row r="4" ht="18" customHeight="1" spans="1:23">
      <c r="A4" s="142" t="s">
        <v>211</v>
      </c>
      <c r="B4" s="142" t="s">
        <v>212</v>
      </c>
      <c r="C4" s="142" t="s">
        <v>213</v>
      </c>
      <c r="D4" s="142" t="s">
        <v>214</v>
      </c>
      <c r="E4" s="142" t="s">
        <v>215</v>
      </c>
      <c r="F4" s="142" t="s">
        <v>216</v>
      </c>
      <c r="G4" s="142" t="s">
        <v>217</v>
      </c>
      <c r="H4" s="143" t="s">
        <v>218</v>
      </c>
      <c r="I4" s="157" t="s">
        <v>218</v>
      </c>
      <c r="J4" s="157"/>
      <c r="K4" s="157"/>
      <c r="L4" s="157"/>
      <c r="M4" s="157"/>
      <c r="N4" s="158"/>
      <c r="O4" s="158"/>
      <c r="P4" s="158"/>
      <c r="Q4" s="166" t="s">
        <v>62</v>
      </c>
      <c r="R4" s="157" t="s">
        <v>78</v>
      </c>
      <c r="S4" s="157"/>
      <c r="T4" s="157"/>
      <c r="U4" s="157"/>
      <c r="V4" s="157"/>
      <c r="W4" s="159"/>
    </row>
    <row r="5" ht="18" customHeight="1" spans="1:23">
      <c r="A5" s="144"/>
      <c r="B5" s="145"/>
      <c r="C5" s="144"/>
      <c r="D5" s="144"/>
      <c r="E5" s="144"/>
      <c r="F5" s="144"/>
      <c r="G5" s="144"/>
      <c r="H5" s="146" t="s">
        <v>219</v>
      </c>
      <c r="I5" s="143" t="s">
        <v>59</v>
      </c>
      <c r="J5" s="157"/>
      <c r="K5" s="157"/>
      <c r="L5" s="157"/>
      <c r="M5" s="159"/>
      <c r="N5" s="160" t="s">
        <v>220</v>
      </c>
      <c r="O5" s="158"/>
      <c r="P5" s="161"/>
      <c r="Q5" s="142" t="s">
        <v>62</v>
      </c>
      <c r="R5" s="143" t="s">
        <v>78</v>
      </c>
      <c r="S5" s="166" t="s">
        <v>65</v>
      </c>
      <c r="T5" s="157" t="s">
        <v>78</v>
      </c>
      <c r="U5" s="166" t="s">
        <v>67</v>
      </c>
      <c r="V5" s="166" t="s">
        <v>68</v>
      </c>
      <c r="W5" s="167" t="s">
        <v>69</v>
      </c>
    </row>
    <row r="6" ht="18.75" customHeight="1" spans="1:23">
      <c r="A6" s="147"/>
      <c r="B6" s="147"/>
      <c r="C6" s="147"/>
      <c r="D6" s="147"/>
      <c r="E6" s="147"/>
      <c r="F6" s="147"/>
      <c r="G6" s="147"/>
      <c r="H6" s="147"/>
      <c r="I6" s="162" t="s">
        <v>221</v>
      </c>
      <c r="J6" s="142" t="s">
        <v>222</v>
      </c>
      <c r="K6" s="142" t="s">
        <v>223</v>
      </c>
      <c r="L6" s="142" t="s">
        <v>224</v>
      </c>
      <c r="M6" s="142" t="s">
        <v>225</v>
      </c>
      <c r="N6" s="142" t="s">
        <v>59</v>
      </c>
      <c r="O6" s="142" t="s">
        <v>60</v>
      </c>
      <c r="P6" s="142" t="s">
        <v>61</v>
      </c>
      <c r="Q6" s="147"/>
      <c r="R6" s="142" t="s">
        <v>58</v>
      </c>
      <c r="S6" s="142" t="s">
        <v>65</v>
      </c>
      <c r="T6" s="142" t="s">
        <v>226</v>
      </c>
      <c r="U6" s="142" t="s">
        <v>67</v>
      </c>
      <c r="V6" s="142" t="s">
        <v>68</v>
      </c>
      <c r="W6" s="142" t="s">
        <v>69</v>
      </c>
    </row>
    <row r="7" ht="37.5" customHeight="1" spans="1:23">
      <c r="A7" s="148"/>
      <c r="B7" s="148"/>
      <c r="C7" s="148"/>
      <c r="D7" s="148"/>
      <c r="E7" s="148"/>
      <c r="F7" s="148"/>
      <c r="G7" s="148"/>
      <c r="H7" s="148"/>
      <c r="I7" s="163"/>
      <c r="J7" s="164" t="s">
        <v>227</v>
      </c>
      <c r="K7" s="164" t="s">
        <v>223</v>
      </c>
      <c r="L7" s="164" t="s">
        <v>224</v>
      </c>
      <c r="M7" s="164" t="s">
        <v>225</v>
      </c>
      <c r="N7" s="164" t="s">
        <v>223</v>
      </c>
      <c r="O7" s="164" t="s">
        <v>224</v>
      </c>
      <c r="P7" s="164" t="s">
        <v>225</v>
      </c>
      <c r="Q7" s="164" t="s">
        <v>62</v>
      </c>
      <c r="R7" s="164" t="s">
        <v>58</v>
      </c>
      <c r="S7" s="164" t="s">
        <v>65</v>
      </c>
      <c r="T7" s="164" t="s">
        <v>226</v>
      </c>
      <c r="U7" s="164" t="s">
        <v>67</v>
      </c>
      <c r="V7" s="164" t="s">
        <v>68</v>
      </c>
      <c r="W7" s="164" t="s">
        <v>69</v>
      </c>
    </row>
    <row r="8" ht="19.5" customHeight="1" spans="1:23">
      <c r="A8" s="149">
        <v>1</v>
      </c>
      <c r="B8" s="149">
        <v>2</v>
      </c>
      <c r="C8" s="149">
        <v>3</v>
      </c>
      <c r="D8" s="149">
        <v>4</v>
      </c>
      <c r="E8" s="149">
        <v>5</v>
      </c>
      <c r="F8" s="149">
        <v>6</v>
      </c>
      <c r="G8" s="149">
        <v>7</v>
      </c>
      <c r="H8" s="149">
        <v>8</v>
      </c>
      <c r="I8" s="149">
        <v>9</v>
      </c>
      <c r="J8" s="149">
        <v>10</v>
      </c>
      <c r="K8" s="149">
        <v>11</v>
      </c>
      <c r="L8" s="149">
        <v>12</v>
      </c>
      <c r="M8" s="149">
        <v>13</v>
      </c>
      <c r="N8" s="149">
        <v>14</v>
      </c>
      <c r="O8" s="149">
        <v>15</v>
      </c>
      <c r="P8" s="149">
        <v>16</v>
      </c>
      <c r="Q8" s="149">
        <v>17</v>
      </c>
      <c r="R8" s="149">
        <v>18</v>
      </c>
      <c r="S8" s="149">
        <v>19</v>
      </c>
      <c r="T8" s="149">
        <v>20</v>
      </c>
      <c r="U8" s="149">
        <v>21</v>
      </c>
      <c r="V8" s="149">
        <v>22</v>
      </c>
      <c r="W8" s="149">
        <v>23</v>
      </c>
    </row>
    <row r="9" ht="21" customHeight="1" spans="1:23">
      <c r="A9" s="150" t="s">
        <v>71</v>
      </c>
      <c r="B9" s="150"/>
      <c r="C9" s="150"/>
      <c r="D9" s="150"/>
      <c r="E9" s="150"/>
      <c r="F9" s="150"/>
      <c r="G9" s="150"/>
      <c r="H9" s="132">
        <v>12155032.22</v>
      </c>
      <c r="I9" s="132">
        <v>12155032.22</v>
      </c>
      <c r="J9" s="132"/>
      <c r="K9" s="132"/>
      <c r="L9" s="132">
        <v>12155032.22</v>
      </c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</row>
    <row r="10" ht="21" customHeight="1" spans="1:23">
      <c r="A10" s="150" t="s">
        <v>71</v>
      </c>
      <c r="B10" s="120" t="s">
        <v>228</v>
      </c>
      <c r="C10" s="120" t="s">
        <v>229</v>
      </c>
      <c r="D10" s="120" t="s">
        <v>87</v>
      </c>
      <c r="E10" s="120" t="s">
        <v>175</v>
      </c>
      <c r="F10" s="120" t="s">
        <v>230</v>
      </c>
      <c r="G10" s="120" t="s">
        <v>231</v>
      </c>
      <c r="H10" s="132">
        <v>506676</v>
      </c>
      <c r="I10" s="132">
        <v>506676</v>
      </c>
      <c r="J10" s="132"/>
      <c r="K10" s="132"/>
      <c r="L10" s="132">
        <v>506676</v>
      </c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</row>
    <row r="11" ht="21" customHeight="1" spans="1:23">
      <c r="A11" s="150" t="s">
        <v>71</v>
      </c>
      <c r="B11" s="120" t="s">
        <v>232</v>
      </c>
      <c r="C11" s="120" t="s">
        <v>233</v>
      </c>
      <c r="D11" s="120" t="s">
        <v>87</v>
      </c>
      <c r="E11" s="120" t="s">
        <v>175</v>
      </c>
      <c r="F11" s="120" t="s">
        <v>230</v>
      </c>
      <c r="G11" s="120" t="s">
        <v>231</v>
      </c>
      <c r="H11" s="132">
        <v>2864904</v>
      </c>
      <c r="I11" s="132">
        <v>2864904</v>
      </c>
      <c r="J11" s="132"/>
      <c r="K11" s="132"/>
      <c r="L11" s="132">
        <v>2864904</v>
      </c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</row>
    <row r="12" ht="21" customHeight="1" spans="1:23">
      <c r="A12" s="150" t="s">
        <v>71</v>
      </c>
      <c r="B12" s="120" t="s">
        <v>228</v>
      </c>
      <c r="C12" s="120" t="s">
        <v>229</v>
      </c>
      <c r="D12" s="120" t="s">
        <v>87</v>
      </c>
      <c r="E12" s="120" t="s">
        <v>175</v>
      </c>
      <c r="F12" s="120" t="s">
        <v>234</v>
      </c>
      <c r="G12" s="120" t="s">
        <v>235</v>
      </c>
      <c r="H12" s="132">
        <v>122100</v>
      </c>
      <c r="I12" s="132">
        <v>122100</v>
      </c>
      <c r="J12" s="132"/>
      <c r="K12" s="132"/>
      <c r="L12" s="132">
        <v>122100</v>
      </c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</row>
    <row r="13" ht="21" customHeight="1" spans="1:23">
      <c r="A13" s="150" t="s">
        <v>71</v>
      </c>
      <c r="B13" s="120" t="s">
        <v>228</v>
      </c>
      <c r="C13" s="120" t="s">
        <v>229</v>
      </c>
      <c r="D13" s="120" t="s">
        <v>87</v>
      </c>
      <c r="E13" s="120" t="s">
        <v>175</v>
      </c>
      <c r="F13" s="120" t="s">
        <v>234</v>
      </c>
      <c r="G13" s="120" t="s">
        <v>235</v>
      </c>
      <c r="H13" s="132">
        <v>506568</v>
      </c>
      <c r="I13" s="132">
        <v>506568</v>
      </c>
      <c r="J13" s="132"/>
      <c r="K13" s="132"/>
      <c r="L13" s="132">
        <v>506568</v>
      </c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</row>
    <row r="14" ht="21" customHeight="1" spans="1:23">
      <c r="A14" s="150" t="s">
        <v>71</v>
      </c>
      <c r="B14" s="120" t="s">
        <v>232</v>
      </c>
      <c r="C14" s="120" t="s">
        <v>233</v>
      </c>
      <c r="D14" s="120" t="s">
        <v>87</v>
      </c>
      <c r="E14" s="120" t="s">
        <v>175</v>
      </c>
      <c r="F14" s="120" t="s">
        <v>234</v>
      </c>
      <c r="G14" s="120" t="s">
        <v>235</v>
      </c>
      <c r="H14" s="132">
        <v>464616</v>
      </c>
      <c r="I14" s="132">
        <v>464616</v>
      </c>
      <c r="J14" s="132"/>
      <c r="K14" s="132"/>
      <c r="L14" s="132">
        <v>464616</v>
      </c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</row>
    <row r="15" ht="21" customHeight="1" spans="1:23">
      <c r="A15" s="150" t="s">
        <v>71</v>
      </c>
      <c r="B15" s="120" t="s">
        <v>228</v>
      </c>
      <c r="C15" s="120" t="s">
        <v>229</v>
      </c>
      <c r="D15" s="120" t="s">
        <v>87</v>
      </c>
      <c r="E15" s="120" t="s">
        <v>175</v>
      </c>
      <c r="F15" s="120" t="s">
        <v>236</v>
      </c>
      <c r="G15" s="120" t="s">
        <v>237</v>
      </c>
      <c r="H15" s="132">
        <v>42223</v>
      </c>
      <c r="I15" s="132">
        <v>42223</v>
      </c>
      <c r="J15" s="132"/>
      <c r="K15" s="132"/>
      <c r="L15" s="132">
        <v>42223</v>
      </c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</row>
    <row r="16" ht="21" customHeight="1" spans="1:23">
      <c r="A16" s="150" t="s">
        <v>71</v>
      </c>
      <c r="B16" s="120" t="s">
        <v>238</v>
      </c>
      <c r="C16" s="120" t="s">
        <v>239</v>
      </c>
      <c r="D16" s="120" t="s">
        <v>87</v>
      </c>
      <c r="E16" s="120" t="s">
        <v>175</v>
      </c>
      <c r="F16" s="120" t="s">
        <v>236</v>
      </c>
      <c r="G16" s="120" t="s">
        <v>237</v>
      </c>
      <c r="H16" s="132">
        <v>203220</v>
      </c>
      <c r="I16" s="132">
        <v>203220</v>
      </c>
      <c r="J16" s="132"/>
      <c r="K16" s="132"/>
      <c r="L16" s="132">
        <v>203220</v>
      </c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</row>
    <row r="17" ht="21" customHeight="1" spans="1:23">
      <c r="A17" s="150" t="s">
        <v>71</v>
      </c>
      <c r="B17" s="120" t="s">
        <v>240</v>
      </c>
      <c r="C17" s="120" t="s">
        <v>241</v>
      </c>
      <c r="D17" s="120" t="s">
        <v>87</v>
      </c>
      <c r="E17" s="120" t="s">
        <v>175</v>
      </c>
      <c r="F17" s="120" t="s">
        <v>242</v>
      </c>
      <c r="G17" s="120" t="s">
        <v>243</v>
      </c>
      <c r="H17" s="132">
        <v>1424472</v>
      </c>
      <c r="I17" s="132">
        <v>1424472</v>
      </c>
      <c r="J17" s="132"/>
      <c r="K17" s="132"/>
      <c r="L17" s="132">
        <v>1424472</v>
      </c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</row>
    <row r="18" ht="21" customHeight="1" spans="1:23">
      <c r="A18" s="150" t="s">
        <v>71</v>
      </c>
      <c r="B18" s="120" t="s">
        <v>244</v>
      </c>
      <c r="C18" s="120" t="s">
        <v>245</v>
      </c>
      <c r="D18" s="120" t="s">
        <v>87</v>
      </c>
      <c r="E18" s="120" t="s">
        <v>175</v>
      </c>
      <c r="F18" s="120" t="s">
        <v>242</v>
      </c>
      <c r="G18" s="120" t="s">
        <v>243</v>
      </c>
      <c r="H18" s="132">
        <v>882000</v>
      </c>
      <c r="I18" s="132">
        <v>882000</v>
      </c>
      <c r="J18" s="132"/>
      <c r="K18" s="132"/>
      <c r="L18" s="132">
        <v>882000</v>
      </c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</row>
    <row r="19" ht="21" customHeight="1" spans="1:23">
      <c r="A19" s="150" t="s">
        <v>71</v>
      </c>
      <c r="B19" s="120" t="s">
        <v>246</v>
      </c>
      <c r="C19" s="120" t="s">
        <v>247</v>
      </c>
      <c r="D19" s="120" t="s">
        <v>87</v>
      </c>
      <c r="E19" s="120" t="s">
        <v>175</v>
      </c>
      <c r="F19" s="120" t="s">
        <v>242</v>
      </c>
      <c r="G19" s="120" t="s">
        <v>243</v>
      </c>
      <c r="H19" s="132">
        <v>709500</v>
      </c>
      <c r="I19" s="132">
        <v>709500</v>
      </c>
      <c r="J19" s="132"/>
      <c r="K19" s="132"/>
      <c r="L19" s="132">
        <v>709500</v>
      </c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</row>
    <row r="20" ht="21" customHeight="1" spans="1:23">
      <c r="A20" s="150" t="s">
        <v>71</v>
      </c>
      <c r="B20" s="120" t="s">
        <v>248</v>
      </c>
      <c r="C20" s="120" t="s">
        <v>249</v>
      </c>
      <c r="D20" s="120" t="s">
        <v>109</v>
      </c>
      <c r="E20" s="120" t="s">
        <v>192</v>
      </c>
      <c r="F20" s="120" t="s">
        <v>250</v>
      </c>
      <c r="G20" s="120" t="s">
        <v>251</v>
      </c>
      <c r="H20" s="132">
        <v>1068792.96</v>
      </c>
      <c r="I20" s="132">
        <v>1068792.96</v>
      </c>
      <c r="J20" s="132"/>
      <c r="K20" s="132"/>
      <c r="L20" s="132">
        <v>1068792.96</v>
      </c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</row>
    <row r="21" ht="21" customHeight="1" spans="1:23">
      <c r="A21" s="150" t="s">
        <v>71</v>
      </c>
      <c r="B21" s="120" t="s">
        <v>248</v>
      </c>
      <c r="C21" s="120" t="s">
        <v>249</v>
      </c>
      <c r="D21" s="120" t="s">
        <v>252</v>
      </c>
      <c r="E21" s="120" t="s">
        <v>253</v>
      </c>
      <c r="F21" s="120" t="s">
        <v>254</v>
      </c>
      <c r="G21" s="120" t="s">
        <v>255</v>
      </c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</row>
    <row r="22" ht="21" customHeight="1" spans="1:23">
      <c r="A22" s="150" t="s">
        <v>71</v>
      </c>
      <c r="B22" s="120" t="s">
        <v>32</v>
      </c>
      <c r="C22" s="120" t="s">
        <v>249</v>
      </c>
      <c r="D22" s="120" t="s">
        <v>117</v>
      </c>
      <c r="E22" s="120" t="s">
        <v>197</v>
      </c>
      <c r="F22" s="120" t="s">
        <v>256</v>
      </c>
      <c r="G22" s="120" t="s">
        <v>257</v>
      </c>
      <c r="H22" s="132">
        <v>86368.94</v>
      </c>
      <c r="I22" s="132">
        <v>86368.94</v>
      </c>
      <c r="J22" s="132"/>
      <c r="K22" s="132"/>
      <c r="L22" s="132">
        <v>86368.94</v>
      </c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</row>
    <row r="23" ht="21" customHeight="1" spans="1:23">
      <c r="A23" s="150" t="s">
        <v>71</v>
      </c>
      <c r="B23" s="120" t="s">
        <v>248</v>
      </c>
      <c r="C23" s="120" t="s">
        <v>249</v>
      </c>
      <c r="D23" s="120" t="s">
        <v>118</v>
      </c>
      <c r="E23" s="120" t="s">
        <v>198</v>
      </c>
      <c r="F23" s="120" t="s">
        <v>256</v>
      </c>
      <c r="G23" s="120" t="s">
        <v>257</v>
      </c>
      <c r="H23" s="132">
        <v>387907.93</v>
      </c>
      <c r="I23" s="132">
        <v>387907.93</v>
      </c>
      <c r="J23" s="132"/>
      <c r="K23" s="132"/>
      <c r="L23" s="132">
        <v>387907.93</v>
      </c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</row>
    <row r="24" ht="21" customHeight="1" spans="1:23">
      <c r="A24" s="150" t="s">
        <v>71</v>
      </c>
      <c r="B24" s="120" t="s">
        <v>248</v>
      </c>
      <c r="C24" s="120" t="s">
        <v>249</v>
      </c>
      <c r="D24" s="120" t="s">
        <v>258</v>
      </c>
      <c r="E24" s="120" t="s">
        <v>259</v>
      </c>
      <c r="F24" s="120" t="s">
        <v>260</v>
      </c>
      <c r="G24" s="120" t="s">
        <v>261</v>
      </c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</row>
    <row r="25" ht="21" customHeight="1" spans="1:23">
      <c r="A25" s="150" t="s">
        <v>71</v>
      </c>
      <c r="B25" s="120" t="s">
        <v>248</v>
      </c>
      <c r="C25" s="120" t="s">
        <v>249</v>
      </c>
      <c r="D25" s="120" t="s">
        <v>87</v>
      </c>
      <c r="E25" s="120" t="s">
        <v>175</v>
      </c>
      <c r="F25" s="120" t="s">
        <v>262</v>
      </c>
      <c r="G25" s="120" t="s">
        <v>263</v>
      </c>
      <c r="H25" s="132">
        <v>38244.44</v>
      </c>
      <c r="I25" s="132">
        <v>38244.44</v>
      </c>
      <c r="J25" s="132"/>
      <c r="K25" s="132"/>
      <c r="L25" s="132">
        <v>38244.44</v>
      </c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</row>
    <row r="26" ht="21" customHeight="1" spans="1:23">
      <c r="A26" s="150" t="s">
        <v>71</v>
      </c>
      <c r="B26" s="120" t="s">
        <v>248</v>
      </c>
      <c r="C26" s="120" t="s">
        <v>249</v>
      </c>
      <c r="D26" s="120" t="s">
        <v>119</v>
      </c>
      <c r="E26" s="120" t="s">
        <v>199</v>
      </c>
      <c r="F26" s="120" t="s">
        <v>262</v>
      </c>
      <c r="G26" s="120" t="s">
        <v>263</v>
      </c>
      <c r="H26" s="132">
        <v>22344</v>
      </c>
      <c r="I26" s="132">
        <v>22344</v>
      </c>
      <c r="J26" s="132"/>
      <c r="K26" s="132"/>
      <c r="L26" s="132">
        <v>22344</v>
      </c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</row>
    <row r="27" ht="21" customHeight="1" spans="1:23">
      <c r="A27" s="150" t="s">
        <v>71</v>
      </c>
      <c r="B27" s="120" t="s">
        <v>248</v>
      </c>
      <c r="C27" s="120" t="s">
        <v>249</v>
      </c>
      <c r="D27" s="120" t="s">
        <v>119</v>
      </c>
      <c r="E27" s="120" t="s">
        <v>199</v>
      </c>
      <c r="F27" s="120" t="s">
        <v>262</v>
      </c>
      <c r="G27" s="120" t="s">
        <v>263</v>
      </c>
      <c r="H27" s="132">
        <v>13359.91</v>
      </c>
      <c r="I27" s="132">
        <v>13359.91</v>
      </c>
      <c r="J27" s="132"/>
      <c r="K27" s="132"/>
      <c r="L27" s="132">
        <v>13359.91</v>
      </c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</row>
    <row r="28" ht="21" customHeight="1" spans="1:23">
      <c r="A28" s="150" t="s">
        <v>71</v>
      </c>
      <c r="B28" s="120" t="s">
        <v>264</v>
      </c>
      <c r="C28" s="120" t="s">
        <v>201</v>
      </c>
      <c r="D28" s="120" t="s">
        <v>123</v>
      </c>
      <c r="E28" s="120" t="s">
        <v>201</v>
      </c>
      <c r="F28" s="120" t="s">
        <v>265</v>
      </c>
      <c r="G28" s="120" t="s">
        <v>201</v>
      </c>
      <c r="H28" s="132">
        <v>801594.72</v>
      </c>
      <c r="I28" s="132">
        <v>801594.72</v>
      </c>
      <c r="J28" s="132"/>
      <c r="K28" s="132"/>
      <c r="L28" s="132">
        <v>801594.72</v>
      </c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</row>
    <row r="29" ht="21" customHeight="1" spans="1:23">
      <c r="A29" s="150" t="s">
        <v>71</v>
      </c>
      <c r="B29" s="120" t="s">
        <v>266</v>
      </c>
      <c r="C29" s="120" t="s">
        <v>267</v>
      </c>
      <c r="D29" s="120" t="s">
        <v>87</v>
      </c>
      <c r="E29" s="120" t="s">
        <v>175</v>
      </c>
      <c r="F29" s="120" t="s">
        <v>268</v>
      </c>
      <c r="G29" s="120" t="s">
        <v>269</v>
      </c>
      <c r="H29" s="132">
        <v>70000</v>
      </c>
      <c r="I29" s="132">
        <v>70000</v>
      </c>
      <c r="J29" s="132"/>
      <c r="K29" s="132"/>
      <c r="L29" s="132">
        <v>70000</v>
      </c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</row>
    <row r="30" ht="21" customHeight="1" spans="1:23">
      <c r="A30" s="150" t="s">
        <v>71</v>
      </c>
      <c r="B30" s="120" t="s">
        <v>266</v>
      </c>
      <c r="C30" s="120" t="s">
        <v>267</v>
      </c>
      <c r="D30" s="120" t="s">
        <v>87</v>
      </c>
      <c r="E30" s="120" t="s">
        <v>175</v>
      </c>
      <c r="F30" s="120" t="s">
        <v>270</v>
      </c>
      <c r="G30" s="120" t="s">
        <v>271</v>
      </c>
      <c r="H30" s="132">
        <v>46500</v>
      </c>
      <c r="I30" s="132">
        <v>46500</v>
      </c>
      <c r="J30" s="132"/>
      <c r="K30" s="132"/>
      <c r="L30" s="132">
        <v>46500</v>
      </c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</row>
    <row r="31" ht="21" customHeight="1" spans="1:23">
      <c r="A31" s="150" t="s">
        <v>71</v>
      </c>
      <c r="B31" s="120" t="s">
        <v>266</v>
      </c>
      <c r="C31" s="120" t="s">
        <v>267</v>
      </c>
      <c r="D31" s="120" t="s">
        <v>87</v>
      </c>
      <c r="E31" s="120" t="s">
        <v>175</v>
      </c>
      <c r="F31" s="120" t="s">
        <v>272</v>
      </c>
      <c r="G31" s="120" t="s">
        <v>273</v>
      </c>
      <c r="H31" s="132">
        <v>10000</v>
      </c>
      <c r="I31" s="132">
        <v>10000</v>
      </c>
      <c r="J31" s="132"/>
      <c r="K31" s="132"/>
      <c r="L31" s="132">
        <v>10000</v>
      </c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</row>
    <row r="32" ht="21" customHeight="1" spans="1:23">
      <c r="A32" s="150" t="s">
        <v>71</v>
      </c>
      <c r="B32" s="120" t="s">
        <v>266</v>
      </c>
      <c r="C32" s="120" t="s">
        <v>267</v>
      </c>
      <c r="D32" s="120" t="s">
        <v>87</v>
      </c>
      <c r="E32" s="120" t="s">
        <v>175</v>
      </c>
      <c r="F32" s="120" t="s">
        <v>274</v>
      </c>
      <c r="G32" s="120" t="s">
        <v>275</v>
      </c>
      <c r="H32" s="132">
        <v>30000</v>
      </c>
      <c r="I32" s="132">
        <v>30000</v>
      </c>
      <c r="J32" s="132"/>
      <c r="K32" s="132"/>
      <c r="L32" s="132">
        <v>30000</v>
      </c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</row>
    <row r="33" ht="21" customHeight="1" spans="1:23">
      <c r="A33" s="150" t="s">
        <v>71</v>
      </c>
      <c r="B33" s="120" t="s">
        <v>266</v>
      </c>
      <c r="C33" s="120" t="s">
        <v>267</v>
      </c>
      <c r="D33" s="120" t="s">
        <v>87</v>
      </c>
      <c r="E33" s="120" t="s">
        <v>175</v>
      </c>
      <c r="F33" s="120" t="s">
        <v>276</v>
      </c>
      <c r="G33" s="120" t="s">
        <v>277</v>
      </c>
      <c r="H33" s="132">
        <v>20000</v>
      </c>
      <c r="I33" s="132">
        <v>20000</v>
      </c>
      <c r="J33" s="132"/>
      <c r="K33" s="132"/>
      <c r="L33" s="132">
        <v>20000</v>
      </c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</row>
    <row r="34" ht="21" customHeight="1" spans="1:23">
      <c r="A34" s="150" t="s">
        <v>71</v>
      </c>
      <c r="B34" s="120" t="s">
        <v>278</v>
      </c>
      <c r="C34" s="120" t="s">
        <v>279</v>
      </c>
      <c r="D34" s="120" t="s">
        <v>87</v>
      </c>
      <c r="E34" s="120" t="s">
        <v>175</v>
      </c>
      <c r="F34" s="120" t="s">
        <v>280</v>
      </c>
      <c r="G34" s="120" t="s">
        <v>207</v>
      </c>
      <c r="H34" s="132">
        <v>30000</v>
      </c>
      <c r="I34" s="132">
        <v>30000</v>
      </c>
      <c r="J34" s="132"/>
      <c r="K34" s="132"/>
      <c r="L34" s="132">
        <v>30000</v>
      </c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</row>
    <row r="35" ht="21" customHeight="1" spans="1:23">
      <c r="A35" s="150" t="s">
        <v>71</v>
      </c>
      <c r="B35" s="120" t="s">
        <v>281</v>
      </c>
      <c r="C35" s="120" t="s">
        <v>282</v>
      </c>
      <c r="D35" s="120" t="s">
        <v>87</v>
      </c>
      <c r="E35" s="120" t="s">
        <v>175</v>
      </c>
      <c r="F35" s="120" t="s">
        <v>283</v>
      </c>
      <c r="G35" s="120" t="s">
        <v>282</v>
      </c>
      <c r="H35" s="132">
        <v>129534.72</v>
      </c>
      <c r="I35" s="132">
        <v>129534.72</v>
      </c>
      <c r="J35" s="132"/>
      <c r="K35" s="132"/>
      <c r="L35" s="132">
        <v>129534.72</v>
      </c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</row>
    <row r="36" ht="21" customHeight="1" spans="1:23">
      <c r="A36" s="150" t="s">
        <v>71</v>
      </c>
      <c r="B36" s="120" t="s">
        <v>284</v>
      </c>
      <c r="C36" s="120" t="s">
        <v>285</v>
      </c>
      <c r="D36" s="120" t="s">
        <v>87</v>
      </c>
      <c r="E36" s="120" t="s">
        <v>175</v>
      </c>
      <c r="F36" s="120" t="s">
        <v>286</v>
      </c>
      <c r="G36" s="120" t="s">
        <v>287</v>
      </c>
      <c r="H36" s="132">
        <v>90000</v>
      </c>
      <c r="I36" s="132">
        <v>90000</v>
      </c>
      <c r="J36" s="132"/>
      <c r="K36" s="132"/>
      <c r="L36" s="132">
        <v>90000</v>
      </c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</row>
    <row r="37" ht="21" customHeight="1" spans="1:23">
      <c r="A37" s="150" t="s">
        <v>71</v>
      </c>
      <c r="B37" s="120" t="s">
        <v>288</v>
      </c>
      <c r="C37" s="120" t="s">
        <v>289</v>
      </c>
      <c r="D37" s="120" t="s">
        <v>108</v>
      </c>
      <c r="E37" s="120" t="s">
        <v>191</v>
      </c>
      <c r="F37" s="120" t="s">
        <v>290</v>
      </c>
      <c r="G37" s="120" t="s">
        <v>291</v>
      </c>
      <c r="H37" s="132">
        <v>900744.72</v>
      </c>
      <c r="I37" s="132">
        <v>900744.72</v>
      </c>
      <c r="J37" s="132"/>
      <c r="K37" s="132"/>
      <c r="L37" s="132">
        <v>900744.72</v>
      </c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</row>
    <row r="38" ht="21" customHeight="1" spans="1:23">
      <c r="A38" s="150" t="s">
        <v>71</v>
      </c>
      <c r="B38" s="120" t="s">
        <v>248</v>
      </c>
      <c r="C38" s="120" t="s">
        <v>249</v>
      </c>
      <c r="D38" s="120" t="s">
        <v>117</v>
      </c>
      <c r="E38" s="120" t="s">
        <v>197</v>
      </c>
      <c r="F38" s="120" t="s">
        <v>292</v>
      </c>
      <c r="G38" s="120" t="s">
        <v>293</v>
      </c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</row>
    <row r="39" ht="21" customHeight="1" spans="1:23">
      <c r="A39" s="150" t="s">
        <v>71</v>
      </c>
      <c r="B39" s="120" t="s">
        <v>294</v>
      </c>
      <c r="C39" s="120" t="s">
        <v>295</v>
      </c>
      <c r="D39" s="120" t="s">
        <v>109</v>
      </c>
      <c r="E39" s="120" t="s">
        <v>192</v>
      </c>
      <c r="F39" s="120" t="s">
        <v>250</v>
      </c>
      <c r="G39" s="120" t="s">
        <v>251</v>
      </c>
      <c r="H39" s="132">
        <v>424778.48</v>
      </c>
      <c r="I39" s="132">
        <v>424778.48</v>
      </c>
      <c r="J39" s="132"/>
      <c r="K39" s="132"/>
      <c r="L39" s="132">
        <v>424778.48</v>
      </c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</row>
    <row r="40" ht="21" customHeight="1" spans="1:23">
      <c r="A40" s="150" t="s">
        <v>71</v>
      </c>
      <c r="B40" s="120" t="s">
        <v>294</v>
      </c>
      <c r="C40" s="120" t="s">
        <v>295</v>
      </c>
      <c r="D40" s="120" t="s">
        <v>119</v>
      </c>
      <c r="E40" s="120" t="s">
        <v>199</v>
      </c>
      <c r="F40" s="120" t="s">
        <v>262</v>
      </c>
      <c r="G40" s="120" t="s">
        <v>263</v>
      </c>
      <c r="H40" s="132">
        <v>30582.4</v>
      </c>
      <c r="I40" s="132">
        <v>30582.4</v>
      </c>
      <c r="J40" s="132"/>
      <c r="K40" s="132"/>
      <c r="L40" s="132">
        <v>30582.4</v>
      </c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</row>
    <row r="41" ht="21" customHeight="1" spans="1:23">
      <c r="A41" s="150" t="s">
        <v>71</v>
      </c>
      <c r="B41" s="120" t="s">
        <v>296</v>
      </c>
      <c r="C41" s="120" t="s">
        <v>297</v>
      </c>
      <c r="D41" s="120" t="s">
        <v>111</v>
      </c>
      <c r="E41" s="120" t="s">
        <v>193</v>
      </c>
      <c r="F41" s="120" t="s">
        <v>262</v>
      </c>
      <c r="G41" s="120" t="s">
        <v>263</v>
      </c>
      <c r="H41" s="132">
        <v>208000</v>
      </c>
      <c r="I41" s="132">
        <v>208000</v>
      </c>
      <c r="J41" s="132"/>
      <c r="K41" s="132"/>
      <c r="L41" s="132">
        <v>208000</v>
      </c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</row>
    <row r="42" ht="21" customHeight="1" spans="1:23">
      <c r="A42" s="150" t="s">
        <v>71</v>
      </c>
      <c r="B42" s="120" t="s">
        <v>298</v>
      </c>
      <c r="C42" s="120" t="s">
        <v>299</v>
      </c>
      <c r="D42" s="120" t="s">
        <v>87</v>
      </c>
      <c r="E42" s="120" t="s">
        <v>175</v>
      </c>
      <c r="F42" s="120" t="s">
        <v>286</v>
      </c>
      <c r="G42" s="120" t="s">
        <v>287</v>
      </c>
      <c r="H42" s="132">
        <v>20000</v>
      </c>
      <c r="I42" s="132">
        <v>20000</v>
      </c>
      <c r="J42" s="132"/>
      <c r="K42" s="132"/>
      <c r="L42" s="132">
        <v>20000</v>
      </c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</row>
    <row r="43" ht="21" customHeight="1" spans="1:23">
      <c r="A43" s="151" t="s">
        <v>127</v>
      </c>
      <c r="B43" s="152"/>
      <c r="C43" s="152"/>
      <c r="D43" s="152"/>
      <c r="E43" s="152"/>
      <c r="F43" s="152"/>
      <c r="G43" s="153"/>
      <c r="H43" s="132">
        <v>12155032.22</v>
      </c>
      <c r="I43" s="132">
        <v>12155032.22</v>
      </c>
      <c r="J43" s="132"/>
      <c r="K43" s="132"/>
      <c r="L43" s="132">
        <v>12155032.22</v>
      </c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</row>
    <row r="44" customHeight="1" spans="1:23">
      <c r="A44" s="121"/>
      <c r="B44" s="121"/>
      <c r="C44" s="121"/>
      <c r="D44" s="121"/>
      <c r="E44" s="121"/>
      <c r="F44" s="121"/>
      <c r="G44" s="121"/>
      <c r="H44" s="121">
        <f>SUBTOTAL(9,H10:H43)</f>
        <v>24310064.44</v>
      </c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</row>
  </sheetData>
  <autoFilter xmlns:etc="http://www.wps.cn/officeDocument/2017/etCustomData" ref="A1:W43" etc:filterBottomFollowUsedRange="0">
    <extLst/>
  </autoFilter>
  <mergeCells count="30">
    <mergeCell ref="A2:W2"/>
    <mergeCell ref="A3:G3"/>
    <mergeCell ref="H4:W4"/>
    <mergeCell ref="I5:M5"/>
    <mergeCell ref="N5:P5"/>
    <mergeCell ref="R5:W5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7"/>
  <sheetViews>
    <sheetView showZeros="0" tabSelected="1" topLeftCell="C1" workbookViewId="0">
      <selection activeCell="D43" sqref="D43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9" width="19.1428571428571" customWidth="1"/>
    <col min="10" max="10" width="19.1428571428571" style="116" customWidth="1"/>
    <col min="11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122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300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123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"单位名称："&amp;"耿马傣族佤族自治县教育体育局"</f>
        <v>单位名称：耿马傣族佤族自治县教育体育局</v>
      </c>
      <c r="B3" s="8"/>
      <c r="C3" s="8"/>
      <c r="D3" s="8"/>
      <c r="E3" s="8"/>
      <c r="F3" s="8"/>
      <c r="G3" s="8"/>
      <c r="H3" s="8"/>
      <c r="I3" s="9"/>
      <c r="J3" s="124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203</v>
      </c>
    </row>
    <row r="4" ht="18.75" customHeight="1" spans="1:23">
      <c r="A4" s="10" t="s">
        <v>301</v>
      </c>
      <c r="B4" s="11" t="s">
        <v>212</v>
      </c>
      <c r="C4" s="10" t="s">
        <v>213</v>
      </c>
      <c r="D4" s="10" t="s">
        <v>302</v>
      </c>
      <c r="E4" s="11" t="s">
        <v>214</v>
      </c>
      <c r="F4" s="11" t="s">
        <v>215</v>
      </c>
      <c r="G4" s="11" t="s">
        <v>303</v>
      </c>
      <c r="H4" s="11" t="s">
        <v>304</v>
      </c>
      <c r="I4" s="30" t="s">
        <v>56</v>
      </c>
      <c r="J4" s="125" t="s">
        <v>305</v>
      </c>
      <c r="K4" s="13"/>
      <c r="L4" s="13"/>
      <c r="M4" s="14"/>
      <c r="N4" s="12" t="s">
        <v>220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6" t="s">
        <v>59</v>
      </c>
      <c r="K5" s="127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226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8" t="s">
        <v>58</v>
      </c>
      <c r="K6" s="93"/>
      <c r="L6" s="31"/>
      <c r="M6" s="31"/>
      <c r="N6" s="31"/>
      <c r="O6" s="31"/>
      <c r="P6" s="31"/>
      <c r="Q6" s="31"/>
      <c r="R6" s="31"/>
      <c r="S6" s="133"/>
      <c r="T6" s="133"/>
      <c r="U6" s="133"/>
      <c r="V6" s="133"/>
      <c r="W6" s="133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129" t="s">
        <v>58</v>
      </c>
      <c r="K7" s="46" t="s">
        <v>306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7">
        <v>1</v>
      </c>
      <c r="B8" s="117">
        <v>2</v>
      </c>
      <c r="C8" s="117">
        <v>3</v>
      </c>
      <c r="D8" s="117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30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  <c r="T8" s="117">
        <v>20</v>
      </c>
      <c r="U8" s="117">
        <v>21</v>
      </c>
      <c r="V8" s="117">
        <v>22</v>
      </c>
      <c r="W8" s="117">
        <v>23</v>
      </c>
    </row>
    <row r="9" ht="18.75" customHeight="1" spans="1:23">
      <c r="A9" s="21"/>
      <c r="B9" s="21"/>
      <c r="C9" s="21" t="s">
        <v>307</v>
      </c>
      <c r="D9" s="21"/>
      <c r="E9" s="21"/>
      <c r="F9" s="21"/>
      <c r="G9" s="21"/>
      <c r="H9" s="21"/>
      <c r="I9" s="23">
        <v>245600</v>
      </c>
      <c r="J9" s="131">
        <v>245600</v>
      </c>
      <c r="K9" s="23">
        <v>245600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8" t="s">
        <v>308</v>
      </c>
      <c r="B10" s="118" t="s">
        <v>309</v>
      </c>
      <c r="C10" s="21" t="s">
        <v>307</v>
      </c>
      <c r="D10" s="118" t="s">
        <v>71</v>
      </c>
      <c r="E10" s="118" t="s">
        <v>89</v>
      </c>
      <c r="F10" s="118" t="s">
        <v>177</v>
      </c>
      <c r="G10" s="118" t="s">
        <v>310</v>
      </c>
      <c r="H10" s="118" t="s">
        <v>311</v>
      </c>
      <c r="I10" s="23">
        <v>245600</v>
      </c>
      <c r="J10" s="132">
        <v>245600</v>
      </c>
      <c r="K10" s="23">
        <v>245600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1" t="s">
        <v>312</v>
      </c>
      <c r="D11" s="24"/>
      <c r="E11" s="24"/>
      <c r="F11" s="24"/>
      <c r="G11" s="24"/>
      <c r="H11" s="24"/>
      <c r="I11" s="23">
        <v>150000</v>
      </c>
      <c r="J11" s="131">
        <v>150000</v>
      </c>
      <c r="K11" s="23">
        <v>150000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8" t="s">
        <v>313</v>
      </c>
      <c r="B12" s="118" t="s">
        <v>314</v>
      </c>
      <c r="C12" s="21" t="s">
        <v>312</v>
      </c>
      <c r="D12" s="118" t="s">
        <v>71</v>
      </c>
      <c r="E12" s="118" t="s">
        <v>99</v>
      </c>
      <c r="F12" s="118" t="s">
        <v>186</v>
      </c>
      <c r="G12" s="118" t="s">
        <v>270</v>
      </c>
      <c r="H12" s="118" t="s">
        <v>271</v>
      </c>
      <c r="I12" s="132">
        <v>150000</v>
      </c>
      <c r="J12" s="132">
        <v>150000</v>
      </c>
      <c r="K12" s="23">
        <v>150000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4"/>
      <c r="B13" s="24"/>
      <c r="C13" s="21" t="s">
        <v>315</v>
      </c>
      <c r="D13" s="24"/>
      <c r="E13" s="24"/>
      <c r="F13" s="24"/>
      <c r="G13" s="24"/>
      <c r="H13" s="24"/>
      <c r="I13" s="23">
        <v>3000000</v>
      </c>
      <c r="J13" s="131">
        <v>3000000</v>
      </c>
      <c r="K13" s="23">
        <v>3000000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8" t="s">
        <v>308</v>
      </c>
      <c r="B14" s="118" t="s">
        <v>316</v>
      </c>
      <c r="C14" s="21" t="s">
        <v>315</v>
      </c>
      <c r="D14" s="118" t="s">
        <v>71</v>
      </c>
      <c r="E14" s="118" t="s">
        <v>91</v>
      </c>
      <c r="F14" s="118" t="s">
        <v>179</v>
      </c>
      <c r="G14" s="118" t="s">
        <v>317</v>
      </c>
      <c r="H14" s="118" t="s">
        <v>318</v>
      </c>
      <c r="I14" s="132">
        <v>300000</v>
      </c>
      <c r="J14" s="132">
        <v>300000</v>
      </c>
      <c r="K14" s="23">
        <v>300000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8" t="s">
        <v>308</v>
      </c>
      <c r="B15" s="118" t="s">
        <v>316</v>
      </c>
      <c r="C15" s="21" t="s">
        <v>315</v>
      </c>
      <c r="D15" s="118" t="s">
        <v>71</v>
      </c>
      <c r="E15" s="118" t="s">
        <v>92</v>
      </c>
      <c r="F15" s="118" t="s">
        <v>180</v>
      </c>
      <c r="G15" s="118" t="s">
        <v>317</v>
      </c>
      <c r="H15" s="118" t="s">
        <v>318</v>
      </c>
      <c r="I15" s="132">
        <v>1500000</v>
      </c>
      <c r="J15" s="132">
        <v>1500000</v>
      </c>
      <c r="K15" s="23">
        <v>1500000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8" t="s">
        <v>308</v>
      </c>
      <c r="B16" s="118" t="s">
        <v>316</v>
      </c>
      <c r="C16" s="21" t="s">
        <v>315</v>
      </c>
      <c r="D16" s="118" t="s">
        <v>71</v>
      </c>
      <c r="E16" s="118" t="s">
        <v>93</v>
      </c>
      <c r="F16" s="118" t="s">
        <v>181</v>
      </c>
      <c r="G16" s="118" t="s">
        <v>317</v>
      </c>
      <c r="H16" s="118" t="s">
        <v>318</v>
      </c>
      <c r="I16" s="132">
        <v>900000</v>
      </c>
      <c r="J16" s="132">
        <v>900000</v>
      </c>
      <c r="K16" s="23">
        <v>900000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18" t="s">
        <v>308</v>
      </c>
      <c r="B17" s="118" t="s">
        <v>316</v>
      </c>
      <c r="C17" s="21" t="s">
        <v>315</v>
      </c>
      <c r="D17" s="118" t="s">
        <v>71</v>
      </c>
      <c r="E17" s="118" t="s">
        <v>94</v>
      </c>
      <c r="F17" s="118" t="s">
        <v>182</v>
      </c>
      <c r="G17" s="118" t="s">
        <v>317</v>
      </c>
      <c r="H17" s="118" t="s">
        <v>318</v>
      </c>
      <c r="I17" s="132">
        <v>300000</v>
      </c>
      <c r="J17" s="132">
        <v>300000</v>
      </c>
      <c r="K17" s="23">
        <v>300000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4"/>
      <c r="B18" s="24"/>
      <c r="C18" s="21" t="s">
        <v>319</v>
      </c>
      <c r="D18" s="24"/>
      <c r="E18" s="24"/>
      <c r="F18" s="24"/>
      <c r="G18" s="24"/>
      <c r="H18" s="24"/>
      <c r="I18" s="23">
        <v>170000</v>
      </c>
      <c r="J18" s="131">
        <v>170000</v>
      </c>
      <c r="K18" s="23">
        <v>170000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18" t="s">
        <v>308</v>
      </c>
      <c r="B19" s="118" t="s">
        <v>320</v>
      </c>
      <c r="C19" s="21" t="s">
        <v>319</v>
      </c>
      <c r="D19" s="118" t="s">
        <v>71</v>
      </c>
      <c r="E19" s="118" t="s">
        <v>88</v>
      </c>
      <c r="F19" s="118" t="s">
        <v>176</v>
      </c>
      <c r="G19" s="118" t="s">
        <v>270</v>
      </c>
      <c r="H19" s="118" t="s">
        <v>271</v>
      </c>
      <c r="I19" s="132">
        <v>170000</v>
      </c>
      <c r="J19" s="132">
        <v>170000</v>
      </c>
      <c r="K19" s="23">
        <v>170000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4"/>
      <c r="B20" s="24"/>
      <c r="C20" s="21" t="s">
        <v>321</v>
      </c>
      <c r="D20" s="24"/>
      <c r="E20" s="24"/>
      <c r="F20" s="24"/>
      <c r="G20" s="24"/>
      <c r="H20" s="24"/>
      <c r="I20" s="23">
        <v>5000</v>
      </c>
      <c r="J20" s="131">
        <v>5000</v>
      </c>
      <c r="K20" s="23">
        <v>5000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18" t="s">
        <v>308</v>
      </c>
      <c r="B21" s="118" t="s">
        <v>322</v>
      </c>
      <c r="C21" s="21" t="s">
        <v>321</v>
      </c>
      <c r="D21" s="118" t="s">
        <v>71</v>
      </c>
      <c r="E21" s="118" t="s">
        <v>115</v>
      </c>
      <c r="F21" s="118" t="s">
        <v>195</v>
      </c>
      <c r="G21" s="118" t="s">
        <v>270</v>
      </c>
      <c r="H21" s="118" t="s">
        <v>271</v>
      </c>
      <c r="I21" s="132">
        <v>5000</v>
      </c>
      <c r="J21" s="132">
        <v>5000</v>
      </c>
      <c r="K21" s="23">
        <v>5000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4"/>
      <c r="B22" s="24" t="s">
        <v>32</v>
      </c>
      <c r="C22" s="21" t="s">
        <v>323</v>
      </c>
      <c r="D22" s="24"/>
      <c r="E22" s="24"/>
      <c r="F22" s="24"/>
      <c r="G22" s="24"/>
      <c r="H22" s="24"/>
      <c r="I22" s="23">
        <v>1000000</v>
      </c>
      <c r="J22" s="131"/>
      <c r="K22" s="23"/>
      <c r="L22" s="23"/>
      <c r="M22" s="23"/>
      <c r="N22" s="23"/>
      <c r="O22" s="23"/>
      <c r="P22" s="23"/>
      <c r="Q22" s="23"/>
      <c r="R22" s="23">
        <v>1000000</v>
      </c>
      <c r="S22" s="23"/>
      <c r="T22" s="23"/>
      <c r="U22" s="23"/>
      <c r="V22" s="23"/>
      <c r="W22" s="23">
        <v>1000000</v>
      </c>
    </row>
    <row r="23" ht="18.75" customHeight="1" spans="1:23">
      <c r="A23" s="118" t="s">
        <v>308</v>
      </c>
      <c r="B23" s="118" t="s">
        <v>324</v>
      </c>
      <c r="C23" s="21" t="s">
        <v>323</v>
      </c>
      <c r="D23" s="118" t="s">
        <v>71</v>
      </c>
      <c r="E23" s="118" t="s">
        <v>88</v>
      </c>
      <c r="F23" s="118" t="s">
        <v>176</v>
      </c>
      <c r="G23" s="118" t="s">
        <v>270</v>
      </c>
      <c r="H23" s="118" t="s">
        <v>271</v>
      </c>
      <c r="I23" s="132">
        <v>900000</v>
      </c>
      <c r="J23" s="132"/>
      <c r="K23" s="23"/>
      <c r="L23" s="23"/>
      <c r="M23" s="23"/>
      <c r="N23" s="23"/>
      <c r="O23" s="23"/>
      <c r="P23" s="23"/>
      <c r="Q23" s="23"/>
      <c r="R23" s="23">
        <v>900000</v>
      </c>
      <c r="S23" s="23"/>
      <c r="T23" s="23"/>
      <c r="U23" s="23"/>
      <c r="V23" s="23"/>
      <c r="W23" s="23">
        <v>900000</v>
      </c>
    </row>
    <row r="24" ht="18.75" customHeight="1" spans="1:23">
      <c r="A24" s="118" t="s">
        <v>308</v>
      </c>
      <c r="B24" s="118" t="s">
        <v>324</v>
      </c>
      <c r="C24" s="21" t="s">
        <v>323</v>
      </c>
      <c r="D24" s="118" t="s">
        <v>71</v>
      </c>
      <c r="E24" s="118" t="s">
        <v>88</v>
      </c>
      <c r="F24" s="118" t="s">
        <v>176</v>
      </c>
      <c r="G24" s="118" t="s">
        <v>268</v>
      </c>
      <c r="H24" s="118" t="s">
        <v>269</v>
      </c>
      <c r="I24" s="132">
        <v>100000</v>
      </c>
      <c r="J24" s="132"/>
      <c r="K24" s="23"/>
      <c r="L24" s="23"/>
      <c r="M24" s="23"/>
      <c r="N24" s="23"/>
      <c r="O24" s="23"/>
      <c r="P24" s="23"/>
      <c r="Q24" s="23"/>
      <c r="R24" s="23">
        <v>100000</v>
      </c>
      <c r="S24" s="23"/>
      <c r="T24" s="23"/>
      <c r="U24" s="23"/>
      <c r="V24" s="23"/>
      <c r="W24" s="23">
        <v>100000</v>
      </c>
    </row>
    <row r="25" ht="18.75" customHeight="1" spans="1:23">
      <c r="A25" s="24"/>
      <c r="B25" s="24"/>
      <c r="C25" s="21" t="s">
        <v>325</v>
      </c>
      <c r="D25" s="24"/>
      <c r="E25" s="24"/>
      <c r="F25" s="24"/>
      <c r="G25" s="24"/>
      <c r="H25" s="24"/>
      <c r="I25" s="23">
        <v>250000</v>
      </c>
      <c r="J25" s="131">
        <v>250000</v>
      </c>
      <c r="K25" s="23">
        <v>250000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18" t="s">
        <v>308</v>
      </c>
      <c r="B26" s="118" t="s">
        <v>326</v>
      </c>
      <c r="C26" s="21" t="s">
        <v>325</v>
      </c>
      <c r="D26" s="118" t="s">
        <v>71</v>
      </c>
      <c r="E26" s="118" t="s">
        <v>94</v>
      </c>
      <c r="F26" s="118" t="s">
        <v>182</v>
      </c>
      <c r="G26" s="118" t="s">
        <v>270</v>
      </c>
      <c r="H26" s="118" t="s">
        <v>271</v>
      </c>
      <c r="I26" s="132">
        <v>200000</v>
      </c>
      <c r="J26" s="132">
        <v>200000</v>
      </c>
      <c r="K26" s="23">
        <v>200000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18" t="s">
        <v>308</v>
      </c>
      <c r="B27" s="118" t="s">
        <v>326</v>
      </c>
      <c r="C27" s="21" t="s">
        <v>325</v>
      </c>
      <c r="D27" s="118" t="s">
        <v>71</v>
      </c>
      <c r="E27" s="118" t="s">
        <v>94</v>
      </c>
      <c r="F27" s="118" t="s">
        <v>182</v>
      </c>
      <c r="G27" s="118" t="s">
        <v>268</v>
      </c>
      <c r="H27" s="118" t="s">
        <v>269</v>
      </c>
      <c r="I27" s="132">
        <v>10000</v>
      </c>
      <c r="J27" s="132">
        <v>10000</v>
      </c>
      <c r="K27" s="23">
        <v>10000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18" t="s">
        <v>308</v>
      </c>
      <c r="B28" s="118" t="s">
        <v>326</v>
      </c>
      <c r="C28" s="21" t="s">
        <v>325</v>
      </c>
      <c r="D28" s="118" t="s">
        <v>71</v>
      </c>
      <c r="E28" s="118" t="s">
        <v>94</v>
      </c>
      <c r="F28" s="118" t="s">
        <v>182</v>
      </c>
      <c r="G28" s="118" t="s">
        <v>327</v>
      </c>
      <c r="H28" s="118" t="s">
        <v>328</v>
      </c>
      <c r="I28" s="132">
        <v>40000</v>
      </c>
      <c r="J28" s="132">
        <v>40000</v>
      </c>
      <c r="K28" s="23">
        <v>40000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4"/>
      <c r="B29" s="24"/>
      <c r="C29" s="21" t="s">
        <v>329</v>
      </c>
      <c r="D29" s="24"/>
      <c r="E29" s="24"/>
      <c r="F29" s="24"/>
      <c r="G29" s="24"/>
      <c r="H29" s="24"/>
      <c r="I29" s="23">
        <v>30000</v>
      </c>
      <c r="J29" s="131">
        <v>30000</v>
      </c>
      <c r="K29" s="23">
        <v>30000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18" t="s">
        <v>308</v>
      </c>
      <c r="B30" s="118" t="s">
        <v>330</v>
      </c>
      <c r="C30" s="21" t="s">
        <v>329</v>
      </c>
      <c r="D30" s="118" t="s">
        <v>71</v>
      </c>
      <c r="E30" s="118" t="s">
        <v>104</v>
      </c>
      <c r="F30" s="118" t="s">
        <v>189</v>
      </c>
      <c r="G30" s="118" t="s">
        <v>270</v>
      </c>
      <c r="H30" s="118" t="s">
        <v>271</v>
      </c>
      <c r="I30" s="132">
        <v>25000</v>
      </c>
      <c r="J30" s="132">
        <v>25000</v>
      </c>
      <c r="K30" s="23">
        <v>25000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118" t="s">
        <v>308</v>
      </c>
      <c r="B31" s="118" t="s">
        <v>330</v>
      </c>
      <c r="C31" s="21" t="s">
        <v>329</v>
      </c>
      <c r="D31" s="118" t="s">
        <v>71</v>
      </c>
      <c r="E31" s="118" t="s">
        <v>104</v>
      </c>
      <c r="F31" s="118" t="s">
        <v>189</v>
      </c>
      <c r="G31" s="118" t="s">
        <v>331</v>
      </c>
      <c r="H31" s="118" t="s">
        <v>332</v>
      </c>
      <c r="I31" s="132">
        <v>5000</v>
      </c>
      <c r="J31" s="132">
        <v>5000</v>
      </c>
      <c r="K31" s="23">
        <v>5000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4"/>
      <c r="B32" s="24"/>
      <c r="C32" s="21" t="s">
        <v>333</v>
      </c>
      <c r="D32" s="24"/>
      <c r="E32" s="24"/>
      <c r="F32" s="24"/>
      <c r="G32" s="24"/>
      <c r="H32" s="24"/>
      <c r="I32" s="23">
        <v>200000</v>
      </c>
      <c r="J32" s="131">
        <v>200000</v>
      </c>
      <c r="K32" s="23">
        <v>200000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118" t="s">
        <v>308</v>
      </c>
      <c r="B33" s="118" t="s">
        <v>334</v>
      </c>
      <c r="C33" s="21" t="s">
        <v>333</v>
      </c>
      <c r="D33" s="118" t="s">
        <v>71</v>
      </c>
      <c r="E33" s="118" t="s">
        <v>102</v>
      </c>
      <c r="F33" s="118" t="s">
        <v>188</v>
      </c>
      <c r="G33" s="118" t="s">
        <v>317</v>
      </c>
      <c r="H33" s="118" t="s">
        <v>318</v>
      </c>
      <c r="I33" s="132">
        <v>180000</v>
      </c>
      <c r="J33" s="132">
        <v>180000</v>
      </c>
      <c r="K33" s="23">
        <v>180000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18" t="s">
        <v>308</v>
      </c>
      <c r="B34" s="118" t="s">
        <v>334</v>
      </c>
      <c r="C34" s="21" t="s">
        <v>333</v>
      </c>
      <c r="D34" s="118" t="s">
        <v>71</v>
      </c>
      <c r="E34" s="118" t="s">
        <v>102</v>
      </c>
      <c r="F34" s="118" t="s">
        <v>188</v>
      </c>
      <c r="G34" s="118" t="s">
        <v>335</v>
      </c>
      <c r="H34" s="118" t="s">
        <v>328</v>
      </c>
      <c r="I34" s="132">
        <v>20000</v>
      </c>
      <c r="J34" s="132">
        <v>20000</v>
      </c>
      <c r="K34" s="23">
        <v>20000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24"/>
      <c r="B35" s="24"/>
      <c r="C35" s="21" t="s">
        <v>336</v>
      </c>
      <c r="D35" s="24"/>
      <c r="E35" s="24"/>
      <c r="F35" s="24"/>
      <c r="G35" s="24"/>
      <c r="H35" s="24"/>
      <c r="I35" s="23">
        <v>388000</v>
      </c>
      <c r="J35" s="131">
        <v>388000</v>
      </c>
      <c r="K35" s="23">
        <v>388000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118" t="s">
        <v>308</v>
      </c>
      <c r="B36" s="118" t="s">
        <v>337</v>
      </c>
      <c r="C36" s="21" t="s">
        <v>336</v>
      </c>
      <c r="D36" s="118" t="s">
        <v>71</v>
      </c>
      <c r="E36" s="118" t="s">
        <v>88</v>
      </c>
      <c r="F36" s="118" t="s">
        <v>176</v>
      </c>
      <c r="G36" s="118" t="s">
        <v>270</v>
      </c>
      <c r="H36" s="118" t="s">
        <v>271</v>
      </c>
      <c r="I36" s="132">
        <v>388000</v>
      </c>
      <c r="J36" s="132">
        <v>388000</v>
      </c>
      <c r="K36" s="23">
        <v>388000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24"/>
      <c r="B37" s="24"/>
      <c r="C37" s="21" t="s">
        <v>338</v>
      </c>
      <c r="D37" s="24"/>
      <c r="E37" s="24"/>
      <c r="F37" s="24"/>
      <c r="G37" s="24"/>
      <c r="H37" s="24"/>
      <c r="I37" s="23">
        <v>2000</v>
      </c>
      <c r="J37" s="131"/>
      <c r="K37" s="23"/>
      <c r="L37" s="23"/>
      <c r="M37" s="23"/>
      <c r="N37" s="23"/>
      <c r="O37" s="23"/>
      <c r="P37" s="23"/>
      <c r="Q37" s="23"/>
      <c r="R37" s="23">
        <v>2000</v>
      </c>
      <c r="S37" s="23"/>
      <c r="T37" s="23"/>
      <c r="U37" s="23"/>
      <c r="V37" s="23"/>
      <c r="W37" s="23">
        <v>2000</v>
      </c>
    </row>
    <row r="38" ht="18.75" customHeight="1" spans="1:23">
      <c r="A38" s="118" t="s">
        <v>308</v>
      </c>
      <c r="B38" s="118" t="s">
        <v>339</v>
      </c>
      <c r="C38" s="21" t="s">
        <v>338</v>
      </c>
      <c r="D38" s="118" t="s">
        <v>71</v>
      </c>
      <c r="E38" s="118" t="s">
        <v>126</v>
      </c>
      <c r="F38" s="118" t="s">
        <v>83</v>
      </c>
      <c r="G38" s="118" t="s">
        <v>270</v>
      </c>
      <c r="H38" s="118" t="s">
        <v>271</v>
      </c>
      <c r="I38" s="132">
        <v>2000</v>
      </c>
      <c r="J38" s="132"/>
      <c r="K38" s="23"/>
      <c r="L38" s="23"/>
      <c r="M38" s="23"/>
      <c r="N38" s="23"/>
      <c r="O38" s="23"/>
      <c r="P38" s="23"/>
      <c r="Q38" s="23"/>
      <c r="R38" s="23">
        <v>2000</v>
      </c>
      <c r="S38" s="23"/>
      <c r="T38" s="23"/>
      <c r="U38" s="23"/>
      <c r="V38" s="23"/>
      <c r="W38" s="23">
        <v>2000</v>
      </c>
    </row>
    <row r="39" ht="18.75" customHeight="1" spans="1:23">
      <c r="A39" s="24"/>
      <c r="B39" s="24"/>
      <c r="C39" s="21" t="s">
        <v>340</v>
      </c>
      <c r="D39" s="24"/>
      <c r="E39" s="24"/>
      <c r="F39" s="24"/>
      <c r="G39" s="24"/>
      <c r="H39" s="24"/>
      <c r="I39" s="23">
        <v>690000</v>
      </c>
      <c r="J39" s="131">
        <v>690000</v>
      </c>
      <c r="K39" s="23">
        <v>690000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118" t="s">
        <v>308</v>
      </c>
      <c r="B40" s="118" t="s">
        <v>341</v>
      </c>
      <c r="C40" s="21" t="s">
        <v>340</v>
      </c>
      <c r="D40" s="118" t="s">
        <v>71</v>
      </c>
      <c r="E40" s="118" t="s">
        <v>88</v>
      </c>
      <c r="F40" s="118" t="s">
        <v>176</v>
      </c>
      <c r="G40" s="118" t="s">
        <v>270</v>
      </c>
      <c r="H40" s="118" t="s">
        <v>271</v>
      </c>
      <c r="I40" s="132">
        <v>640000</v>
      </c>
      <c r="J40" s="132">
        <v>640000</v>
      </c>
      <c r="K40" s="23">
        <v>640000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118" t="s">
        <v>308</v>
      </c>
      <c r="B41" s="118" t="s">
        <v>341</v>
      </c>
      <c r="C41" s="21" t="s">
        <v>340</v>
      </c>
      <c r="D41" s="118" t="s">
        <v>71</v>
      </c>
      <c r="E41" s="118" t="s">
        <v>88</v>
      </c>
      <c r="F41" s="118" t="s">
        <v>176</v>
      </c>
      <c r="G41" s="118" t="s">
        <v>268</v>
      </c>
      <c r="H41" s="118" t="s">
        <v>269</v>
      </c>
      <c r="I41" s="132">
        <v>50000</v>
      </c>
      <c r="J41" s="132">
        <v>50000</v>
      </c>
      <c r="K41" s="23">
        <v>50000</v>
      </c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24"/>
      <c r="B42" s="24"/>
      <c r="C42" s="21" t="s">
        <v>342</v>
      </c>
      <c r="D42" s="24"/>
      <c r="E42" s="24"/>
      <c r="F42" s="24"/>
      <c r="G42" s="24"/>
      <c r="H42" s="24"/>
      <c r="I42" s="23">
        <v>15000</v>
      </c>
      <c r="J42" s="131">
        <v>15000</v>
      </c>
      <c r="K42" s="23">
        <v>15000</v>
      </c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118" t="s">
        <v>308</v>
      </c>
      <c r="B43" s="118" t="s">
        <v>343</v>
      </c>
      <c r="C43" s="21" t="s">
        <v>342</v>
      </c>
      <c r="D43" s="118" t="s">
        <v>71</v>
      </c>
      <c r="E43" s="118" t="s">
        <v>88</v>
      </c>
      <c r="F43" s="118" t="s">
        <v>176</v>
      </c>
      <c r="G43" s="118" t="s">
        <v>344</v>
      </c>
      <c r="H43" s="118" t="s">
        <v>345</v>
      </c>
      <c r="I43" s="23">
        <v>15000</v>
      </c>
      <c r="J43" s="131">
        <v>15000</v>
      </c>
      <c r="K43" s="23">
        <v>15000</v>
      </c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18.75" customHeight="1" spans="1:23">
      <c r="A44" s="24"/>
      <c r="B44" s="24"/>
      <c r="C44" s="21" t="s">
        <v>346</v>
      </c>
      <c r="D44" s="24"/>
      <c r="E44" s="24"/>
      <c r="F44" s="24"/>
      <c r="G44" s="24"/>
      <c r="H44" s="24"/>
      <c r="I44" s="23">
        <v>40000</v>
      </c>
      <c r="J44" s="131">
        <v>40000</v>
      </c>
      <c r="K44" s="23">
        <v>40000</v>
      </c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18.75" customHeight="1" spans="1:23">
      <c r="A45" s="119" t="s">
        <v>308</v>
      </c>
      <c r="B45" s="119" t="s">
        <v>347</v>
      </c>
      <c r="C45" s="120" t="s">
        <v>346</v>
      </c>
      <c r="D45" s="119" t="s">
        <v>71</v>
      </c>
      <c r="E45" s="119" t="s">
        <v>95</v>
      </c>
      <c r="F45" s="119" t="s">
        <v>183</v>
      </c>
      <c r="G45" s="119" t="s">
        <v>348</v>
      </c>
      <c r="H45" s="119" t="s">
        <v>349</v>
      </c>
      <c r="I45" s="132">
        <v>40000</v>
      </c>
      <c r="J45" s="132">
        <v>40000</v>
      </c>
      <c r="K45" s="23">
        <v>40000</v>
      </c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18.75" customHeight="1" spans="1:23">
      <c r="A46" s="24"/>
      <c r="B46" s="24"/>
      <c r="C46" s="21" t="s">
        <v>350</v>
      </c>
      <c r="D46" s="24"/>
      <c r="E46" s="24"/>
      <c r="F46" s="24"/>
      <c r="G46" s="24"/>
      <c r="H46" s="24"/>
      <c r="I46" s="23">
        <v>53470</v>
      </c>
      <c r="J46" s="131">
        <v>53470</v>
      </c>
      <c r="K46" s="23">
        <v>53470</v>
      </c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18.75" customHeight="1" spans="1:23">
      <c r="A47" s="118" t="s">
        <v>308</v>
      </c>
      <c r="B47" s="118" t="s">
        <v>351</v>
      </c>
      <c r="C47" s="21" t="s">
        <v>350</v>
      </c>
      <c r="D47" s="118" t="s">
        <v>71</v>
      </c>
      <c r="E47" s="118" t="s">
        <v>93</v>
      </c>
      <c r="F47" s="118" t="s">
        <v>181</v>
      </c>
      <c r="G47" s="118" t="s">
        <v>352</v>
      </c>
      <c r="H47" s="118" t="s">
        <v>353</v>
      </c>
      <c r="I47" s="23">
        <v>53470</v>
      </c>
      <c r="J47" s="131">
        <v>53470</v>
      </c>
      <c r="K47" s="23">
        <v>53470</v>
      </c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18.75" customHeight="1" spans="1:23">
      <c r="A48" s="24"/>
      <c r="B48" s="24"/>
      <c r="C48" s="21" t="s">
        <v>354</v>
      </c>
      <c r="D48" s="24"/>
      <c r="E48" s="24"/>
      <c r="F48" s="24"/>
      <c r="G48" s="24"/>
      <c r="H48" s="24"/>
      <c r="I48" s="23">
        <v>100000</v>
      </c>
      <c r="J48" s="131">
        <v>100000</v>
      </c>
      <c r="K48" s="23">
        <v>100000</v>
      </c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18.75" customHeight="1" spans="1:23">
      <c r="A49" s="118" t="s">
        <v>308</v>
      </c>
      <c r="B49" s="118" t="s">
        <v>355</v>
      </c>
      <c r="C49" s="21" t="s">
        <v>354</v>
      </c>
      <c r="D49" s="118" t="s">
        <v>71</v>
      </c>
      <c r="E49" s="118" t="s">
        <v>88</v>
      </c>
      <c r="F49" s="118" t="s">
        <v>176</v>
      </c>
      <c r="G49" s="118" t="s">
        <v>356</v>
      </c>
      <c r="H49" s="118" t="s">
        <v>357</v>
      </c>
      <c r="I49" s="132">
        <v>100000</v>
      </c>
      <c r="J49" s="132">
        <v>100000</v>
      </c>
      <c r="K49" s="23">
        <v>100000</v>
      </c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18.75" customHeight="1" spans="1:23">
      <c r="A50" s="24"/>
      <c r="B50" s="24"/>
      <c r="C50" s="21" t="s">
        <v>358</v>
      </c>
      <c r="D50" s="24"/>
      <c r="E50" s="24"/>
      <c r="F50" s="24"/>
      <c r="G50" s="24"/>
      <c r="H50" s="24"/>
      <c r="I50" s="23">
        <v>20000</v>
      </c>
      <c r="J50" s="131">
        <v>20000</v>
      </c>
      <c r="K50" s="23">
        <v>20000</v>
      </c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18.75" customHeight="1" spans="1:23">
      <c r="A51" s="118" t="s">
        <v>308</v>
      </c>
      <c r="B51" s="118" t="s">
        <v>359</v>
      </c>
      <c r="C51" s="21" t="s">
        <v>358</v>
      </c>
      <c r="D51" s="118" t="s">
        <v>71</v>
      </c>
      <c r="E51" s="118" t="s">
        <v>88</v>
      </c>
      <c r="F51" s="118" t="s">
        <v>176</v>
      </c>
      <c r="G51" s="118" t="s">
        <v>268</v>
      </c>
      <c r="H51" s="118" t="s">
        <v>269</v>
      </c>
      <c r="I51" s="132">
        <v>20000</v>
      </c>
      <c r="J51" s="132">
        <v>20000</v>
      </c>
      <c r="K51" s="23">
        <v>20000</v>
      </c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18.75" customHeight="1" spans="1:23">
      <c r="A52" s="24"/>
      <c r="B52" s="24"/>
      <c r="C52" s="21" t="s">
        <v>360</v>
      </c>
      <c r="D52" s="24"/>
      <c r="E52" s="24"/>
      <c r="F52" s="24"/>
      <c r="G52" s="24"/>
      <c r="H52" s="24"/>
      <c r="I52" s="23">
        <v>153400</v>
      </c>
      <c r="J52" s="131">
        <v>153400</v>
      </c>
      <c r="K52" s="23">
        <v>153400</v>
      </c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18.75" customHeight="1" spans="1:23">
      <c r="A53" s="118" t="s">
        <v>308</v>
      </c>
      <c r="B53" s="118" t="s">
        <v>361</v>
      </c>
      <c r="C53" s="21" t="s">
        <v>360</v>
      </c>
      <c r="D53" s="118" t="s">
        <v>71</v>
      </c>
      <c r="E53" s="118" t="s">
        <v>88</v>
      </c>
      <c r="F53" s="118" t="s">
        <v>176</v>
      </c>
      <c r="G53" s="118" t="s">
        <v>356</v>
      </c>
      <c r="H53" s="118" t="s">
        <v>357</v>
      </c>
      <c r="I53" s="132">
        <v>153400</v>
      </c>
      <c r="J53" s="132">
        <v>153400</v>
      </c>
      <c r="K53" s="23">
        <v>153400</v>
      </c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18.75" customHeight="1" spans="1:23">
      <c r="A54" s="24"/>
      <c r="B54" s="24"/>
      <c r="C54" s="21" t="s">
        <v>362</v>
      </c>
      <c r="D54" s="24"/>
      <c r="E54" s="24"/>
      <c r="F54" s="24"/>
      <c r="G54" s="24"/>
      <c r="H54" s="24"/>
      <c r="I54" s="23">
        <v>50000</v>
      </c>
      <c r="J54" s="131">
        <v>50000</v>
      </c>
      <c r="K54" s="23">
        <v>50000</v>
      </c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18.75" customHeight="1" spans="1:23">
      <c r="A55" s="118" t="s">
        <v>308</v>
      </c>
      <c r="B55" s="118" t="s">
        <v>363</v>
      </c>
      <c r="C55" s="21" t="s">
        <v>362</v>
      </c>
      <c r="D55" s="118" t="s">
        <v>71</v>
      </c>
      <c r="E55" s="118" t="s">
        <v>97</v>
      </c>
      <c r="F55" s="118" t="s">
        <v>185</v>
      </c>
      <c r="G55" s="118" t="s">
        <v>270</v>
      </c>
      <c r="H55" s="118" t="s">
        <v>271</v>
      </c>
      <c r="I55" s="132">
        <v>50000</v>
      </c>
      <c r="J55" s="132">
        <v>50000</v>
      </c>
      <c r="K55" s="23">
        <v>50000</v>
      </c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18.75" customHeight="1" spans="1:23">
      <c r="A56" s="34" t="s">
        <v>127</v>
      </c>
      <c r="B56" s="35"/>
      <c r="C56" s="35"/>
      <c r="D56" s="35"/>
      <c r="E56" s="35"/>
      <c r="F56" s="35"/>
      <c r="G56" s="35"/>
      <c r="H56" s="36"/>
      <c r="I56" s="23">
        <v>6562470</v>
      </c>
      <c r="J56" s="131">
        <v>5560470</v>
      </c>
      <c r="K56" s="23">
        <v>5560470</v>
      </c>
      <c r="L56" s="23"/>
      <c r="M56" s="23"/>
      <c r="N56" s="23"/>
      <c r="O56" s="23"/>
      <c r="P56" s="23"/>
      <c r="Q56" s="23"/>
      <c r="R56" s="23">
        <v>1002000</v>
      </c>
      <c r="S56" s="23"/>
      <c r="T56" s="23"/>
      <c r="U56" s="23"/>
      <c r="V56" s="23"/>
      <c r="W56" s="23">
        <v>1002000</v>
      </c>
    </row>
    <row r="57" customHeight="1" spans="1:10">
      <c r="A57" s="121"/>
      <c r="B57" s="121"/>
      <c r="C57" s="121"/>
      <c r="D57" s="121"/>
      <c r="E57" s="121"/>
      <c r="F57" s="121"/>
      <c r="G57" s="121"/>
      <c r="H57" s="121"/>
      <c r="I57" s="121"/>
      <c r="J57" s="121">
        <f>SUBTOTAL(9,J12:J56)</f>
        <v>16040210</v>
      </c>
    </row>
  </sheetData>
  <mergeCells count="28">
    <mergeCell ref="A2:W2"/>
    <mergeCell ref="A3:H3"/>
    <mergeCell ref="J4:M4"/>
    <mergeCell ref="N4:P4"/>
    <mergeCell ref="R4:W4"/>
    <mergeCell ref="A56:H5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10"/>
  <sheetViews>
    <sheetView showZeros="0" tabSelected="1" topLeftCell="A17" workbookViewId="0">
      <selection activeCell="D43" sqref="D43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364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"单位名称："&amp;"耿马傣族佤族自治县教育体育局"</f>
        <v>单位名称：耿马傣族佤族自治县教育体育局</v>
      </c>
      <c r="B3" s="3"/>
      <c r="C3" s="3"/>
      <c r="D3" s="3"/>
      <c r="E3" s="3"/>
      <c r="F3" s="37"/>
      <c r="G3" s="3"/>
      <c r="H3" s="37"/>
    </row>
    <row r="4" ht="18.75" customHeight="1" spans="1:10">
      <c r="A4" s="46" t="s">
        <v>365</v>
      </c>
      <c r="B4" s="46" t="s">
        <v>366</v>
      </c>
      <c r="C4" s="46" t="s">
        <v>367</v>
      </c>
      <c r="D4" s="46" t="s">
        <v>368</v>
      </c>
      <c r="E4" s="46" t="s">
        <v>369</v>
      </c>
      <c r="F4" s="52" t="s">
        <v>370</v>
      </c>
      <c r="G4" s="46" t="s">
        <v>371</v>
      </c>
      <c r="H4" s="52" t="s">
        <v>372</v>
      </c>
      <c r="I4" s="52" t="s">
        <v>373</v>
      </c>
      <c r="J4" s="46" t="s">
        <v>374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3" t="s">
        <v>71</v>
      </c>
      <c r="B6" s="47"/>
      <c r="C6" s="47"/>
      <c r="D6" s="47"/>
      <c r="E6" s="53"/>
      <c r="F6" s="54"/>
      <c r="G6" s="53"/>
      <c r="H6" s="54"/>
      <c r="I6" s="54"/>
      <c r="J6" s="53"/>
    </row>
    <row r="7" ht="18.75" customHeight="1" spans="1:10">
      <c r="A7" s="239" t="s">
        <v>340</v>
      </c>
      <c r="B7" s="21" t="s">
        <v>375</v>
      </c>
      <c r="C7" s="21" t="s">
        <v>376</v>
      </c>
      <c r="D7" s="21" t="s">
        <v>377</v>
      </c>
      <c r="E7" s="33" t="s">
        <v>378</v>
      </c>
      <c r="F7" s="21" t="s">
        <v>379</v>
      </c>
      <c r="G7" s="33" t="s">
        <v>380</v>
      </c>
      <c r="H7" s="21" t="s">
        <v>381</v>
      </c>
      <c r="I7" s="21" t="s">
        <v>382</v>
      </c>
      <c r="J7" s="33" t="s">
        <v>383</v>
      </c>
    </row>
    <row r="8" ht="18.75" customHeight="1" spans="1:10">
      <c r="A8" s="239" t="s">
        <v>340</v>
      </c>
      <c r="B8" s="21" t="s">
        <v>375</v>
      </c>
      <c r="C8" s="21" t="s">
        <v>376</v>
      </c>
      <c r="D8" s="21" t="s">
        <v>377</v>
      </c>
      <c r="E8" s="33" t="s">
        <v>384</v>
      </c>
      <c r="F8" s="21" t="s">
        <v>385</v>
      </c>
      <c r="G8" s="33" t="s">
        <v>386</v>
      </c>
      <c r="H8" s="21" t="s">
        <v>387</v>
      </c>
      <c r="I8" s="21" t="s">
        <v>382</v>
      </c>
      <c r="J8" s="33" t="s">
        <v>388</v>
      </c>
    </row>
    <row r="9" ht="18.75" customHeight="1" spans="1:10">
      <c r="A9" s="239" t="s">
        <v>340</v>
      </c>
      <c r="B9" s="21" t="s">
        <v>375</v>
      </c>
      <c r="C9" s="21" t="s">
        <v>376</v>
      </c>
      <c r="D9" s="21" t="s">
        <v>389</v>
      </c>
      <c r="E9" s="33" t="s">
        <v>390</v>
      </c>
      <c r="F9" s="21" t="s">
        <v>379</v>
      </c>
      <c r="G9" s="33" t="s">
        <v>391</v>
      </c>
      <c r="H9" s="21" t="s">
        <v>392</v>
      </c>
      <c r="I9" s="21" t="s">
        <v>382</v>
      </c>
      <c r="J9" s="33" t="s">
        <v>393</v>
      </c>
    </row>
    <row r="10" ht="18.75" customHeight="1" spans="1:10">
      <c r="A10" s="239" t="s">
        <v>340</v>
      </c>
      <c r="B10" s="21" t="s">
        <v>375</v>
      </c>
      <c r="C10" s="21" t="s">
        <v>394</v>
      </c>
      <c r="D10" s="21" t="s">
        <v>395</v>
      </c>
      <c r="E10" s="33" t="s">
        <v>396</v>
      </c>
      <c r="F10" s="21" t="s">
        <v>379</v>
      </c>
      <c r="G10" s="33" t="s">
        <v>397</v>
      </c>
      <c r="H10" s="21" t="s">
        <v>397</v>
      </c>
      <c r="I10" s="21" t="s">
        <v>398</v>
      </c>
      <c r="J10" s="33" t="s">
        <v>399</v>
      </c>
    </row>
    <row r="11" ht="18.75" customHeight="1" spans="1:10">
      <c r="A11" s="239" t="s">
        <v>340</v>
      </c>
      <c r="B11" s="21" t="s">
        <v>375</v>
      </c>
      <c r="C11" s="21" t="s">
        <v>400</v>
      </c>
      <c r="D11" s="21" t="s">
        <v>401</v>
      </c>
      <c r="E11" s="33" t="s">
        <v>402</v>
      </c>
      <c r="F11" s="21" t="s">
        <v>385</v>
      </c>
      <c r="G11" s="33" t="s">
        <v>403</v>
      </c>
      <c r="H11" s="21" t="s">
        <v>392</v>
      </c>
      <c r="I11" s="21" t="s">
        <v>382</v>
      </c>
      <c r="J11" s="33" t="s">
        <v>404</v>
      </c>
    </row>
    <row r="12" ht="18.75" customHeight="1" spans="1:10">
      <c r="A12" s="239" t="s">
        <v>329</v>
      </c>
      <c r="B12" s="21" t="s">
        <v>405</v>
      </c>
      <c r="C12" s="21" t="s">
        <v>376</v>
      </c>
      <c r="D12" s="21" t="s">
        <v>377</v>
      </c>
      <c r="E12" s="33" t="s">
        <v>406</v>
      </c>
      <c r="F12" s="21" t="s">
        <v>379</v>
      </c>
      <c r="G12" s="33" t="s">
        <v>380</v>
      </c>
      <c r="H12" s="21" t="s">
        <v>381</v>
      </c>
      <c r="I12" s="21" t="s">
        <v>382</v>
      </c>
      <c r="J12" s="33" t="s">
        <v>383</v>
      </c>
    </row>
    <row r="13" ht="18.75" customHeight="1" spans="1:10">
      <c r="A13" s="239" t="s">
        <v>329</v>
      </c>
      <c r="B13" s="21" t="s">
        <v>405</v>
      </c>
      <c r="C13" s="21" t="s">
        <v>376</v>
      </c>
      <c r="D13" s="21" t="s">
        <v>389</v>
      </c>
      <c r="E13" s="33" t="s">
        <v>407</v>
      </c>
      <c r="F13" s="21" t="s">
        <v>379</v>
      </c>
      <c r="G13" s="33" t="s">
        <v>391</v>
      </c>
      <c r="H13" s="21" t="s">
        <v>392</v>
      </c>
      <c r="I13" s="21" t="s">
        <v>382</v>
      </c>
      <c r="J13" s="33" t="s">
        <v>393</v>
      </c>
    </row>
    <row r="14" ht="18.75" customHeight="1" spans="1:10">
      <c r="A14" s="239" t="s">
        <v>329</v>
      </c>
      <c r="B14" s="21" t="s">
        <v>405</v>
      </c>
      <c r="C14" s="21" t="s">
        <v>376</v>
      </c>
      <c r="D14" s="21" t="s">
        <v>408</v>
      </c>
      <c r="E14" s="33" t="s">
        <v>409</v>
      </c>
      <c r="F14" s="21" t="s">
        <v>379</v>
      </c>
      <c r="G14" s="33" t="s">
        <v>391</v>
      </c>
      <c r="H14" s="21" t="s">
        <v>392</v>
      </c>
      <c r="I14" s="21" t="s">
        <v>382</v>
      </c>
      <c r="J14" s="33" t="s">
        <v>410</v>
      </c>
    </row>
    <row r="15" ht="18.75" customHeight="1" spans="1:10">
      <c r="A15" s="239" t="s">
        <v>329</v>
      </c>
      <c r="B15" s="21" t="s">
        <v>405</v>
      </c>
      <c r="C15" s="21" t="s">
        <v>394</v>
      </c>
      <c r="D15" s="21" t="s">
        <v>395</v>
      </c>
      <c r="E15" s="33" t="s">
        <v>411</v>
      </c>
      <c r="F15" s="21" t="s">
        <v>379</v>
      </c>
      <c r="G15" s="33" t="s">
        <v>412</v>
      </c>
      <c r="H15" s="21" t="s">
        <v>412</v>
      </c>
      <c r="I15" s="21" t="s">
        <v>398</v>
      </c>
      <c r="J15" s="33" t="s">
        <v>399</v>
      </c>
    </row>
    <row r="16" ht="18.75" customHeight="1" spans="1:10">
      <c r="A16" s="239" t="s">
        <v>329</v>
      </c>
      <c r="B16" s="21" t="s">
        <v>405</v>
      </c>
      <c r="C16" s="21" t="s">
        <v>400</v>
      </c>
      <c r="D16" s="21" t="s">
        <v>401</v>
      </c>
      <c r="E16" s="33" t="s">
        <v>413</v>
      </c>
      <c r="F16" s="21" t="s">
        <v>385</v>
      </c>
      <c r="G16" s="33" t="s">
        <v>403</v>
      </c>
      <c r="H16" s="21" t="s">
        <v>392</v>
      </c>
      <c r="I16" s="21" t="s">
        <v>382</v>
      </c>
      <c r="J16" s="33" t="s">
        <v>404</v>
      </c>
    </row>
    <row r="17" ht="18.75" customHeight="1" spans="1:10">
      <c r="A17" s="239" t="s">
        <v>358</v>
      </c>
      <c r="B17" s="21" t="s">
        <v>414</v>
      </c>
      <c r="C17" s="21" t="s">
        <v>376</v>
      </c>
      <c r="D17" s="21" t="s">
        <v>377</v>
      </c>
      <c r="E17" s="33" t="s">
        <v>415</v>
      </c>
      <c r="F17" s="21" t="s">
        <v>379</v>
      </c>
      <c r="G17" s="33" t="s">
        <v>416</v>
      </c>
      <c r="H17" s="21" t="s">
        <v>381</v>
      </c>
      <c r="I17" s="21" t="s">
        <v>382</v>
      </c>
      <c r="J17" s="33" t="s">
        <v>383</v>
      </c>
    </row>
    <row r="18" ht="18.75" customHeight="1" spans="1:10">
      <c r="A18" s="239" t="s">
        <v>358</v>
      </c>
      <c r="B18" s="21" t="s">
        <v>414</v>
      </c>
      <c r="C18" s="21" t="s">
        <v>376</v>
      </c>
      <c r="D18" s="21" t="s">
        <v>377</v>
      </c>
      <c r="E18" s="33" t="s">
        <v>417</v>
      </c>
      <c r="F18" s="21" t="s">
        <v>385</v>
      </c>
      <c r="G18" s="33" t="s">
        <v>418</v>
      </c>
      <c r="H18" s="21" t="s">
        <v>387</v>
      </c>
      <c r="I18" s="21" t="s">
        <v>382</v>
      </c>
      <c r="J18" s="33" t="s">
        <v>388</v>
      </c>
    </row>
    <row r="19" ht="18.75" customHeight="1" spans="1:10">
      <c r="A19" s="239" t="s">
        <v>358</v>
      </c>
      <c r="B19" s="21" t="s">
        <v>414</v>
      </c>
      <c r="C19" s="21" t="s">
        <v>376</v>
      </c>
      <c r="D19" s="21" t="s">
        <v>389</v>
      </c>
      <c r="E19" s="33" t="s">
        <v>419</v>
      </c>
      <c r="F19" s="21" t="s">
        <v>379</v>
      </c>
      <c r="G19" s="33" t="s">
        <v>391</v>
      </c>
      <c r="H19" s="21" t="s">
        <v>392</v>
      </c>
      <c r="I19" s="21" t="s">
        <v>382</v>
      </c>
      <c r="J19" s="33" t="s">
        <v>393</v>
      </c>
    </row>
    <row r="20" ht="18.75" customHeight="1" spans="1:10">
      <c r="A20" s="239" t="s">
        <v>358</v>
      </c>
      <c r="B20" s="21" t="s">
        <v>414</v>
      </c>
      <c r="C20" s="21" t="s">
        <v>394</v>
      </c>
      <c r="D20" s="21" t="s">
        <v>395</v>
      </c>
      <c r="E20" s="33" t="s">
        <v>420</v>
      </c>
      <c r="F20" s="21" t="s">
        <v>379</v>
      </c>
      <c r="G20" s="33" t="s">
        <v>397</v>
      </c>
      <c r="H20" s="21" t="s">
        <v>397</v>
      </c>
      <c r="I20" s="21" t="s">
        <v>398</v>
      </c>
      <c r="J20" s="33" t="s">
        <v>399</v>
      </c>
    </row>
    <row r="21" ht="18.75" customHeight="1" spans="1:10">
      <c r="A21" s="239" t="s">
        <v>358</v>
      </c>
      <c r="B21" s="21" t="s">
        <v>414</v>
      </c>
      <c r="C21" s="21" t="s">
        <v>400</v>
      </c>
      <c r="D21" s="21" t="s">
        <v>401</v>
      </c>
      <c r="E21" s="33" t="s">
        <v>421</v>
      </c>
      <c r="F21" s="21" t="s">
        <v>385</v>
      </c>
      <c r="G21" s="33" t="s">
        <v>403</v>
      </c>
      <c r="H21" s="21" t="s">
        <v>392</v>
      </c>
      <c r="I21" s="21" t="s">
        <v>382</v>
      </c>
      <c r="J21" s="33" t="s">
        <v>404</v>
      </c>
    </row>
    <row r="22" ht="18.75" customHeight="1" spans="1:10">
      <c r="A22" s="239" t="s">
        <v>321</v>
      </c>
      <c r="B22" s="21" t="s">
        <v>32</v>
      </c>
      <c r="C22" s="21" t="s">
        <v>376</v>
      </c>
      <c r="D22" s="21" t="s">
        <v>377</v>
      </c>
      <c r="E22" s="33" t="s">
        <v>422</v>
      </c>
      <c r="F22" s="21" t="s">
        <v>379</v>
      </c>
      <c r="G22" s="33" t="s">
        <v>171</v>
      </c>
      <c r="H22" s="21" t="s">
        <v>381</v>
      </c>
      <c r="I22" s="21" t="s">
        <v>382</v>
      </c>
      <c r="J22" s="33" t="s">
        <v>383</v>
      </c>
    </row>
    <row r="23" ht="18.75" customHeight="1" spans="1:10">
      <c r="A23" s="239" t="s">
        <v>321</v>
      </c>
      <c r="B23" s="21" t="s">
        <v>423</v>
      </c>
      <c r="C23" s="21" t="s">
        <v>376</v>
      </c>
      <c r="D23" s="21" t="s">
        <v>389</v>
      </c>
      <c r="E23" s="33" t="s">
        <v>424</v>
      </c>
      <c r="F23" s="21" t="s">
        <v>379</v>
      </c>
      <c r="G23" s="33" t="s">
        <v>391</v>
      </c>
      <c r="H23" s="21" t="s">
        <v>392</v>
      </c>
      <c r="I23" s="21" t="s">
        <v>382</v>
      </c>
      <c r="J23" s="33" t="s">
        <v>393</v>
      </c>
    </row>
    <row r="24" ht="18.75" customHeight="1" spans="1:10">
      <c r="A24" s="239" t="s">
        <v>321</v>
      </c>
      <c r="B24" s="21" t="s">
        <v>423</v>
      </c>
      <c r="C24" s="21" t="s">
        <v>376</v>
      </c>
      <c r="D24" s="21" t="s">
        <v>408</v>
      </c>
      <c r="E24" s="33" t="s">
        <v>425</v>
      </c>
      <c r="F24" s="21" t="s">
        <v>379</v>
      </c>
      <c r="G24" s="33" t="s">
        <v>391</v>
      </c>
      <c r="H24" s="21" t="s">
        <v>392</v>
      </c>
      <c r="I24" s="21" t="s">
        <v>382</v>
      </c>
      <c r="J24" s="33" t="s">
        <v>426</v>
      </c>
    </row>
    <row r="25" ht="18.75" customHeight="1" spans="1:10">
      <c r="A25" s="239" t="s">
        <v>321</v>
      </c>
      <c r="B25" s="21" t="s">
        <v>423</v>
      </c>
      <c r="C25" s="21" t="s">
        <v>394</v>
      </c>
      <c r="D25" s="21" t="s">
        <v>395</v>
      </c>
      <c r="E25" s="33" t="s">
        <v>411</v>
      </c>
      <c r="F25" s="21" t="s">
        <v>379</v>
      </c>
      <c r="G25" s="33" t="s">
        <v>412</v>
      </c>
      <c r="H25" s="21" t="s">
        <v>412</v>
      </c>
      <c r="I25" s="21" t="s">
        <v>398</v>
      </c>
      <c r="J25" s="33" t="s">
        <v>399</v>
      </c>
    </row>
    <row r="26" ht="18.75" customHeight="1" spans="1:10">
      <c r="A26" s="239" t="s">
        <v>321</v>
      </c>
      <c r="B26" s="21" t="s">
        <v>423</v>
      </c>
      <c r="C26" s="21" t="s">
        <v>400</v>
      </c>
      <c r="D26" s="21" t="s">
        <v>401</v>
      </c>
      <c r="E26" s="33" t="s">
        <v>413</v>
      </c>
      <c r="F26" s="21" t="s">
        <v>385</v>
      </c>
      <c r="G26" s="33" t="s">
        <v>403</v>
      </c>
      <c r="H26" s="21" t="s">
        <v>392</v>
      </c>
      <c r="I26" s="21" t="s">
        <v>382</v>
      </c>
      <c r="J26" s="33" t="s">
        <v>404</v>
      </c>
    </row>
    <row r="27" ht="18.75" customHeight="1" spans="1:10">
      <c r="A27" s="239" t="s">
        <v>350</v>
      </c>
      <c r="B27" s="21" t="s">
        <v>427</v>
      </c>
      <c r="C27" s="21" t="s">
        <v>376</v>
      </c>
      <c r="D27" s="21" t="s">
        <v>377</v>
      </c>
      <c r="E27" s="33" t="s">
        <v>415</v>
      </c>
      <c r="F27" s="21" t="s">
        <v>379</v>
      </c>
      <c r="G27" s="33" t="s">
        <v>428</v>
      </c>
      <c r="H27" s="21" t="s">
        <v>381</v>
      </c>
      <c r="I27" s="21" t="s">
        <v>382</v>
      </c>
      <c r="J27" s="33" t="s">
        <v>383</v>
      </c>
    </row>
    <row r="28" ht="18.75" customHeight="1" spans="1:10">
      <c r="A28" s="239" t="s">
        <v>350</v>
      </c>
      <c r="B28" s="21" t="s">
        <v>427</v>
      </c>
      <c r="C28" s="21" t="s">
        <v>376</v>
      </c>
      <c r="D28" s="21" t="s">
        <v>389</v>
      </c>
      <c r="E28" s="33" t="s">
        <v>429</v>
      </c>
      <c r="F28" s="21" t="s">
        <v>379</v>
      </c>
      <c r="G28" s="33" t="s">
        <v>391</v>
      </c>
      <c r="H28" s="21" t="s">
        <v>392</v>
      </c>
      <c r="I28" s="21" t="s">
        <v>382</v>
      </c>
      <c r="J28" s="33" t="s">
        <v>393</v>
      </c>
    </row>
    <row r="29" ht="18.75" customHeight="1" spans="1:10">
      <c r="A29" s="239" t="s">
        <v>350</v>
      </c>
      <c r="B29" s="21" t="s">
        <v>427</v>
      </c>
      <c r="C29" s="21" t="s">
        <v>376</v>
      </c>
      <c r="D29" s="21" t="s">
        <v>389</v>
      </c>
      <c r="E29" s="33" t="s">
        <v>430</v>
      </c>
      <c r="F29" s="21" t="s">
        <v>385</v>
      </c>
      <c r="G29" s="33" t="s">
        <v>403</v>
      </c>
      <c r="H29" s="21" t="s">
        <v>392</v>
      </c>
      <c r="I29" s="21" t="s">
        <v>382</v>
      </c>
      <c r="J29" s="33" t="s">
        <v>431</v>
      </c>
    </row>
    <row r="30" ht="18.75" customHeight="1" spans="1:10">
      <c r="A30" s="239" t="s">
        <v>350</v>
      </c>
      <c r="B30" s="21" t="s">
        <v>427</v>
      </c>
      <c r="C30" s="21" t="s">
        <v>394</v>
      </c>
      <c r="D30" s="21" t="s">
        <v>395</v>
      </c>
      <c r="E30" s="33" t="s">
        <v>432</v>
      </c>
      <c r="F30" s="21" t="s">
        <v>379</v>
      </c>
      <c r="G30" s="33" t="s">
        <v>412</v>
      </c>
      <c r="H30" s="21" t="s">
        <v>412</v>
      </c>
      <c r="I30" s="21" t="s">
        <v>398</v>
      </c>
      <c r="J30" s="33" t="s">
        <v>433</v>
      </c>
    </row>
    <row r="31" ht="18.75" customHeight="1" spans="1:10">
      <c r="A31" s="239" t="s">
        <v>350</v>
      </c>
      <c r="B31" s="21" t="s">
        <v>427</v>
      </c>
      <c r="C31" s="21" t="s">
        <v>400</v>
      </c>
      <c r="D31" s="21" t="s">
        <v>401</v>
      </c>
      <c r="E31" s="33" t="s">
        <v>413</v>
      </c>
      <c r="F31" s="21" t="s">
        <v>385</v>
      </c>
      <c r="G31" s="33" t="s">
        <v>403</v>
      </c>
      <c r="H31" s="21" t="s">
        <v>392</v>
      </c>
      <c r="I31" s="21" t="s">
        <v>382</v>
      </c>
      <c r="J31" s="33" t="s">
        <v>404</v>
      </c>
    </row>
    <row r="32" ht="18.75" customHeight="1" spans="1:10">
      <c r="A32" s="239" t="s">
        <v>319</v>
      </c>
      <c r="B32" s="21" t="s">
        <v>434</v>
      </c>
      <c r="C32" s="21" t="s">
        <v>376</v>
      </c>
      <c r="D32" s="21" t="s">
        <v>377</v>
      </c>
      <c r="E32" s="33" t="s">
        <v>435</v>
      </c>
      <c r="F32" s="21" t="s">
        <v>379</v>
      </c>
      <c r="G32" s="33" t="s">
        <v>416</v>
      </c>
      <c r="H32" s="21" t="s">
        <v>381</v>
      </c>
      <c r="I32" s="21" t="s">
        <v>382</v>
      </c>
      <c r="J32" s="33" t="s">
        <v>383</v>
      </c>
    </row>
    <row r="33" ht="18.75" customHeight="1" spans="1:10">
      <c r="A33" s="239" t="s">
        <v>319</v>
      </c>
      <c r="B33" s="21" t="s">
        <v>434</v>
      </c>
      <c r="C33" s="21" t="s">
        <v>376</v>
      </c>
      <c r="D33" s="21" t="s">
        <v>389</v>
      </c>
      <c r="E33" s="33" t="s">
        <v>436</v>
      </c>
      <c r="F33" s="21" t="s">
        <v>379</v>
      </c>
      <c r="G33" s="33" t="s">
        <v>437</v>
      </c>
      <c r="H33" s="21" t="s">
        <v>392</v>
      </c>
      <c r="I33" s="21" t="s">
        <v>382</v>
      </c>
      <c r="J33" s="33" t="s">
        <v>393</v>
      </c>
    </row>
    <row r="34" ht="18.75" customHeight="1" spans="1:10">
      <c r="A34" s="239" t="s">
        <v>319</v>
      </c>
      <c r="B34" s="21" t="s">
        <v>434</v>
      </c>
      <c r="C34" s="21" t="s">
        <v>376</v>
      </c>
      <c r="D34" s="21" t="s">
        <v>408</v>
      </c>
      <c r="E34" s="33" t="s">
        <v>438</v>
      </c>
      <c r="F34" s="21" t="s">
        <v>379</v>
      </c>
      <c r="G34" s="33" t="s">
        <v>439</v>
      </c>
      <c r="H34" s="21" t="s">
        <v>439</v>
      </c>
      <c r="I34" s="21" t="s">
        <v>398</v>
      </c>
      <c r="J34" s="33" t="s">
        <v>410</v>
      </c>
    </row>
    <row r="35" ht="18.75" customHeight="1" spans="1:10">
      <c r="A35" s="239" t="s">
        <v>319</v>
      </c>
      <c r="B35" s="21" t="s">
        <v>434</v>
      </c>
      <c r="C35" s="21" t="s">
        <v>394</v>
      </c>
      <c r="D35" s="21" t="s">
        <v>395</v>
      </c>
      <c r="E35" s="33" t="s">
        <v>420</v>
      </c>
      <c r="F35" s="21" t="s">
        <v>385</v>
      </c>
      <c r="G35" s="33" t="s">
        <v>397</v>
      </c>
      <c r="H35" s="21" t="s">
        <v>397</v>
      </c>
      <c r="I35" s="21" t="s">
        <v>398</v>
      </c>
      <c r="J35" s="33" t="s">
        <v>440</v>
      </c>
    </row>
    <row r="36" ht="18.75" customHeight="1" spans="1:10">
      <c r="A36" s="239" t="s">
        <v>319</v>
      </c>
      <c r="B36" s="21" t="s">
        <v>434</v>
      </c>
      <c r="C36" s="21" t="s">
        <v>400</v>
      </c>
      <c r="D36" s="21" t="s">
        <v>401</v>
      </c>
      <c r="E36" s="33" t="s">
        <v>413</v>
      </c>
      <c r="F36" s="21" t="s">
        <v>385</v>
      </c>
      <c r="G36" s="33" t="s">
        <v>403</v>
      </c>
      <c r="H36" s="21" t="s">
        <v>392</v>
      </c>
      <c r="I36" s="21" t="s">
        <v>382</v>
      </c>
      <c r="J36" s="33" t="s">
        <v>404</v>
      </c>
    </row>
    <row r="37" ht="18.75" customHeight="1" spans="1:10">
      <c r="A37" s="239" t="s">
        <v>333</v>
      </c>
      <c r="B37" s="21" t="s">
        <v>441</v>
      </c>
      <c r="C37" s="21" t="s">
        <v>376</v>
      </c>
      <c r="D37" s="21" t="s">
        <v>377</v>
      </c>
      <c r="E37" s="33" t="s">
        <v>442</v>
      </c>
      <c r="F37" s="21" t="s">
        <v>379</v>
      </c>
      <c r="G37" s="33" t="s">
        <v>171</v>
      </c>
      <c r="H37" s="21" t="s">
        <v>381</v>
      </c>
      <c r="I37" s="21" t="s">
        <v>382</v>
      </c>
      <c r="J37" s="33" t="s">
        <v>383</v>
      </c>
    </row>
    <row r="38" ht="18.75" customHeight="1" spans="1:10">
      <c r="A38" s="239" t="s">
        <v>333</v>
      </c>
      <c r="B38" s="21" t="s">
        <v>441</v>
      </c>
      <c r="C38" s="21" t="s">
        <v>376</v>
      </c>
      <c r="D38" s="21" t="s">
        <v>389</v>
      </c>
      <c r="E38" s="33" t="s">
        <v>390</v>
      </c>
      <c r="F38" s="21" t="s">
        <v>379</v>
      </c>
      <c r="G38" s="33" t="s">
        <v>391</v>
      </c>
      <c r="H38" s="21" t="s">
        <v>392</v>
      </c>
      <c r="I38" s="21" t="s">
        <v>382</v>
      </c>
      <c r="J38" s="33" t="s">
        <v>393</v>
      </c>
    </row>
    <row r="39" ht="18.75" customHeight="1" spans="1:10">
      <c r="A39" s="239" t="s">
        <v>333</v>
      </c>
      <c r="B39" s="21" t="s">
        <v>441</v>
      </c>
      <c r="C39" s="21" t="s">
        <v>376</v>
      </c>
      <c r="D39" s="21" t="s">
        <v>389</v>
      </c>
      <c r="E39" s="33" t="s">
        <v>443</v>
      </c>
      <c r="F39" s="21" t="s">
        <v>385</v>
      </c>
      <c r="G39" s="33" t="s">
        <v>403</v>
      </c>
      <c r="H39" s="21" t="s">
        <v>392</v>
      </c>
      <c r="I39" s="21" t="s">
        <v>382</v>
      </c>
      <c r="J39" s="33" t="s">
        <v>431</v>
      </c>
    </row>
    <row r="40" ht="18.75" customHeight="1" spans="1:10">
      <c r="A40" s="239" t="s">
        <v>333</v>
      </c>
      <c r="B40" s="21" t="s">
        <v>441</v>
      </c>
      <c r="C40" s="21" t="s">
        <v>376</v>
      </c>
      <c r="D40" s="21" t="s">
        <v>408</v>
      </c>
      <c r="E40" s="33" t="s">
        <v>409</v>
      </c>
      <c r="F40" s="21" t="s">
        <v>385</v>
      </c>
      <c r="G40" s="33" t="s">
        <v>403</v>
      </c>
      <c r="H40" s="21" t="s">
        <v>392</v>
      </c>
      <c r="I40" s="21" t="s">
        <v>382</v>
      </c>
      <c r="J40" s="33" t="s">
        <v>410</v>
      </c>
    </row>
    <row r="41" ht="18.75" customHeight="1" spans="1:10">
      <c r="A41" s="239" t="s">
        <v>333</v>
      </c>
      <c r="B41" s="21" t="s">
        <v>441</v>
      </c>
      <c r="C41" s="21" t="s">
        <v>394</v>
      </c>
      <c r="D41" s="21" t="s">
        <v>444</v>
      </c>
      <c r="E41" s="33" t="s">
        <v>445</v>
      </c>
      <c r="F41" s="21" t="s">
        <v>379</v>
      </c>
      <c r="G41" s="33" t="s">
        <v>446</v>
      </c>
      <c r="H41" s="21" t="s">
        <v>446</v>
      </c>
      <c r="I41" s="21" t="s">
        <v>398</v>
      </c>
      <c r="J41" s="33" t="s">
        <v>447</v>
      </c>
    </row>
    <row r="42" ht="18.75" customHeight="1" spans="1:10">
      <c r="A42" s="239" t="s">
        <v>333</v>
      </c>
      <c r="B42" s="21" t="s">
        <v>441</v>
      </c>
      <c r="C42" s="21" t="s">
        <v>394</v>
      </c>
      <c r="D42" s="21" t="s">
        <v>395</v>
      </c>
      <c r="E42" s="33" t="s">
        <v>448</v>
      </c>
      <c r="F42" s="21" t="s">
        <v>379</v>
      </c>
      <c r="G42" s="33" t="s">
        <v>412</v>
      </c>
      <c r="H42" s="21" t="s">
        <v>412</v>
      </c>
      <c r="I42" s="21" t="s">
        <v>398</v>
      </c>
      <c r="J42" s="33" t="s">
        <v>399</v>
      </c>
    </row>
    <row r="43" ht="18.75" customHeight="1" spans="1:10">
      <c r="A43" s="239" t="s">
        <v>333</v>
      </c>
      <c r="B43" s="21" t="s">
        <v>441</v>
      </c>
      <c r="C43" s="21" t="s">
        <v>400</v>
      </c>
      <c r="D43" s="21" t="s">
        <v>401</v>
      </c>
      <c r="E43" s="33" t="s">
        <v>402</v>
      </c>
      <c r="F43" s="21" t="s">
        <v>385</v>
      </c>
      <c r="G43" s="33" t="s">
        <v>403</v>
      </c>
      <c r="H43" s="21" t="s">
        <v>392</v>
      </c>
      <c r="I43" s="21" t="s">
        <v>382</v>
      </c>
      <c r="J43" s="33" t="s">
        <v>404</v>
      </c>
    </row>
    <row r="44" ht="18.75" customHeight="1" spans="1:10">
      <c r="A44" s="239" t="s">
        <v>362</v>
      </c>
      <c r="B44" s="21" t="s">
        <v>449</v>
      </c>
      <c r="C44" s="21" t="s">
        <v>376</v>
      </c>
      <c r="D44" s="21" t="s">
        <v>377</v>
      </c>
      <c r="E44" s="33" t="s">
        <v>450</v>
      </c>
      <c r="F44" s="21" t="s">
        <v>385</v>
      </c>
      <c r="G44" s="33" t="s">
        <v>391</v>
      </c>
      <c r="H44" s="21" t="s">
        <v>381</v>
      </c>
      <c r="I44" s="21" t="s">
        <v>382</v>
      </c>
      <c r="J44" s="33" t="s">
        <v>383</v>
      </c>
    </row>
    <row r="45" ht="18.75" customHeight="1" spans="1:10">
      <c r="A45" s="239" t="s">
        <v>362</v>
      </c>
      <c r="B45" s="21" t="s">
        <v>449</v>
      </c>
      <c r="C45" s="21" t="s">
        <v>376</v>
      </c>
      <c r="D45" s="21" t="s">
        <v>377</v>
      </c>
      <c r="E45" s="33" t="s">
        <v>451</v>
      </c>
      <c r="F45" s="21" t="s">
        <v>385</v>
      </c>
      <c r="G45" s="33" t="s">
        <v>452</v>
      </c>
      <c r="H45" s="21" t="s">
        <v>453</v>
      </c>
      <c r="I45" s="21" t="s">
        <v>382</v>
      </c>
      <c r="J45" s="33" t="s">
        <v>388</v>
      </c>
    </row>
    <row r="46" ht="18.75" customHeight="1" spans="1:10">
      <c r="A46" s="239" t="s">
        <v>362</v>
      </c>
      <c r="B46" s="21" t="s">
        <v>449</v>
      </c>
      <c r="C46" s="21" t="s">
        <v>376</v>
      </c>
      <c r="D46" s="21" t="s">
        <v>389</v>
      </c>
      <c r="E46" s="33" t="s">
        <v>454</v>
      </c>
      <c r="F46" s="21" t="s">
        <v>379</v>
      </c>
      <c r="G46" s="33" t="s">
        <v>455</v>
      </c>
      <c r="H46" s="21" t="s">
        <v>392</v>
      </c>
      <c r="I46" s="21" t="s">
        <v>398</v>
      </c>
      <c r="J46" s="33" t="s">
        <v>393</v>
      </c>
    </row>
    <row r="47" ht="18.75" customHeight="1" spans="1:10">
      <c r="A47" s="239" t="s">
        <v>362</v>
      </c>
      <c r="B47" s="21" t="s">
        <v>449</v>
      </c>
      <c r="C47" s="21" t="s">
        <v>376</v>
      </c>
      <c r="D47" s="21" t="s">
        <v>389</v>
      </c>
      <c r="E47" s="33" t="s">
        <v>456</v>
      </c>
      <c r="F47" s="21" t="s">
        <v>379</v>
      </c>
      <c r="G47" s="33" t="s">
        <v>457</v>
      </c>
      <c r="H47" s="21" t="s">
        <v>457</v>
      </c>
      <c r="I47" s="21" t="s">
        <v>398</v>
      </c>
      <c r="J47" s="33" t="s">
        <v>458</v>
      </c>
    </row>
    <row r="48" ht="18.75" customHeight="1" spans="1:10">
      <c r="A48" s="239" t="s">
        <v>362</v>
      </c>
      <c r="B48" s="21" t="s">
        <v>449</v>
      </c>
      <c r="C48" s="21" t="s">
        <v>394</v>
      </c>
      <c r="D48" s="21" t="s">
        <v>395</v>
      </c>
      <c r="E48" s="33" t="s">
        <v>459</v>
      </c>
      <c r="F48" s="21" t="s">
        <v>379</v>
      </c>
      <c r="G48" s="33" t="s">
        <v>460</v>
      </c>
      <c r="H48" s="21" t="s">
        <v>392</v>
      </c>
      <c r="I48" s="21" t="s">
        <v>382</v>
      </c>
      <c r="J48" s="33" t="s">
        <v>399</v>
      </c>
    </row>
    <row r="49" ht="18.75" customHeight="1" spans="1:10">
      <c r="A49" s="239" t="s">
        <v>362</v>
      </c>
      <c r="B49" s="21" t="s">
        <v>449</v>
      </c>
      <c r="C49" s="21" t="s">
        <v>400</v>
      </c>
      <c r="D49" s="21" t="s">
        <v>401</v>
      </c>
      <c r="E49" s="33" t="s">
        <v>461</v>
      </c>
      <c r="F49" s="21" t="s">
        <v>385</v>
      </c>
      <c r="G49" s="33" t="s">
        <v>460</v>
      </c>
      <c r="H49" s="21" t="s">
        <v>392</v>
      </c>
      <c r="I49" s="21" t="s">
        <v>382</v>
      </c>
      <c r="J49" s="33" t="s">
        <v>404</v>
      </c>
    </row>
    <row r="50" ht="18.75" customHeight="1" spans="1:10">
      <c r="A50" s="239" t="s">
        <v>312</v>
      </c>
      <c r="B50" s="21" t="s">
        <v>462</v>
      </c>
      <c r="C50" s="21" t="s">
        <v>376</v>
      </c>
      <c r="D50" s="21" t="s">
        <v>377</v>
      </c>
      <c r="E50" s="33" t="s">
        <v>422</v>
      </c>
      <c r="F50" s="21" t="s">
        <v>379</v>
      </c>
      <c r="G50" s="33" t="s">
        <v>463</v>
      </c>
      <c r="H50" s="21" t="s">
        <v>381</v>
      </c>
      <c r="I50" s="21" t="s">
        <v>382</v>
      </c>
      <c r="J50" s="33" t="s">
        <v>383</v>
      </c>
    </row>
    <row r="51" ht="18.75" customHeight="1" spans="1:10">
      <c r="A51" s="239" t="s">
        <v>312</v>
      </c>
      <c r="B51" s="21" t="s">
        <v>462</v>
      </c>
      <c r="C51" s="21" t="s">
        <v>376</v>
      </c>
      <c r="D51" s="21" t="s">
        <v>389</v>
      </c>
      <c r="E51" s="33" t="s">
        <v>464</v>
      </c>
      <c r="F51" s="21" t="s">
        <v>379</v>
      </c>
      <c r="G51" s="33" t="s">
        <v>391</v>
      </c>
      <c r="H51" s="21" t="s">
        <v>392</v>
      </c>
      <c r="I51" s="21" t="s">
        <v>382</v>
      </c>
      <c r="J51" s="33" t="s">
        <v>458</v>
      </c>
    </row>
    <row r="52" ht="18.75" customHeight="1" spans="1:10">
      <c r="A52" s="239" t="s">
        <v>312</v>
      </c>
      <c r="B52" s="21" t="s">
        <v>462</v>
      </c>
      <c r="C52" s="21" t="s">
        <v>376</v>
      </c>
      <c r="D52" s="21" t="s">
        <v>408</v>
      </c>
      <c r="E52" s="33" t="s">
        <v>425</v>
      </c>
      <c r="F52" s="21" t="s">
        <v>379</v>
      </c>
      <c r="G52" s="33" t="s">
        <v>416</v>
      </c>
      <c r="H52" s="21" t="s">
        <v>392</v>
      </c>
      <c r="I52" s="21" t="s">
        <v>382</v>
      </c>
      <c r="J52" s="33" t="s">
        <v>410</v>
      </c>
    </row>
    <row r="53" ht="18.75" customHeight="1" spans="1:10">
      <c r="A53" s="239" t="s">
        <v>312</v>
      </c>
      <c r="B53" s="21" t="s">
        <v>462</v>
      </c>
      <c r="C53" s="21" t="s">
        <v>394</v>
      </c>
      <c r="D53" s="21" t="s">
        <v>395</v>
      </c>
      <c r="E53" s="33" t="s">
        <v>465</v>
      </c>
      <c r="F53" s="21" t="s">
        <v>385</v>
      </c>
      <c r="G53" s="33" t="s">
        <v>403</v>
      </c>
      <c r="H53" s="21" t="s">
        <v>392</v>
      </c>
      <c r="I53" s="21" t="s">
        <v>382</v>
      </c>
      <c r="J53" s="33" t="s">
        <v>440</v>
      </c>
    </row>
    <row r="54" ht="18.75" customHeight="1" spans="1:10">
      <c r="A54" s="239" t="s">
        <v>312</v>
      </c>
      <c r="B54" s="21" t="s">
        <v>462</v>
      </c>
      <c r="C54" s="21" t="s">
        <v>400</v>
      </c>
      <c r="D54" s="21" t="s">
        <v>401</v>
      </c>
      <c r="E54" s="33" t="s">
        <v>413</v>
      </c>
      <c r="F54" s="21" t="s">
        <v>385</v>
      </c>
      <c r="G54" s="33" t="s">
        <v>403</v>
      </c>
      <c r="H54" s="21" t="s">
        <v>392</v>
      </c>
      <c r="I54" s="21" t="s">
        <v>382</v>
      </c>
      <c r="J54" s="33" t="s">
        <v>404</v>
      </c>
    </row>
    <row r="55" ht="18.75" customHeight="1" spans="1:10">
      <c r="A55" s="239" t="s">
        <v>354</v>
      </c>
      <c r="B55" s="21" t="s">
        <v>466</v>
      </c>
      <c r="C55" s="21" t="s">
        <v>376</v>
      </c>
      <c r="D55" s="21" t="s">
        <v>377</v>
      </c>
      <c r="E55" s="33" t="s">
        <v>467</v>
      </c>
      <c r="F55" s="21" t="s">
        <v>379</v>
      </c>
      <c r="G55" s="33" t="s">
        <v>391</v>
      </c>
      <c r="H55" s="21" t="s">
        <v>381</v>
      </c>
      <c r="I55" s="21" t="s">
        <v>382</v>
      </c>
      <c r="J55" s="33" t="s">
        <v>383</v>
      </c>
    </row>
    <row r="56" ht="18.75" customHeight="1" spans="1:10">
      <c r="A56" s="239" t="s">
        <v>354</v>
      </c>
      <c r="B56" s="21" t="s">
        <v>466</v>
      </c>
      <c r="C56" s="21" t="s">
        <v>376</v>
      </c>
      <c r="D56" s="21" t="s">
        <v>389</v>
      </c>
      <c r="E56" s="33" t="s">
        <v>468</v>
      </c>
      <c r="F56" s="21" t="s">
        <v>379</v>
      </c>
      <c r="G56" s="33" t="s">
        <v>469</v>
      </c>
      <c r="H56" s="21" t="s">
        <v>470</v>
      </c>
      <c r="I56" s="21" t="s">
        <v>382</v>
      </c>
      <c r="J56" s="33" t="s">
        <v>393</v>
      </c>
    </row>
    <row r="57" ht="18.75" customHeight="1" spans="1:10">
      <c r="A57" s="239" t="s">
        <v>354</v>
      </c>
      <c r="B57" s="21" t="s">
        <v>466</v>
      </c>
      <c r="C57" s="21" t="s">
        <v>394</v>
      </c>
      <c r="D57" s="21" t="s">
        <v>444</v>
      </c>
      <c r="E57" s="33" t="s">
        <v>390</v>
      </c>
      <c r="F57" s="21" t="s">
        <v>379</v>
      </c>
      <c r="G57" s="33" t="s">
        <v>391</v>
      </c>
      <c r="H57" s="21" t="s">
        <v>470</v>
      </c>
      <c r="I57" s="21" t="s">
        <v>382</v>
      </c>
      <c r="J57" s="33" t="s">
        <v>447</v>
      </c>
    </row>
    <row r="58" ht="18.75" customHeight="1" spans="1:10">
      <c r="A58" s="239" t="s">
        <v>354</v>
      </c>
      <c r="B58" s="21" t="s">
        <v>466</v>
      </c>
      <c r="C58" s="21" t="s">
        <v>394</v>
      </c>
      <c r="D58" s="21" t="s">
        <v>395</v>
      </c>
      <c r="E58" s="33" t="s">
        <v>471</v>
      </c>
      <c r="F58" s="21" t="s">
        <v>385</v>
      </c>
      <c r="G58" s="33" t="s">
        <v>397</v>
      </c>
      <c r="H58" s="21" t="s">
        <v>397</v>
      </c>
      <c r="I58" s="21" t="s">
        <v>398</v>
      </c>
      <c r="J58" s="33" t="s">
        <v>440</v>
      </c>
    </row>
    <row r="59" ht="18.75" customHeight="1" spans="1:10">
      <c r="A59" s="239" t="s">
        <v>354</v>
      </c>
      <c r="B59" s="21" t="s">
        <v>466</v>
      </c>
      <c r="C59" s="21" t="s">
        <v>400</v>
      </c>
      <c r="D59" s="21" t="s">
        <v>401</v>
      </c>
      <c r="E59" s="33" t="s">
        <v>413</v>
      </c>
      <c r="F59" s="21" t="s">
        <v>385</v>
      </c>
      <c r="G59" s="33" t="s">
        <v>403</v>
      </c>
      <c r="H59" s="21" t="s">
        <v>392</v>
      </c>
      <c r="I59" s="21" t="s">
        <v>382</v>
      </c>
      <c r="J59" s="33" t="s">
        <v>404</v>
      </c>
    </row>
    <row r="60" ht="18.75" customHeight="1" spans="1:10">
      <c r="A60" s="239" t="s">
        <v>336</v>
      </c>
      <c r="B60" s="21" t="s">
        <v>336</v>
      </c>
      <c r="C60" s="21" t="s">
        <v>376</v>
      </c>
      <c r="D60" s="21" t="s">
        <v>377</v>
      </c>
      <c r="E60" s="33" t="s">
        <v>472</v>
      </c>
      <c r="F60" s="21" t="s">
        <v>379</v>
      </c>
      <c r="G60" s="33" t="s">
        <v>473</v>
      </c>
      <c r="H60" s="21" t="s">
        <v>470</v>
      </c>
      <c r="I60" s="21" t="s">
        <v>382</v>
      </c>
      <c r="J60" s="33" t="s">
        <v>383</v>
      </c>
    </row>
    <row r="61" ht="18.75" customHeight="1" spans="1:10">
      <c r="A61" s="239" t="s">
        <v>336</v>
      </c>
      <c r="B61" s="21" t="s">
        <v>336</v>
      </c>
      <c r="C61" s="21" t="s">
        <v>376</v>
      </c>
      <c r="D61" s="21" t="s">
        <v>389</v>
      </c>
      <c r="E61" s="33" t="s">
        <v>474</v>
      </c>
      <c r="F61" s="21" t="s">
        <v>379</v>
      </c>
      <c r="G61" s="33" t="s">
        <v>391</v>
      </c>
      <c r="H61" s="21" t="s">
        <v>392</v>
      </c>
      <c r="I61" s="21" t="s">
        <v>382</v>
      </c>
      <c r="J61" s="33" t="s">
        <v>393</v>
      </c>
    </row>
    <row r="62" ht="18.75" customHeight="1" spans="1:10">
      <c r="A62" s="239" t="s">
        <v>336</v>
      </c>
      <c r="B62" s="21" t="s">
        <v>336</v>
      </c>
      <c r="C62" s="21" t="s">
        <v>376</v>
      </c>
      <c r="D62" s="21" t="s">
        <v>408</v>
      </c>
      <c r="E62" s="33" t="s">
        <v>475</v>
      </c>
      <c r="F62" s="21" t="s">
        <v>379</v>
      </c>
      <c r="G62" s="33" t="s">
        <v>439</v>
      </c>
      <c r="H62" s="21" t="s">
        <v>439</v>
      </c>
      <c r="I62" s="21" t="s">
        <v>398</v>
      </c>
      <c r="J62" s="33" t="s">
        <v>410</v>
      </c>
    </row>
    <row r="63" ht="18.75" customHeight="1" spans="1:10">
      <c r="A63" s="239" t="s">
        <v>336</v>
      </c>
      <c r="B63" s="21" t="s">
        <v>336</v>
      </c>
      <c r="C63" s="21" t="s">
        <v>394</v>
      </c>
      <c r="D63" s="21" t="s">
        <v>395</v>
      </c>
      <c r="E63" s="33" t="s">
        <v>476</v>
      </c>
      <c r="F63" s="21" t="s">
        <v>379</v>
      </c>
      <c r="G63" s="33" t="s">
        <v>477</v>
      </c>
      <c r="H63" s="21" t="s">
        <v>477</v>
      </c>
      <c r="I63" s="21" t="s">
        <v>398</v>
      </c>
      <c r="J63" s="33" t="s">
        <v>478</v>
      </c>
    </row>
    <row r="64" ht="18.75" customHeight="1" spans="1:10">
      <c r="A64" s="239" t="s">
        <v>336</v>
      </c>
      <c r="B64" s="21" t="s">
        <v>336</v>
      </c>
      <c r="C64" s="21" t="s">
        <v>394</v>
      </c>
      <c r="D64" s="21" t="s">
        <v>395</v>
      </c>
      <c r="E64" s="33" t="s">
        <v>479</v>
      </c>
      <c r="F64" s="21" t="s">
        <v>379</v>
      </c>
      <c r="G64" s="33" t="s">
        <v>391</v>
      </c>
      <c r="H64" s="21" t="s">
        <v>392</v>
      </c>
      <c r="I64" s="21" t="s">
        <v>382</v>
      </c>
      <c r="J64" s="33" t="s">
        <v>478</v>
      </c>
    </row>
    <row r="65" ht="18.75" customHeight="1" spans="1:10">
      <c r="A65" s="239" t="s">
        <v>336</v>
      </c>
      <c r="B65" s="21" t="s">
        <v>336</v>
      </c>
      <c r="C65" s="21" t="s">
        <v>400</v>
      </c>
      <c r="D65" s="21" t="s">
        <v>401</v>
      </c>
      <c r="E65" s="33" t="s">
        <v>480</v>
      </c>
      <c r="F65" s="21" t="s">
        <v>385</v>
      </c>
      <c r="G65" s="33" t="s">
        <v>403</v>
      </c>
      <c r="H65" s="21" t="s">
        <v>392</v>
      </c>
      <c r="I65" s="21" t="s">
        <v>382</v>
      </c>
      <c r="J65" s="33" t="s">
        <v>404</v>
      </c>
    </row>
    <row r="66" ht="18.75" customHeight="1" spans="1:10">
      <c r="A66" s="239" t="s">
        <v>315</v>
      </c>
      <c r="B66" s="21" t="s">
        <v>481</v>
      </c>
      <c r="C66" s="21" t="s">
        <v>376</v>
      </c>
      <c r="D66" s="21" t="s">
        <v>377</v>
      </c>
      <c r="E66" s="33" t="s">
        <v>482</v>
      </c>
      <c r="F66" s="21" t="s">
        <v>379</v>
      </c>
      <c r="G66" s="33" t="s">
        <v>416</v>
      </c>
      <c r="H66" s="21" t="s">
        <v>381</v>
      </c>
      <c r="I66" s="21" t="s">
        <v>382</v>
      </c>
      <c r="J66" s="33" t="s">
        <v>383</v>
      </c>
    </row>
    <row r="67" ht="18.75" customHeight="1" spans="1:10">
      <c r="A67" s="239" t="s">
        <v>315</v>
      </c>
      <c r="B67" s="21" t="s">
        <v>481</v>
      </c>
      <c r="C67" s="21" t="s">
        <v>376</v>
      </c>
      <c r="D67" s="21" t="s">
        <v>389</v>
      </c>
      <c r="E67" s="33" t="s">
        <v>483</v>
      </c>
      <c r="F67" s="21" t="s">
        <v>379</v>
      </c>
      <c r="G67" s="33" t="s">
        <v>391</v>
      </c>
      <c r="H67" s="21" t="s">
        <v>392</v>
      </c>
      <c r="I67" s="21" t="s">
        <v>382</v>
      </c>
      <c r="J67" s="33" t="s">
        <v>393</v>
      </c>
    </row>
    <row r="68" ht="18.75" customHeight="1" spans="1:10">
      <c r="A68" s="239" t="s">
        <v>315</v>
      </c>
      <c r="B68" s="21" t="s">
        <v>481</v>
      </c>
      <c r="C68" s="21" t="s">
        <v>376</v>
      </c>
      <c r="D68" s="21" t="s">
        <v>408</v>
      </c>
      <c r="E68" s="33" t="s">
        <v>409</v>
      </c>
      <c r="F68" s="21" t="s">
        <v>379</v>
      </c>
      <c r="G68" s="33" t="s">
        <v>391</v>
      </c>
      <c r="H68" s="21" t="s">
        <v>392</v>
      </c>
      <c r="I68" s="21" t="s">
        <v>382</v>
      </c>
      <c r="J68" s="33" t="s">
        <v>410</v>
      </c>
    </row>
    <row r="69" ht="18.75" customHeight="1" spans="1:10">
      <c r="A69" s="239" t="s">
        <v>315</v>
      </c>
      <c r="B69" s="21" t="s">
        <v>481</v>
      </c>
      <c r="C69" s="21" t="s">
        <v>394</v>
      </c>
      <c r="D69" s="21" t="s">
        <v>395</v>
      </c>
      <c r="E69" s="33" t="s">
        <v>484</v>
      </c>
      <c r="F69" s="21" t="s">
        <v>379</v>
      </c>
      <c r="G69" s="33" t="s">
        <v>485</v>
      </c>
      <c r="H69" s="21" t="s">
        <v>485</v>
      </c>
      <c r="I69" s="21" t="s">
        <v>398</v>
      </c>
      <c r="J69" s="33" t="s">
        <v>433</v>
      </c>
    </row>
    <row r="70" ht="18.75" customHeight="1" spans="1:10">
      <c r="A70" s="239" t="s">
        <v>315</v>
      </c>
      <c r="B70" s="21" t="s">
        <v>481</v>
      </c>
      <c r="C70" s="21" t="s">
        <v>400</v>
      </c>
      <c r="D70" s="21" t="s">
        <v>401</v>
      </c>
      <c r="E70" s="33" t="s">
        <v>486</v>
      </c>
      <c r="F70" s="21" t="s">
        <v>385</v>
      </c>
      <c r="G70" s="33" t="s">
        <v>403</v>
      </c>
      <c r="H70" s="21" t="s">
        <v>392</v>
      </c>
      <c r="I70" s="21" t="s">
        <v>382</v>
      </c>
      <c r="J70" s="33" t="s">
        <v>404</v>
      </c>
    </row>
    <row r="71" ht="18.75" customHeight="1" spans="1:10">
      <c r="A71" s="239" t="s">
        <v>342</v>
      </c>
      <c r="B71" s="21" t="s">
        <v>487</v>
      </c>
      <c r="C71" s="21" t="s">
        <v>376</v>
      </c>
      <c r="D71" s="21" t="s">
        <v>377</v>
      </c>
      <c r="E71" s="33" t="s">
        <v>488</v>
      </c>
      <c r="F71" s="21" t="s">
        <v>379</v>
      </c>
      <c r="G71" s="33" t="s">
        <v>489</v>
      </c>
      <c r="H71" s="21" t="s">
        <v>381</v>
      </c>
      <c r="I71" s="21" t="s">
        <v>382</v>
      </c>
      <c r="J71" s="33" t="s">
        <v>383</v>
      </c>
    </row>
    <row r="72" ht="18.75" customHeight="1" spans="1:10">
      <c r="A72" s="239" t="s">
        <v>342</v>
      </c>
      <c r="B72" s="21" t="s">
        <v>487</v>
      </c>
      <c r="C72" s="21" t="s">
        <v>376</v>
      </c>
      <c r="D72" s="21" t="s">
        <v>377</v>
      </c>
      <c r="E72" s="33" t="s">
        <v>490</v>
      </c>
      <c r="F72" s="21" t="s">
        <v>385</v>
      </c>
      <c r="G72" s="33" t="s">
        <v>171</v>
      </c>
      <c r="H72" s="21" t="s">
        <v>387</v>
      </c>
      <c r="I72" s="21" t="s">
        <v>382</v>
      </c>
      <c r="J72" s="33" t="s">
        <v>388</v>
      </c>
    </row>
    <row r="73" ht="18.75" customHeight="1" spans="1:10">
      <c r="A73" s="239" t="s">
        <v>342</v>
      </c>
      <c r="B73" s="21" t="s">
        <v>487</v>
      </c>
      <c r="C73" s="21" t="s">
        <v>376</v>
      </c>
      <c r="D73" s="21" t="s">
        <v>389</v>
      </c>
      <c r="E73" s="33" t="s">
        <v>491</v>
      </c>
      <c r="F73" s="21" t="s">
        <v>379</v>
      </c>
      <c r="G73" s="33" t="s">
        <v>391</v>
      </c>
      <c r="H73" s="21" t="s">
        <v>392</v>
      </c>
      <c r="I73" s="21" t="s">
        <v>382</v>
      </c>
      <c r="J73" s="33" t="s">
        <v>393</v>
      </c>
    </row>
    <row r="74" ht="18.75" customHeight="1" spans="1:10">
      <c r="A74" s="239" t="s">
        <v>342</v>
      </c>
      <c r="B74" s="21" t="s">
        <v>487</v>
      </c>
      <c r="C74" s="21" t="s">
        <v>394</v>
      </c>
      <c r="D74" s="21" t="s">
        <v>395</v>
      </c>
      <c r="E74" s="33" t="s">
        <v>465</v>
      </c>
      <c r="F74" s="21" t="s">
        <v>385</v>
      </c>
      <c r="G74" s="33" t="s">
        <v>403</v>
      </c>
      <c r="H74" s="21" t="s">
        <v>392</v>
      </c>
      <c r="I74" s="21" t="s">
        <v>382</v>
      </c>
      <c r="J74" s="33" t="s">
        <v>440</v>
      </c>
    </row>
    <row r="75" ht="18.75" customHeight="1" spans="1:10">
      <c r="A75" s="239" t="s">
        <v>342</v>
      </c>
      <c r="B75" s="21" t="s">
        <v>487</v>
      </c>
      <c r="C75" s="21" t="s">
        <v>400</v>
      </c>
      <c r="D75" s="21" t="s">
        <v>401</v>
      </c>
      <c r="E75" s="33" t="s">
        <v>413</v>
      </c>
      <c r="F75" s="21" t="s">
        <v>385</v>
      </c>
      <c r="G75" s="33" t="s">
        <v>403</v>
      </c>
      <c r="H75" s="21" t="s">
        <v>392</v>
      </c>
      <c r="I75" s="21" t="s">
        <v>382</v>
      </c>
      <c r="J75" s="33" t="s">
        <v>404</v>
      </c>
    </row>
    <row r="76" ht="18.75" customHeight="1" spans="1:10">
      <c r="A76" s="239" t="s">
        <v>325</v>
      </c>
      <c r="B76" s="21" t="s">
        <v>492</v>
      </c>
      <c r="C76" s="21" t="s">
        <v>376</v>
      </c>
      <c r="D76" s="21" t="s">
        <v>377</v>
      </c>
      <c r="E76" s="33" t="s">
        <v>493</v>
      </c>
      <c r="F76" s="21" t="s">
        <v>379</v>
      </c>
      <c r="G76" s="33" t="s">
        <v>428</v>
      </c>
      <c r="H76" s="21" t="s">
        <v>381</v>
      </c>
      <c r="I76" s="21" t="s">
        <v>382</v>
      </c>
      <c r="J76" s="33" t="s">
        <v>383</v>
      </c>
    </row>
    <row r="77" ht="18.75" customHeight="1" spans="1:10">
      <c r="A77" s="239" t="s">
        <v>325</v>
      </c>
      <c r="B77" s="21" t="s">
        <v>492</v>
      </c>
      <c r="C77" s="21" t="s">
        <v>376</v>
      </c>
      <c r="D77" s="21" t="s">
        <v>377</v>
      </c>
      <c r="E77" s="33" t="s">
        <v>494</v>
      </c>
      <c r="F77" s="21" t="s">
        <v>385</v>
      </c>
      <c r="G77" s="33" t="s">
        <v>495</v>
      </c>
      <c r="H77" s="21" t="s">
        <v>387</v>
      </c>
      <c r="I77" s="21" t="s">
        <v>382</v>
      </c>
      <c r="J77" s="33" t="s">
        <v>388</v>
      </c>
    </row>
    <row r="78" ht="18.75" customHeight="1" spans="1:10">
      <c r="A78" s="239" t="s">
        <v>325</v>
      </c>
      <c r="B78" s="21" t="s">
        <v>492</v>
      </c>
      <c r="C78" s="21" t="s">
        <v>394</v>
      </c>
      <c r="D78" s="21" t="s">
        <v>444</v>
      </c>
      <c r="E78" s="33" t="s">
        <v>496</v>
      </c>
      <c r="F78" s="21" t="s">
        <v>385</v>
      </c>
      <c r="G78" s="33" t="s">
        <v>397</v>
      </c>
      <c r="H78" s="21" t="s">
        <v>470</v>
      </c>
      <c r="I78" s="21" t="s">
        <v>398</v>
      </c>
      <c r="J78" s="33" t="s">
        <v>497</v>
      </c>
    </row>
    <row r="79" ht="18.75" customHeight="1" spans="1:10">
      <c r="A79" s="239" t="s">
        <v>325</v>
      </c>
      <c r="B79" s="21" t="s">
        <v>492</v>
      </c>
      <c r="C79" s="21" t="s">
        <v>394</v>
      </c>
      <c r="D79" s="21" t="s">
        <v>395</v>
      </c>
      <c r="E79" s="33" t="s">
        <v>498</v>
      </c>
      <c r="F79" s="21" t="s">
        <v>379</v>
      </c>
      <c r="G79" s="33" t="s">
        <v>397</v>
      </c>
      <c r="H79" s="21" t="s">
        <v>397</v>
      </c>
      <c r="I79" s="21" t="s">
        <v>398</v>
      </c>
      <c r="J79" s="33" t="s">
        <v>433</v>
      </c>
    </row>
    <row r="80" ht="18.75" customHeight="1" spans="1:10">
      <c r="A80" s="239" t="s">
        <v>325</v>
      </c>
      <c r="B80" s="21" t="s">
        <v>492</v>
      </c>
      <c r="C80" s="21" t="s">
        <v>400</v>
      </c>
      <c r="D80" s="21" t="s">
        <v>401</v>
      </c>
      <c r="E80" s="33" t="s">
        <v>499</v>
      </c>
      <c r="F80" s="21" t="s">
        <v>385</v>
      </c>
      <c r="G80" s="33" t="s">
        <v>403</v>
      </c>
      <c r="H80" s="21" t="s">
        <v>392</v>
      </c>
      <c r="I80" s="21" t="s">
        <v>382</v>
      </c>
      <c r="J80" s="33" t="s">
        <v>404</v>
      </c>
    </row>
    <row r="81" ht="18.75" customHeight="1" spans="1:10">
      <c r="A81" s="239" t="s">
        <v>360</v>
      </c>
      <c r="B81" s="21" t="s">
        <v>500</v>
      </c>
      <c r="C81" s="21" t="s">
        <v>376</v>
      </c>
      <c r="D81" s="21" t="s">
        <v>377</v>
      </c>
      <c r="E81" s="33" t="s">
        <v>501</v>
      </c>
      <c r="F81" s="21" t="s">
        <v>379</v>
      </c>
      <c r="G81" s="33" t="s">
        <v>502</v>
      </c>
      <c r="H81" s="21" t="s">
        <v>381</v>
      </c>
      <c r="I81" s="21" t="s">
        <v>382</v>
      </c>
      <c r="J81" s="33" t="s">
        <v>383</v>
      </c>
    </row>
    <row r="82" ht="18.75" customHeight="1" spans="1:10">
      <c r="A82" s="239" t="s">
        <v>360</v>
      </c>
      <c r="B82" s="21" t="s">
        <v>500</v>
      </c>
      <c r="C82" s="21" t="s">
        <v>376</v>
      </c>
      <c r="D82" s="21" t="s">
        <v>389</v>
      </c>
      <c r="E82" s="33" t="s">
        <v>424</v>
      </c>
      <c r="F82" s="21" t="s">
        <v>379</v>
      </c>
      <c r="G82" s="33" t="s">
        <v>391</v>
      </c>
      <c r="H82" s="21" t="s">
        <v>392</v>
      </c>
      <c r="I82" s="21" t="s">
        <v>382</v>
      </c>
      <c r="J82" s="33" t="s">
        <v>393</v>
      </c>
    </row>
    <row r="83" ht="18.75" customHeight="1" spans="1:10">
      <c r="A83" s="239" t="s">
        <v>360</v>
      </c>
      <c r="B83" s="21" t="s">
        <v>500</v>
      </c>
      <c r="C83" s="21" t="s">
        <v>394</v>
      </c>
      <c r="D83" s="21" t="s">
        <v>444</v>
      </c>
      <c r="E83" s="33" t="s">
        <v>503</v>
      </c>
      <c r="F83" s="21" t="s">
        <v>385</v>
      </c>
      <c r="G83" s="33" t="s">
        <v>504</v>
      </c>
      <c r="H83" s="21" t="s">
        <v>470</v>
      </c>
      <c r="I83" s="21" t="s">
        <v>382</v>
      </c>
      <c r="J83" s="33" t="s">
        <v>497</v>
      </c>
    </row>
    <row r="84" ht="18.75" customHeight="1" spans="1:10">
      <c r="A84" s="239" t="s">
        <v>360</v>
      </c>
      <c r="B84" s="21" t="s">
        <v>500</v>
      </c>
      <c r="C84" s="21" t="s">
        <v>394</v>
      </c>
      <c r="D84" s="21" t="s">
        <v>395</v>
      </c>
      <c r="E84" s="33" t="s">
        <v>505</v>
      </c>
      <c r="F84" s="21" t="s">
        <v>379</v>
      </c>
      <c r="G84" s="33" t="s">
        <v>506</v>
      </c>
      <c r="H84" s="21" t="s">
        <v>506</v>
      </c>
      <c r="I84" s="21" t="s">
        <v>398</v>
      </c>
      <c r="J84" s="33" t="s">
        <v>433</v>
      </c>
    </row>
    <row r="85" ht="18.75" customHeight="1" spans="1:10">
      <c r="A85" s="239" t="s">
        <v>360</v>
      </c>
      <c r="B85" s="21" t="s">
        <v>500</v>
      </c>
      <c r="C85" s="21" t="s">
        <v>400</v>
      </c>
      <c r="D85" s="21" t="s">
        <v>401</v>
      </c>
      <c r="E85" s="33" t="s">
        <v>507</v>
      </c>
      <c r="F85" s="21" t="s">
        <v>385</v>
      </c>
      <c r="G85" s="33" t="s">
        <v>403</v>
      </c>
      <c r="H85" s="21" t="s">
        <v>392</v>
      </c>
      <c r="I85" s="21" t="s">
        <v>382</v>
      </c>
      <c r="J85" s="33" t="s">
        <v>404</v>
      </c>
    </row>
    <row r="86" ht="18.75" customHeight="1" spans="1:10">
      <c r="A86" s="239" t="s">
        <v>346</v>
      </c>
      <c r="B86" s="21" t="s">
        <v>508</v>
      </c>
      <c r="C86" s="21" t="s">
        <v>376</v>
      </c>
      <c r="D86" s="21" t="s">
        <v>377</v>
      </c>
      <c r="E86" s="33" t="s">
        <v>415</v>
      </c>
      <c r="F86" s="21" t="s">
        <v>379</v>
      </c>
      <c r="G86" s="33" t="s">
        <v>170</v>
      </c>
      <c r="H86" s="21" t="s">
        <v>381</v>
      </c>
      <c r="I86" s="21" t="s">
        <v>382</v>
      </c>
      <c r="J86" s="33" t="s">
        <v>383</v>
      </c>
    </row>
    <row r="87" ht="18.75" customHeight="1" spans="1:10">
      <c r="A87" s="239" t="s">
        <v>346</v>
      </c>
      <c r="B87" s="21" t="s">
        <v>508</v>
      </c>
      <c r="C87" s="21" t="s">
        <v>376</v>
      </c>
      <c r="D87" s="21" t="s">
        <v>389</v>
      </c>
      <c r="E87" s="33" t="s">
        <v>407</v>
      </c>
      <c r="F87" s="21" t="s">
        <v>379</v>
      </c>
      <c r="G87" s="33" t="s">
        <v>391</v>
      </c>
      <c r="H87" s="21" t="s">
        <v>392</v>
      </c>
      <c r="I87" s="21" t="s">
        <v>382</v>
      </c>
      <c r="J87" s="33" t="s">
        <v>393</v>
      </c>
    </row>
    <row r="88" ht="18.75" customHeight="1" spans="1:10">
      <c r="A88" s="239" t="s">
        <v>346</v>
      </c>
      <c r="B88" s="21" t="s">
        <v>508</v>
      </c>
      <c r="C88" s="21" t="s">
        <v>376</v>
      </c>
      <c r="D88" s="21" t="s">
        <v>389</v>
      </c>
      <c r="E88" s="33" t="s">
        <v>419</v>
      </c>
      <c r="F88" s="21" t="s">
        <v>385</v>
      </c>
      <c r="G88" s="33" t="s">
        <v>391</v>
      </c>
      <c r="H88" s="21" t="s">
        <v>392</v>
      </c>
      <c r="I88" s="21" t="s">
        <v>382</v>
      </c>
      <c r="J88" s="33" t="s">
        <v>509</v>
      </c>
    </row>
    <row r="89" ht="18.75" customHeight="1" spans="1:10">
      <c r="A89" s="239" t="s">
        <v>346</v>
      </c>
      <c r="B89" s="21" t="s">
        <v>508</v>
      </c>
      <c r="C89" s="21" t="s">
        <v>394</v>
      </c>
      <c r="D89" s="21" t="s">
        <v>395</v>
      </c>
      <c r="E89" s="33" t="s">
        <v>510</v>
      </c>
      <c r="F89" s="21" t="s">
        <v>385</v>
      </c>
      <c r="G89" s="33" t="s">
        <v>511</v>
      </c>
      <c r="H89" s="21" t="s">
        <v>392</v>
      </c>
      <c r="I89" s="21" t="s">
        <v>398</v>
      </c>
      <c r="J89" s="33" t="s">
        <v>440</v>
      </c>
    </row>
    <row r="90" ht="18.75" customHeight="1" spans="1:10">
      <c r="A90" s="239" t="s">
        <v>346</v>
      </c>
      <c r="B90" s="21" t="s">
        <v>508</v>
      </c>
      <c r="C90" s="21" t="s">
        <v>400</v>
      </c>
      <c r="D90" s="21" t="s">
        <v>401</v>
      </c>
      <c r="E90" s="33" t="s">
        <v>512</v>
      </c>
      <c r="F90" s="21" t="s">
        <v>385</v>
      </c>
      <c r="G90" s="33" t="s">
        <v>403</v>
      </c>
      <c r="H90" s="21" t="s">
        <v>392</v>
      </c>
      <c r="I90" s="21" t="s">
        <v>382</v>
      </c>
      <c r="J90" s="33" t="s">
        <v>404</v>
      </c>
    </row>
    <row r="91" ht="18.75" customHeight="1" spans="1:10">
      <c r="A91" s="239" t="s">
        <v>307</v>
      </c>
      <c r="B91" s="21" t="s">
        <v>513</v>
      </c>
      <c r="C91" s="21" t="s">
        <v>376</v>
      </c>
      <c r="D91" s="21" t="s">
        <v>377</v>
      </c>
      <c r="E91" s="33" t="s">
        <v>514</v>
      </c>
      <c r="F91" s="21" t="s">
        <v>379</v>
      </c>
      <c r="G91" s="33" t="s">
        <v>515</v>
      </c>
      <c r="H91" s="21" t="s">
        <v>381</v>
      </c>
      <c r="I91" s="21" t="s">
        <v>382</v>
      </c>
      <c r="J91" s="33" t="s">
        <v>383</v>
      </c>
    </row>
    <row r="92" ht="18.75" customHeight="1" spans="1:10">
      <c r="A92" s="239" t="s">
        <v>307</v>
      </c>
      <c r="B92" s="21" t="s">
        <v>513</v>
      </c>
      <c r="C92" s="21" t="s">
        <v>376</v>
      </c>
      <c r="D92" s="21" t="s">
        <v>389</v>
      </c>
      <c r="E92" s="33" t="s">
        <v>424</v>
      </c>
      <c r="F92" s="21" t="s">
        <v>379</v>
      </c>
      <c r="G92" s="33" t="s">
        <v>391</v>
      </c>
      <c r="H92" s="21" t="s">
        <v>392</v>
      </c>
      <c r="I92" s="21" t="s">
        <v>382</v>
      </c>
      <c r="J92" s="33" t="s">
        <v>393</v>
      </c>
    </row>
    <row r="93" ht="18.75" customHeight="1" spans="1:10">
      <c r="A93" s="239" t="s">
        <v>307</v>
      </c>
      <c r="B93" s="21" t="s">
        <v>513</v>
      </c>
      <c r="C93" s="21" t="s">
        <v>376</v>
      </c>
      <c r="D93" s="21" t="s">
        <v>408</v>
      </c>
      <c r="E93" s="33" t="s">
        <v>516</v>
      </c>
      <c r="F93" s="21" t="s">
        <v>379</v>
      </c>
      <c r="G93" s="33" t="s">
        <v>391</v>
      </c>
      <c r="H93" s="21" t="s">
        <v>392</v>
      </c>
      <c r="I93" s="21" t="s">
        <v>382</v>
      </c>
      <c r="J93" s="33" t="s">
        <v>410</v>
      </c>
    </row>
    <row r="94" ht="18.75" customHeight="1" spans="1:10">
      <c r="A94" s="239" t="s">
        <v>307</v>
      </c>
      <c r="B94" s="21" t="s">
        <v>513</v>
      </c>
      <c r="C94" s="21" t="s">
        <v>394</v>
      </c>
      <c r="D94" s="21" t="s">
        <v>395</v>
      </c>
      <c r="E94" s="33" t="s">
        <v>411</v>
      </c>
      <c r="F94" s="21" t="s">
        <v>379</v>
      </c>
      <c r="G94" s="33" t="s">
        <v>412</v>
      </c>
      <c r="H94" s="21" t="s">
        <v>412</v>
      </c>
      <c r="I94" s="21" t="s">
        <v>398</v>
      </c>
      <c r="J94" s="33" t="s">
        <v>399</v>
      </c>
    </row>
    <row r="95" ht="18.75" customHeight="1" spans="1:10">
      <c r="A95" s="239" t="s">
        <v>307</v>
      </c>
      <c r="B95" s="21" t="s">
        <v>513</v>
      </c>
      <c r="C95" s="21" t="s">
        <v>400</v>
      </c>
      <c r="D95" s="21" t="s">
        <v>401</v>
      </c>
      <c r="E95" s="33" t="s">
        <v>413</v>
      </c>
      <c r="F95" s="21" t="s">
        <v>385</v>
      </c>
      <c r="G95" s="33" t="s">
        <v>403</v>
      </c>
      <c r="H95" s="21" t="s">
        <v>392</v>
      </c>
      <c r="I95" s="21" t="s">
        <v>382</v>
      </c>
      <c r="J95" s="33" t="s">
        <v>404</v>
      </c>
    </row>
    <row r="96" ht="18.75" customHeight="1" spans="1:10">
      <c r="A96" s="239" t="s">
        <v>323</v>
      </c>
      <c r="B96" s="21" t="s">
        <v>517</v>
      </c>
      <c r="C96" s="21" t="s">
        <v>376</v>
      </c>
      <c r="D96" s="21" t="s">
        <v>377</v>
      </c>
      <c r="E96" s="33" t="s">
        <v>518</v>
      </c>
      <c r="F96" s="21" t="s">
        <v>379</v>
      </c>
      <c r="G96" s="33" t="s">
        <v>418</v>
      </c>
      <c r="H96" s="21" t="s">
        <v>519</v>
      </c>
      <c r="I96" s="21" t="s">
        <v>382</v>
      </c>
      <c r="J96" s="33" t="s">
        <v>323</v>
      </c>
    </row>
    <row r="97" ht="18.75" customHeight="1" spans="1:10">
      <c r="A97" s="239" t="s">
        <v>323</v>
      </c>
      <c r="B97" s="21" t="s">
        <v>517</v>
      </c>
      <c r="C97" s="21" t="s">
        <v>376</v>
      </c>
      <c r="D97" s="21" t="s">
        <v>377</v>
      </c>
      <c r="E97" s="33" t="s">
        <v>520</v>
      </c>
      <c r="F97" s="21" t="s">
        <v>385</v>
      </c>
      <c r="G97" s="33" t="s">
        <v>521</v>
      </c>
      <c r="H97" s="21" t="s">
        <v>522</v>
      </c>
      <c r="I97" s="21" t="s">
        <v>382</v>
      </c>
      <c r="J97" s="33" t="s">
        <v>323</v>
      </c>
    </row>
    <row r="98" ht="18.75" customHeight="1" spans="1:10">
      <c r="A98" s="239" t="s">
        <v>323</v>
      </c>
      <c r="B98" s="21" t="s">
        <v>517</v>
      </c>
      <c r="C98" s="21" t="s">
        <v>376</v>
      </c>
      <c r="D98" s="21" t="s">
        <v>389</v>
      </c>
      <c r="E98" s="33" t="s">
        <v>523</v>
      </c>
      <c r="F98" s="21" t="s">
        <v>379</v>
      </c>
      <c r="G98" s="33" t="s">
        <v>391</v>
      </c>
      <c r="H98" s="21" t="s">
        <v>392</v>
      </c>
      <c r="I98" s="21" t="s">
        <v>382</v>
      </c>
      <c r="J98" s="33" t="s">
        <v>323</v>
      </c>
    </row>
    <row r="99" ht="18.75" customHeight="1" spans="1:10">
      <c r="A99" s="239" t="s">
        <v>323</v>
      </c>
      <c r="B99" s="21" t="s">
        <v>517</v>
      </c>
      <c r="C99" s="21" t="s">
        <v>376</v>
      </c>
      <c r="D99" s="21" t="s">
        <v>408</v>
      </c>
      <c r="E99" s="33" t="s">
        <v>524</v>
      </c>
      <c r="F99" s="21" t="s">
        <v>379</v>
      </c>
      <c r="G99" s="33" t="s">
        <v>391</v>
      </c>
      <c r="H99" s="21" t="s">
        <v>392</v>
      </c>
      <c r="I99" s="21" t="s">
        <v>382</v>
      </c>
      <c r="J99" s="33" t="s">
        <v>323</v>
      </c>
    </row>
    <row r="100" ht="18.75" customHeight="1" spans="1:10">
      <c r="A100" s="239" t="s">
        <v>323</v>
      </c>
      <c r="B100" s="21" t="s">
        <v>517</v>
      </c>
      <c r="C100" s="21" t="s">
        <v>394</v>
      </c>
      <c r="D100" s="21" t="s">
        <v>395</v>
      </c>
      <c r="E100" s="33" t="s">
        <v>525</v>
      </c>
      <c r="F100" s="21" t="s">
        <v>379</v>
      </c>
      <c r="G100" s="33" t="s">
        <v>526</v>
      </c>
      <c r="H100" s="21" t="s">
        <v>526</v>
      </c>
      <c r="I100" s="21" t="s">
        <v>382</v>
      </c>
      <c r="J100" s="33" t="s">
        <v>323</v>
      </c>
    </row>
    <row r="101" ht="18.75" customHeight="1" spans="1:10">
      <c r="A101" s="239" t="s">
        <v>323</v>
      </c>
      <c r="B101" s="21" t="s">
        <v>517</v>
      </c>
      <c r="C101" s="21" t="s">
        <v>400</v>
      </c>
      <c r="D101" s="21" t="s">
        <v>401</v>
      </c>
      <c r="E101" s="33" t="s">
        <v>527</v>
      </c>
      <c r="F101" s="21" t="s">
        <v>385</v>
      </c>
      <c r="G101" s="33" t="s">
        <v>403</v>
      </c>
      <c r="H101" s="21" t="s">
        <v>392</v>
      </c>
      <c r="I101" s="21" t="s">
        <v>382</v>
      </c>
      <c r="J101" s="33" t="s">
        <v>323</v>
      </c>
    </row>
    <row r="102" ht="18.75" customHeight="1" spans="1:10">
      <c r="A102" s="239" t="s">
        <v>338</v>
      </c>
      <c r="B102" s="21" t="s">
        <v>528</v>
      </c>
      <c r="C102" s="21" t="s">
        <v>376</v>
      </c>
      <c r="D102" s="21" t="s">
        <v>377</v>
      </c>
      <c r="E102" s="33" t="s">
        <v>529</v>
      </c>
      <c r="F102" s="21" t="s">
        <v>385</v>
      </c>
      <c r="G102" s="33" t="s">
        <v>489</v>
      </c>
      <c r="H102" s="21" t="s">
        <v>522</v>
      </c>
      <c r="I102" s="21" t="s">
        <v>382</v>
      </c>
      <c r="J102" s="33" t="s">
        <v>380</v>
      </c>
    </row>
    <row r="103" ht="18.75" customHeight="1" spans="1:10">
      <c r="A103" s="239" t="s">
        <v>338</v>
      </c>
      <c r="B103" s="21" t="s">
        <v>528</v>
      </c>
      <c r="C103" s="21" t="s">
        <v>376</v>
      </c>
      <c r="D103" s="21" t="s">
        <v>377</v>
      </c>
      <c r="E103" s="33" t="s">
        <v>530</v>
      </c>
      <c r="F103" s="21" t="s">
        <v>385</v>
      </c>
      <c r="G103" s="33" t="s">
        <v>531</v>
      </c>
      <c r="H103" s="21" t="s">
        <v>522</v>
      </c>
      <c r="I103" s="21" t="s">
        <v>382</v>
      </c>
      <c r="J103" s="33" t="s">
        <v>380</v>
      </c>
    </row>
    <row r="104" ht="18.75" customHeight="1" spans="1:10">
      <c r="A104" s="239" t="s">
        <v>338</v>
      </c>
      <c r="B104" s="21" t="s">
        <v>528</v>
      </c>
      <c r="C104" s="21" t="s">
        <v>376</v>
      </c>
      <c r="D104" s="21" t="s">
        <v>389</v>
      </c>
      <c r="E104" s="33" t="s">
        <v>532</v>
      </c>
      <c r="F104" s="21" t="s">
        <v>385</v>
      </c>
      <c r="G104" s="33" t="s">
        <v>437</v>
      </c>
      <c r="H104" s="21" t="s">
        <v>392</v>
      </c>
      <c r="I104" s="21" t="s">
        <v>382</v>
      </c>
      <c r="J104" s="33" t="s">
        <v>380</v>
      </c>
    </row>
    <row r="105" ht="18.75" customHeight="1" spans="1:10">
      <c r="A105" s="239" t="s">
        <v>338</v>
      </c>
      <c r="B105" s="21" t="s">
        <v>528</v>
      </c>
      <c r="C105" s="21" t="s">
        <v>376</v>
      </c>
      <c r="D105" s="21" t="s">
        <v>408</v>
      </c>
      <c r="E105" s="33" t="s">
        <v>533</v>
      </c>
      <c r="F105" s="21" t="s">
        <v>385</v>
      </c>
      <c r="G105" s="33" t="s">
        <v>403</v>
      </c>
      <c r="H105" s="21" t="s">
        <v>392</v>
      </c>
      <c r="I105" s="21" t="s">
        <v>382</v>
      </c>
      <c r="J105" s="33" t="s">
        <v>380</v>
      </c>
    </row>
    <row r="106" ht="18.75" customHeight="1" spans="1:10">
      <c r="A106" s="239" t="s">
        <v>338</v>
      </c>
      <c r="B106" s="21" t="s">
        <v>528</v>
      </c>
      <c r="C106" s="21" t="s">
        <v>376</v>
      </c>
      <c r="D106" s="21" t="s">
        <v>534</v>
      </c>
      <c r="E106" s="33" t="s">
        <v>535</v>
      </c>
      <c r="F106" s="21" t="s">
        <v>379</v>
      </c>
      <c r="G106" s="33" t="s">
        <v>536</v>
      </c>
      <c r="H106" s="21" t="s">
        <v>470</v>
      </c>
      <c r="I106" s="21" t="s">
        <v>382</v>
      </c>
      <c r="J106" s="33" t="s">
        <v>380</v>
      </c>
    </row>
    <row r="107" ht="18.75" customHeight="1" spans="1:10">
      <c r="A107" s="239" t="s">
        <v>338</v>
      </c>
      <c r="B107" s="21" t="s">
        <v>528</v>
      </c>
      <c r="C107" s="21" t="s">
        <v>394</v>
      </c>
      <c r="D107" s="21" t="s">
        <v>395</v>
      </c>
      <c r="E107" s="33" t="s">
        <v>537</v>
      </c>
      <c r="F107" s="21" t="s">
        <v>379</v>
      </c>
      <c r="G107" s="33" t="s">
        <v>538</v>
      </c>
      <c r="H107" s="21"/>
      <c r="I107" s="21" t="s">
        <v>398</v>
      </c>
      <c r="J107" s="33" t="s">
        <v>539</v>
      </c>
    </row>
    <row r="108" ht="18.75" customHeight="1" spans="1:10">
      <c r="A108" s="239" t="s">
        <v>338</v>
      </c>
      <c r="B108" s="21" t="s">
        <v>528</v>
      </c>
      <c r="C108" s="21" t="s">
        <v>394</v>
      </c>
      <c r="D108" s="21" t="s">
        <v>540</v>
      </c>
      <c r="E108" s="33" t="s">
        <v>541</v>
      </c>
      <c r="F108" s="21" t="s">
        <v>379</v>
      </c>
      <c r="G108" s="33" t="s">
        <v>541</v>
      </c>
      <c r="H108" s="21"/>
      <c r="I108" s="21" t="s">
        <v>398</v>
      </c>
      <c r="J108" s="33" t="s">
        <v>539</v>
      </c>
    </row>
    <row r="109" ht="18.75" customHeight="1" spans="1:10">
      <c r="A109" s="239" t="s">
        <v>338</v>
      </c>
      <c r="B109" s="21" t="s">
        <v>528</v>
      </c>
      <c r="C109" s="21" t="s">
        <v>400</v>
      </c>
      <c r="D109" s="21" t="s">
        <v>401</v>
      </c>
      <c r="E109" s="33" t="s">
        <v>542</v>
      </c>
      <c r="F109" s="21" t="s">
        <v>385</v>
      </c>
      <c r="G109" s="33" t="s">
        <v>437</v>
      </c>
      <c r="H109" s="21" t="s">
        <v>392</v>
      </c>
      <c r="I109" s="21" t="s">
        <v>382</v>
      </c>
      <c r="J109" s="33" t="s">
        <v>171</v>
      </c>
    </row>
    <row r="110" ht="18.75" customHeight="1" spans="1:10">
      <c r="A110" s="239" t="s">
        <v>338</v>
      </c>
      <c r="B110" s="21" t="s">
        <v>528</v>
      </c>
      <c r="C110" s="21" t="s">
        <v>400</v>
      </c>
      <c r="D110" s="21" t="s">
        <v>401</v>
      </c>
      <c r="E110" s="33" t="s">
        <v>543</v>
      </c>
      <c r="F110" s="21" t="s">
        <v>385</v>
      </c>
      <c r="G110" s="33" t="s">
        <v>437</v>
      </c>
      <c r="H110" s="21" t="s">
        <v>392</v>
      </c>
      <c r="I110" s="21" t="s">
        <v>382</v>
      </c>
      <c r="J110" s="33" t="s">
        <v>171</v>
      </c>
    </row>
  </sheetData>
  <mergeCells count="40">
    <mergeCell ref="A2:J2"/>
    <mergeCell ref="A3:H3"/>
    <mergeCell ref="A7:A11"/>
    <mergeCell ref="A12:A16"/>
    <mergeCell ref="A17:A21"/>
    <mergeCell ref="A22:A26"/>
    <mergeCell ref="A27:A31"/>
    <mergeCell ref="A32:A36"/>
    <mergeCell ref="A37:A43"/>
    <mergeCell ref="A44:A49"/>
    <mergeCell ref="A50:A54"/>
    <mergeCell ref="A55:A59"/>
    <mergeCell ref="A60:A65"/>
    <mergeCell ref="A66:A70"/>
    <mergeCell ref="A71:A75"/>
    <mergeCell ref="A76:A80"/>
    <mergeCell ref="A81:A85"/>
    <mergeCell ref="A86:A90"/>
    <mergeCell ref="A91:A95"/>
    <mergeCell ref="A96:A101"/>
    <mergeCell ref="A102:A110"/>
    <mergeCell ref="B7:B11"/>
    <mergeCell ref="B12:B16"/>
    <mergeCell ref="B17:B21"/>
    <mergeCell ref="B22:B26"/>
    <mergeCell ref="B27:B31"/>
    <mergeCell ref="B32:B36"/>
    <mergeCell ref="B37:B43"/>
    <mergeCell ref="B44:B49"/>
    <mergeCell ref="B50:B54"/>
    <mergeCell ref="B55:B59"/>
    <mergeCell ref="B60:B65"/>
    <mergeCell ref="B66:B70"/>
    <mergeCell ref="B71:B75"/>
    <mergeCell ref="B76:B80"/>
    <mergeCell ref="B81:B85"/>
    <mergeCell ref="B86:B90"/>
    <mergeCell ref="B91:B95"/>
    <mergeCell ref="B96:B101"/>
    <mergeCell ref="B102:B110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22"/>
  <sheetViews>
    <sheetView showZeros="0" tabSelected="1" workbookViewId="0">
      <selection activeCell="D43" sqref="D43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9" t="s">
        <v>544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545</v>
      </c>
      <c r="C2" s="102"/>
      <c r="D2" s="103"/>
      <c r="E2" s="103"/>
      <c r="F2" s="103"/>
    </row>
    <row r="3" ht="18.75" customHeight="1" spans="1:6">
      <c r="A3" s="7" t="str">
        <f>"单位名称："&amp;"耿马傣族佤族自治县教育体育局"</f>
        <v>单位名称：耿马傣族佤族自治县教育体育局</v>
      </c>
      <c r="B3" s="7" t="s">
        <v>546</v>
      </c>
      <c r="C3" s="97"/>
      <c r="D3" s="99"/>
      <c r="E3" s="99"/>
      <c r="F3" s="39" t="s">
        <v>1</v>
      </c>
    </row>
    <row r="4" ht="18.75" customHeight="1" spans="1:6">
      <c r="A4" s="104" t="s">
        <v>211</v>
      </c>
      <c r="B4" s="105" t="s">
        <v>73</v>
      </c>
      <c r="C4" s="106" t="s">
        <v>74</v>
      </c>
      <c r="D4" s="13" t="s">
        <v>547</v>
      </c>
      <c r="E4" s="13"/>
      <c r="F4" s="14"/>
    </row>
    <row r="5" ht="18.75" customHeight="1" spans="1:6">
      <c r="A5" s="107"/>
      <c r="B5" s="108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7">
        <v>1</v>
      </c>
      <c r="B6" s="109" t="s">
        <v>169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0"/>
      <c r="B7" s="81"/>
      <c r="C7" s="81"/>
      <c r="D7" s="23"/>
      <c r="E7" s="23"/>
      <c r="F7" s="23"/>
    </row>
    <row r="8" ht="18.75" customHeight="1" spans="1:6">
      <c r="A8" s="110"/>
      <c r="B8" s="81"/>
      <c r="C8" s="81"/>
      <c r="D8" s="23"/>
      <c r="E8" s="23"/>
      <c r="F8" s="23"/>
    </row>
    <row r="9" ht="18.75" customHeight="1" spans="1:6">
      <c r="A9" s="111" t="s">
        <v>127</v>
      </c>
      <c r="B9" s="112" t="s">
        <v>127</v>
      </c>
      <c r="C9" s="113" t="s">
        <v>127</v>
      </c>
      <c r="D9" s="23"/>
      <c r="E9" s="23"/>
      <c r="F9" s="23"/>
    </row>
    <row r="10" customHeight="1" spans="1:1">
      <c r="A10" s="37" t="s">
        <v>548</v>
      </c>
    </row>
    <row r="22" customHeight="1" spans="2:2">
      <c r="B22" t="s">
        <v>32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2"/>
  <sheetViews>
    <sheetView showZeros="0" tabSelected="1" workbookViewId="0">
      <selection activeCell="D43" sqref="D43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8"/>
      <c r="P1" s="38"/>
      <c r="Q1" s="39" t="s">
        <v>549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"单位名称："&amp;"耿马傣族佤族自治县教育体育局"</f>
        <v>单位名称：耿马傣族佤族自治县教育体育局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9" t="s">
        <v>203</v>
      </c>
    </row>
    <row r="4" ht="18.75" customHeight="1" spans="1:17">
      <c r="A4" s="11" t="s">
        <v>550</v>
      </c>
      <c r="B4" s="71" t="s">
        <v>551</v>
      </c>
      <c r="C4" s="71" t="s">
        <v>552</v>
      </c>
      <c r="D4" s="71" t="s">
        <v>553</v>
      </c>
      <c r="E4" s="71" t="s">
        <v>554</v>
      </c>
      <c r="F4" s="71" t="s">
        <v>555</v>
      </c>
      <c r="G4" s="44" t="s">
        <v>218</v>
      </c>
      <c r="H4" s="44"/>
      <c r="I4" s="44"/>
      <c r="J4" s="44"/>
      <c r="K4" s="73"/>
      <c r="L4" s="44"/>
      <c r="M4" s="44"/>
      <c r="N4" s="44"/>
      <c r="O4" s="63"/>
      <c r="P4" s="73"/>
      <c r="Q4" s="45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556</v>
      </c>
      <c r="J5" s="74" t="s">
        <v>557</v>
      </c>
      <c r="K5" s="75" t="s">
        <v>558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226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/>
      <c r="B8" s="80"/>
      <c r="C8" s="80"/>
      <c r="D8" s="80"/>
      <c r="E8" s="9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9"/>
      <c r="B9" s="80"/>
      <c r="C9" s="80"/>
      <c r="D9" s="80"/>
      <c r="E9" s="9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127</v>
      </c>
      <c r="B10" s="83"/>
      <c r="C10" s="83"/>
      <c r="D10" s="83"/>
      <c r="E10" s="9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s="37" t="s">
        <v>559</v>
      </c>
    </row>
    <row r="22" customHeight="1" spans="2:2">
      <c r="B22" t="s">
        <v>32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2"/>
  <sheetViews>
    <sheetView showZeros="0" tabSelected="1" topLeftCell="A7" workbookViewId="0">
      <selection activeCell="D43" sqref="D43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8"/>
      <c r="M1" s="85"/>
      <c r="N1" s="86" t="s">
        <v>560</v>
      </c>
    </row>
    <row r="2" ht="34.5" customHeight="1" spans="1:14">
      <c r="A2" s="40" t="str">
        <f>"2025"&amp;"年部门政府购买服务预算表"</f>
        <v>2025年部门政府购买服务预算表</v>
      </c>
      <c r="B2" s="68"/>
      <c r="C2" s="51"/>
      <c r="D2" s="68"/>
      <c r="E2" s="68"/>
      <c r="F2" s="68"/>
      <c r="G2" s="68"/>
      <c r="H2" s="69"/>
      <c r="I2" s="68"/>
      <c r="J2" s="68"/>
      <c r="K2" s="68"/>
      <c r="L2" s="51"/>
      <c r="M2" s="69"/>
      <c r="N2" s="68"/>
    </row>
    <row r="3" ht="18.75" customHeight="1" spans="1:14">
      <c r="A3" s="58" t="str">
        <f>"单位名称："&amp;"耿马傣族佤族自治县教育体育局"</f>
        <v>单位名称：耿马傣族佤族自治县教育体育局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203</v>
      </c>
    </row>
    <row r="4" ht="18.75" customHeight="1" spans="1:14">
      <c r="A4" s="11" t="s">
        <v>550</v>
      </c>
      <c r="B4" s="71" t="s">
        <v>561</v>
      </c>
      <c r="C4" s="72" t="s">
        <v>562</v>
      </c>
      <c r="D4" s="44" t="s">
        <v>218</v>
      </c>
      <c r="E4" s="44"/>
      <c r="F4" s="44"/>
      <c r="G4" s="44"/>
      <c r="H4" s="73"/>
      <c r="I4" s="44"/>
      <c r="J4" s="44"/>
      <c r="K4" s="44"/>
      <c r="L4" s="63"/>
      <c r="M4" s="73"/>
      <c r="N4" s="45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556</v>
      </c>
      <c r="G5" s="74" t="s">
        <v>557</v>
      </c>
      <c r="H5" s="75" t="s">
        <v>558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226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127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37" t="s">
        <v>563</v>
      </c>
    </row>
    <row r="22" customHeight="1" spans="2:2">
      <c r="B22" t="s">
        <v>32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22"/>
  <sheetViews>
    <sheetView showZeros="0" tabSelected="1" topLeftCell="A4" workbookViewId="0">
      <selection activeCell="D43" sqref="D43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6"/>
      <c r="G1" s="38"/>
      <c r="H1" s="38"/>
      <c r="I1" s="38" t="s">
        <v>564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8" t="str">
        <f>"单位名称："&amp;"耿马傣族佤族自治县教育体育局"</f>
        <v>单位名称：耿马傣族佤族自治县教育体育局</v>
      </c>
      <c r="B3" s="59"/>
      <c r="C3" s="59"/>
      <c r="D3" s="60"/>
      <c r="E3" s="61"/>
      <c r="G3" s="62"/>
      <c r="H3" s="62"/>
      <c r="I3" s="38" t="s">
        <v>203</v>
      </c>
    </row>
    <row r="4" ht="18.75" customHeight="1" spans="1:9">
      <c r="A4" s="30" t="s">
        <v>565</v>
      </c>
      <c r="B4" s="12" t="s">
        <v>218</v>
      </c>
      <c r="C4" s="13"/>
      <c r="D4" s="13"/>
      <c r="E4" s="12" t="s">
        <v>566</v>
      </c>
      <c r="F4" s="13"/>
      <c r="G4" s="63"/>
      <c r="H4" s="63"/>
      <c r="I4" s="14"/>
    </row>
    <row r="5" ht="18.75" customHeight="1" spans="1:9">
      <c r="A5" s="32"/>
      <c r="B5" s="31" t="s">
        <v>56</v>
      </c>
      <c r="C5" s="11" t="s">
        <v>59</v>
      </c>
      <c r="D5" s="64" t="s">
        <v>567</v>
      </c>
      <c r="E5" s="65" t="s">
        <v>568</v>
      </c>
      <c r="F5" s="65" t="s">
        <v>568</v>
      </c>
      <c r="G5" s="65" t="s">
        <v>568</v>
      </c>
      <c r="H5" s="65" t="s">
        <v>568</v>
      </c>
      <c r="I5" s="65" t="s">
        <v>568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s="37" t="s">
        <v>569</v>
      </c>
    </row>
    <row r="22" customHeight="1" spans="2:2">
      <c r="B22" t="s">
        <v>32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2"/>
  <sheetViews>
    <sheetView showZeros="0" tabSelected="1" workbookViewId="0">
      <selection activeCell="D43" sqref="D43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570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"单位名称："&amp;"耿马傣族佤族自治县教育体育局"</f>
        <v>单位名称：耿马傣族佤族自治县教育体育局</v>
      </c>
      <c r="B3" s="3"/>
      <c r="C3" s="3"/>
      <c r="D3" s="3"/>
      <c r="E3" s="3"/>
      <c r="F3" s="37"/>
      <c r="G3" s="3"/>
      <c r="H3" s="37"/>
    </row>
    <row r="4" ht="18.75" customHeight="1" spans="1:10">
      <c r="A4" s="46" t="s">
        <v>365</v>
      </c>
      <c r="B4" s="46" t="s">
        <v>366</v>
      </c>
      <c r="C4" s="46" t="s">
        <v>367</v>
      </c>
      <c r="D4" s="46" t="s">
        <v>368</v>
      </c>
      <c r="E4" s="46" t="s">
        <v>369</v>
      </c>
      <c r="F4" s="52" t="s">
        <v>370</v>
      </c>
      <c r="G4" s="46" t="s">
        <v>371</v>
      </c>
      <c r="H4" s="52" t="s">
        <v>372</v>
      </c>
      <c r="I4" s="52" t="s">
        <v>373</v>
      </c>
      <c r="J4" s="46" t="s">
        <v>374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2">
        <v>6</v>
      </c>
      <c r="G5" s="46">
        <v>7</v>
      </c>
      <c r="H5" s="52">
        <v>8</v>
      </c>
      <c r="I5" s="52">
        <v>9</v>
      </c>
      <c r="J5" s="46">
        <v>10</v>
      </c>
    </row>
    <row r="6" ht="18.75" customHeight="1" spans="1:10">
      <c r="A6" s="21"/>
      <c r="B6" s="47"/>
      <c r="C6" s="47"/>
      <c r="D6" s="47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1">
      <c r="A8" s="37" t="s">
        <v>569</v>
      </c>
    </row>
    <row r="22" customHeight="1" spans="2:2">
      <c r="B22" t="s">
        <v>32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22"/>
  <sheetViews>
    <sheetView showZeros="0" tabSelected="1" workbookViewId="0">
      <selection activeCell="D43" sqref="D43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571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"单位名称："&amp;"耿马傣族佤族自治县教育体育局"</f>
        <v>单位名称：耿马傣族佤族自治县教育体育局</v>
      </c>
      <c r="B3" s="8"/>
      <c r="C3" s="3"/>
      <c r="H3" s="42" t="s">
        <v>203</v>
      </c>
    </row>
    <row r="4" ht="18.75" customHeight="1" spans="1:8">
      <c r="A4" s="11" t="s">
        <v>211</v>
      </c>
      <c r="B4" s="11" t="s">
        <v>572</v>
      </c>
      <c r="C4" s="11" t="s">
        <v>573</v>
      </c>
      <c r="D4" s="11" t="s">
        <v>574</v>
      </c>
      <c r="E4" s="11" t="s">
        <v>575</v>
      </c>
      <c r="F4" s="43" t="s">
        <v>576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554</v>
      </c>
      <c r="G5" s="46" t="s">
        <v>577</v>
      </c>
      <c r="H5" s="46" t="s">
        <v>578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3"/>
      <c r="D7" s="33"/>
      <c r="E7" s="33"/>
      <c r="F7" s="48"/>
      <c r="G7" s="23"/>
      <c r="H7" s="23"/>
    </row>
    <row r="8" ht="18.75" customHeight="1" spans="1:8">
      <c r="A8" s="25" t="s">
        <v>56</v>
      </c>
      <c r="B8" s="49"/>
      <c r="C8" s="49"/>
      <c r="D8" s="49"/>
      <c r="E8" s="50"/>
      <c r="F8" s="48"/>
      <c r="G8" s="23"/>
      <c r="H8" s="23"/>
    </row>
    <row r="9" customHeight="1" spans="1:1">
      <c r="A9" s="37" t="s">
        <v>579</v>
      </c>
    </row>
    <row r="22" customHeight="1" spans="2:2">
      <c r="B22" t="s">
        <v>32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2"/>
  <sheetViews>
    <sheetView showZeros="0" tabSelected="1" workbookViewId="0">
      <selection activeCell="D43" sqref="D43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8" t="s">
        <v>580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"单位名称："&amp;"耿马傣族佤族自治县教育体育局"</f>
        <v>单位名称：耿马傣族佤族自治县教育体育局</v>
      </c>
      <c r="B3" s="8"/>
      <c r="C3" s="8"/>
      <c r="D3" s="8"/>
      <c r="E3" s="8"/>
      <c r="F3" s="8"/>
      <c r="G3" s="8"/>
      <c r="H3" s="9"/>
      <c r="I3" s="9"/>
      <c r="J3" s="9"/>
      <c r="K3" s="4" t="s">
        <v>203</v>
      </c>
    </row>
    <row r="4" ht="18.75" customHeight="1" spans="1:11">
      <c r="A4" s="10" t="s">
        <v>301</v>
      </c>
      <c r="B4" s="10" t="s">
        <v>213</v>
      </c>
      <c r="C4" s="10" t="s">
        <v>302</v>
      </c>
      <c r="D4" s="11" t="s">
        <v>214</v>
      </c>
      <c r="E4" s="11" t="s">
        <v>215</v>
      </c>
      <c r="F4" s="11" t="s">
        <v>303</v>
      </c>
      <c r="G4" s="11" t="s">
        <v>304</v>
      </c>
      <c r="H4" s="30" t="s">
        <v>56</v>
      </c>
      <c r="I4" s="12" t="s">
        <v>581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127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s="37" t="s">
        <v>582</v>
      </c>
    </row>
    <row r="22" customHeight="1" spans="2:2">
      <c r="B22" t="s">
        <v>32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tabSelected="1" topLeftCell="A7" workbookViewId="0">
      <selection activeCell="D43" sqref="D43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583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"单位名称："&amp;"耿马傣族佤族自治县教育体育局"</f>
        <v>单位名称：耿马傣族佤族自治县教育体育局</v>
      </c>
      <c r="B3" s="8"/>
      <c r="C3" s="8"/>
      <c r="D3" s="8"/>
      <c r="E3" s="9"/>
      <c r="F3" s="9"/>
      <c r="G3" s="4" t="s">
        <v>203</v>
      </c>
    </row>
    <row r="4" ht="18.75" customHeight="1" spans="1:7">
      <c r="A4" s="10" t="s">
        <v>302</v>
      </c>
      <c r="B4" s="10" t="s">
        <v>301</v>
      </c>
      <c r="C4" s="10" t="s">
        <v>213</v>
      </c>
      <c r="D4" s="11" t="s">
        <v>584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5560470</v>
      </c>
      <c r="F8" s="23"/>
      <c r="G8" s="23"/>
    </row>
    <row r="9" ht="18.75" customHeight="1" spans="1:7">
      <c r="A9" s="21"/>
      <c r="B9" s="21" t="s">
        <v>585</v>
      </c>
      <c r="C9" s="21" t="s">
        <v>312</v>
      </c>
      <c r="D9" s="21" t="s">
        <v>586</v>
      </c>
      <c r="E9" s="23">
        <v>150000</v>
      </c>
      <c r="F9" s="23"/>
      <c r="G9" s="23"/>
    </row>
    <row r="10" ht="18.75" customHeight="1" spans="1:7">
      <c r="A10" s="24"/>
      <c r="B10" s="21" t="s">
        <v>587</v>
      </c>
      <c r="C10" s="21" t="s">
        <v>342</v>
      </c>
      <c r="D10" s="21" t="s">
        <v>586</v>
      </c>
      <c r="E10" s="23">
        <v>15000</v>
      </c>
      <c r="F10" s="23"/>
      <c r="G10" s="23"/>
    </row>
    <row r="11" ht="18.75" customHeight="1" spans="1:7">
      <c r="A11" s="24"/>
      <c r="B11" s="21" t="s">
        <v>587</v>
      </c>
      <c r="C11" s="21" t="s">
        <v>350</v>
      </c>
      <c r="D11" s="21" t="s">
        <v>586</v>
      </c>
      <c r="E11" s="23">
        <v>53470</v>
      </c>
      <c r="F11" s="23"/>
      <c r="G11" s="23"/>
    </row>
    <row r="12" ht="18.75" customHeight="1" spans="1:7">
      <c r="A12" s="24"/>
      <c r="B12" s="21" t="s">
        <v>587</v>
      </c>
      <c r="C12" s="21" t="s">
        <v>321</v>
      </c>
      <c r="D12" s="21" t="s">
        <v>586</v>
      </c>
      <c r="E12" s="23">
        <v>5000</v>
      </c>
      <c r="F12" s="23"/>
      <c r="G12" s="23"/>
    </row>
    <row r="13" ht="18.75" customHeight="1" spans="1:7">
      <c r="A13" s="24"/>
      <c r="B13" s="21" t="s">
        <v>587</v>
      </c>
      <c r="C13" s="21" t="s">
        <v>319</v>
      </c>
      <c r="D13" s="21" t="s">
        <v>586</v>
      </c>
      <c r="E13" s="23">
        <v>170000</v>
      </c>
      <c r="F13" s="23"/>
      <c r="G13" s="23"/>
    </row>
    <row r="14" ht="18.75" customHeight="1" spans="1:7">
      <c r="A14" s="24"/>
      <c r="B14" s="21" t="s">
        <v>587</v>
      </c>
      <c r="C14" s="21" t="s">
        <v>358</v>
      </c>
      <c r="D14" s="21" t="s">
        <v>586</v>
      </c>
      <c r="E14" s="23">
        <v>20000</v>
      </c>
      <c r="F14" s="23"/>
      <c r="G14" s="23"/>
    </row>
    <row r="15" ht="18.75" customHeight="1" spans="1:7">
      <c r="A15" s="24"/>
      <c r="B15" s="21" t="s">
        <v>587</v>
      </c>
      <c r="C15" s="21" t="s">
        <v>325</v>
      </c>
      <c r="D15" s="21" t="s">
        <v>586</v>
      </c>
      <c r="E15" s="23">
        <v>250000</v>
      </c>
      <c r="F15" s="23"/>
      <c r="G15" s="23"/>
    </row>
    <row r="16" ht="18.75" customHeight="1" spans="1:7">
      <c r="A16" s="24"/>
      <c r="B16" s="21" t="s">
        <v>587</v>
      </c>
      <c r="C16" s="21" t="s">
        <v>329</v>
      </c>
      <c r="D16" s="21" t="s">
        <v>586</v>
      </c>
      <c r="E16" s="23">
        <v>30000</v>
      </c>
      <c r="F16" s="23"/>
      <c r="G16" s="23"/>
    </row>
    <row r="17" ht="18.75" customHeight="1" spans="1:7">
      <c r="A17" s="24"/>
      <c r="B17" s="21" t="s">
        <v>587</v>
      </c>
      <c r="C17" s="21" t="s">
        <v>333</v>
      </c>
      <c r="D17" s="21" t="s">
        <v>586</v>
      </c>
      <c r="E17" s="23">
        <v>200000</v>
      </c>
      <c r="F17" s="23"/>
      <c r="G17" s="23"/>
    </row>
    <row r="18" ht="18.75" customHeight="1" spans="1:7">
      <c r="A18" s="24"/>
      <c r="B18" s="21" t="s">
        <v>587</v>
      </c>
      <c r="C18" s="21" t="s">
        <v>315</v>
      </c>
      <c r="D18" s="21" t="s">
        <v>586</v>
      </c>
      <c r="E18" s="23">
        <v>3000000</v>
      </c>
      <c r="F18" s="23"/>
      <c r="G18" s="23"/>
    </row>
    <row r="19" ht="18.75" customHeight="1" spans="1:7">
      <c r="A19" s="24"/>
      <c r="B19" s="21" t="s">
        <v>587</v>
      </c>
      <c r="C19" s="21" t="s">
        <v>360</v>
      </c>
      <c r="D19" s="21" t="s">
        <v>586</v>
      </c>
      <c r="E19" s="23">
        <v>153400</v>
      </c>
      <c r="F19" s="23"/>
      <c r="G19" s="23"/>
    </row>
    <row r="20" ht="18.75" customHeight="1" spans="1:7">
      <c r="A20" s="24"/>
      <c r="B20" s="21" t="s">
        <v>587</v>
      </c>
      <c r="C20" s="21" t="s">
        <v>354</v>
      </c>
      <c r="D20" s="21" t="s">
        <v>586</v>
      </c>
      <c r="E20" s="23">
        <v>100000</v>
      </c>
      <c r="F20" s="23"/>
      <c r="G20" s="23"/>
    </row>
    <row r="21" ht="18.75" customHeight="1" spans="1:7">
      <c r="A21" s="24"/>
      <c r="B21" s="21" t="s">
        <v>587</v>
      </c>
      <c r="C21" s="21" t="s">
        <v>340</v>
      </c>
      <c r="D21" s="21" t="s">
        <v>586</v>
      </c>
      <c r="E21" s="23">
        <v>690000</v>
      </c>
      <c r="F21" s="23"/>
      <c r="G21" s="23"/>
    </row>
    <row r="22" ht="18.75" customHeight="1" spans="1:7">
      <c r="A22" s="24"/>
      <c r="B22" s="21" t="s">
        <v>32</v>
      </c>
      <c r="C22" s="21" t="s">
        <v>362</v>
      </c>
      <c r="D22" s="21" t="s">
        <v>586</v>
      </c>
      <c r="E22" s="23">
        <v>50000</v>
      </c>
      <c r="F22" s="23"/>
      <c r="G22" s="23"/>
    </row>
    <row r="23" ht="18.75" customHeight="1" spans="1:7">
      <c r="A23" s="24"/>
      <c r="B23" s="21" t="s">
        <v>587</v>
      </c>
      <c r="C23" s="21" t="s">
        <v>336</v>
      </c>
      <c r="D23" s="21" t="s">
        <v>586</v>
      </c>
      <c r="E23" s="23">
        <v>388000</v>
      </c>
      <c r="F23" s="23"/>
      <c r="G23" s="23"/>
    </row>
    <row r="24" ht="18.75" customHeight="1" spans="1:7">
      <c r="A24" s="24"/>
      <c r="B24" s="21" t="s">
        <v>587</v>
      </c>
      <c r="C24" s="21" t="s">
        <v>307</v>
      </c>
      <c r="D24" s="21" t="s">
        <v>586</v>
      </c>
      <c r="E24" s="23">
        <v>245600</v>
      </c>
      <c r="F24" s="23"/>
      <c r="G24" s="23"/>
    </row>
    <row r="25" ht="18.75" customHeight="1" spans="1:7">
      <c r="A25" s="24"/>
      <c r="B25" s="21" t="s">
        <v>587</v>
      </c>
      <c r="C25" s="21" t="s">
        <v>346</v>
      </c>
      <c r="D25" s="21" t="s">
        <v>586</v>
      </c>
      <c r="E25" s="23">
        <v>40000</v>
      </c>
      <c r="F25" s="23"/>
      <c r="G25" s="23"/>
    </row>
    <row r="26" ht="18.75" customHeight="1" spans="1:7">
      <c r="A26" s="25" t="s">
        <v>56</v>
      </c>
      <c r="B26" s="26" t="s">
        <v>588</v>
      </c>
      <c r="C26" s="26"/>
      <c r="D26" s="27"/>
      <c r="E26" s="23">
        <v>5560470</v>
      </c>
      <c r="F26" s="23"/>
      <c r="G26" s="23"/>
    </row>
  </sheetData>
  <mergeCells count="11">
    <mergeCell ref="A2:G2"/>
    <mergeCell ref="A3:D3"/>
    <mergeCell ref="E4:G4"/>
    <mergeCell ref="A26:D26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金晶</cp:lastModifiedBy>
  <dcterms:created xsi:type="dcterms:W3CDTF">2025-02-06T06:45:00Z</dcterms:created>
  <dcterms:modified xsi:type="dcterms:W3CDTF">2025-02-14T02:33:12Z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368981F428F946FB86E1A29D549CA48C_13</vt:lpwstr>
  </property>
</Properties>
</file>