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tabRatio="819" firstSheet="28" activeTab="33"/>
  </bookViews>
  <sheets>
    <sheet name="1-1耿马自治县一般公共预算收入情况表" sheetId="28" r:id="rId1"/>
    <sheet name="1-2耿马自治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县本级一般公共预算支出表（州、市对下转移支付项目）" sheetId="35" r:id="rId6"/>
    <sheet name="1-7耿马自治县分地区税收返还和转移支付预算表" sheetId="36" r:id="rId7"/>
    <sheet name="1-8耿马自治县县本级“三公”经费预算财政拨款情况统计表" sheetId="131" r:id="rId8"/>
    <sheet name="2-1耿马自治县政府性基金预算收入情况表" sheetId="54" r:id="rId9"/>
    <sheet name="2-2耿马自治县政府性基金预算支出情况表" sheetId="55" r:id="rId10"/>
    <sheet name="2-3县本级政府性基金预算收入情况表" sheetId="56" r:id="rId11"/>
    <sheet name="2-4县本级政府性基金预算支出情况表（公开到项级）" sheetId="57" r:id="rId12"/>
    <sheet name="2-5县本级政府性基金支出表（州、市对下转移支付）" sheetId="58" r:id="rId13"/>
    <sheet name="3-1云耿马自治县国有资本经营收入预算情况表" sheetId="108" r:id="rId14"/>
    <sheet name="3-2耿马自治县国有资本经营支出预算情况表" sheetId="109" r:id="rId15"/>
    <sheet name="3-3县本级国有资本经营收入预算情况表" sheetId="110" r:id="rId16"/>
    <sheet name="3-4县本级国有资本经营支出预算情况表（公开到项级）" sheetId="111" r:id="rId17"/>
    <sheet name="3-5 耿马自治县国有资本经营预算转移支付表 （分地区）" sheetId="129" r:id="rId18"/>
    <sheet name="3-6 国有资本经营预算转移支付表（分项目）" sheetId="130" r:id="rId19"/>
    <sheet name="4-1耿马自治县社会保险基金收入预算情况表" sheetId="113" r:id="rId20"/>
    <sheet name="4-2耿马自治县社会保险基金支出预算情况表" sheetId="114" r:id="rId21"/>
    <sheet name="4-3县本级社会保险基金收入预算情况表" sheetId="117" r:id="rId22"/>
    <sheet name="4-4县本级社会保险基金支出预算情况表" sheetId="118" r:id="rId23"/>
    <sheet name="5-1   2020年地方政府债务限额及余额预算情况表" sheetId="119" r:id="rId24"/>
    <sheet name="5-2  2020年地方政府一般债务余额情况表" sheetId="120" r:id="rId25"/>
    <sheet name="5-3  本级2020年地方政府一般债务余额情况表" sheetId="121" r:id="rId26"/>
    <sheet name="5-4 2020年地方政府专项债务余额情况表" sheetId="122" r:id="rId27"/>
    <sheet name="5-5 本级2020年地方政府专项债务余额情况表（本级）" sheetId="123" r:id="rId28"/>
    <sheet name="5-6 地方政府债券发行及还本付息情况表" sheetId="124" r:id="rId29"/>
    <sheet name="5-7 2021年本级政府专项债务限额和余额情况表" sheetId="125" r:id="rId30"/>
    <sheet name="5-8 2020年年初新增地方政府债券资金安排表" sheetId="126" r:id="rId31"/>
    <sheet name="6-1重大政策和重点项目绩效目标表" sheetId="127" r:id="rId32"/>
    <sheet name="6-2重点工作情况解释说明汇总表" sheetId="128" r:id="rId33"/>
    <sheet name="7-1空表说明" sheetId="133" r:id="rId34"/>
  </sheets>
  <externalReferences>
    <externalReference r:id="rId35"/>
    <externalReference r:id="rId36"/>
  </externalReferences>
  <definedNames>
    <definedName name="_xlnm._FilterDatabase" localSheetId="4" hidden="1">'1-5县本级一般公共预算基本支出情况表（公开到款级）'!$A$3:$B$31</definedName>
    <definedName name="_xlnm._FilterDatabase" localSheetId="5" hidden="1">'1-6县本级一般公共预算支出表（州、市对下转移支付项目）'!$A$3:$E$43</definedName>
    <definedName name="_xlnm._FilterDatabase" localSheetId="19" hidden="1">'4-1耿马自治县社会保险基金收入预算情况表'!$A$3:$E$38</definedName>
    <definedName name="_xlnm._FilterDatabase" localSheetId="20" hidden="1">'4-2耿马自治县社会保险基金支出预算情况表'!$A$3:$E$22</definedName>
    <definedName name="_xlnm._FilterDatabase" localSheetId="0" hidden="1">'1-1耿马自治县一般公共预算收入情况表'!$A$3:$F$39</definedName>
    <definedName name="_xlnm._FilterDatabase" localSheetId="1" hidden="1">'1-2耿马自治县一般公共预算支出情况表'!$A$3:$F$39</definedName>
    <definedName name="_xlnm._FilterDatabase" localSheetId="2" hidden="1">'1-3县本级一般公共预算收入情况表'!$A$3:$F$40</definedName>
    <definedName name="_xlnm._FilterDatabase" localSheetId="3" hidden="1">'1-4县本级一般公共预算支出情况表（公开到项级）'!$A$3:$H$1355</definedName>
    <definedName name="_xlnm._FilterDatabase" localSheetId="8" hidden="1">'2-1耿马自治县政府性基金预算收入情况表'!$A$3:$F$37</definedName>
    <definedName name="_xlnm._FilterDatabase" localSheetId="9" hidden="1">'2-2耿马自治县政府性基金预算支出情况表'!$A$3:$G$269</definedName>
    <definedName name="_xlnm._FilterDatabase" localSheetId="10" hidden="1">'2-3县本级政府性基金预算收入情况表'!$A$3:$F$37</definedName>
    <definedName name="_xlnm._FilterDatabase" localSheetId="11" hidden="1">'2-4县本级政府性基金预算支出情况表（公开到项级）'!$A$3:$G$271</definedName>
    <definedName name="_xlnm._FilterDatabase" localSheetId="12" hidden="1">'2-5县本级政府性基金支出表（州、市对下转移支付）'!$A$3:$E$18</definedName>
    <definedName name="_xlnm._FilterDatabase" localSheetId="13" hidden="1">'3-1云耿马自治县国有资本经营收入预算情况表'!$A$3:$E$41</definedName>
    <definedName name="_xlnm._FilterDatabase" localSheetId="14" hidden="1">'3-2耿马自治县国有资本经营支出预算情况表'!$A$3:$E$28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'1-1耿马自治县一般公共预算收入情况表'!$B$1:$E$39</definedName>
    <definedName name="_xlnm.Print_Area" localSheetId="1">'1-2耿马自治县一般公共预算支出情况表'!$B$1:$E$38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4">'1-5县本级一般公共预算基本支出情况表（公开到款级）'!$A$1:$B$31</definedName>
    <definedName name="_xlnm.Print_Area" localSheetId="5">'1-6县本级一般公共预算支出表（州、市对下转移支付项目）'!$A$1:$C$42</definedName>
    <definedName name="_xlnm.Print_Area" localSheetId="6">'1-7耿马自治县分地区税收返还和转移支付预算表'!$A$1:$D$14</definedName>
    <definedName name="_xlnm.Print_Area" localSheetId="8">'2-1耿马自治县政府性基金预算收入情况表'!$B$1:$E$37</definedName>
    <definedName name="_xlnm.Print_Area" localSheetId="9">'2-2耿马自治县政府性基金预算支出情况表'!$B$1:$E$269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'2-5县本级政府性基金支出表（州、市对下转移支付）'!$A$1:$D$15</definedName>
    <definedName name="_xlnm.Print_Area" localSheetId="13">'3-1云耿马自治县国有资本经营收入预算情况表'!$A$1:$D$41</definedName>
    <definedName name="_xlnm.Print_Area" localSheetId="14">'3-2耿马自治县国有资本经营支出预算情况表'!$A$1:$D$28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9">'4-1耿马自治县社会保险基金收入预算情况表'!$A$1:$D$38</definedName>
    <definedName name="_xlnm.Print_Area" localSheetId="20">'4-2耿马自治县社会保险基金支出预算情况表'!$A$1:$D$22</definedName>
    <definedName name="_xlnm.Print_Area" localSheetId="21">'4-3县本级社会保险基金收入预算情况表'!$A$1:$D$38</definedName>
    <definedName name="_xlnm.Print_Area" localSheetId="22">'4-4县本级社会保险基金支出预算情况表'!$A$1:$D$22</definedName>
    <definedName name="_xlnm.Print_Area" localSheetId="31">'6-1重大政策和重点项目绩效目标表'!#REF!</definedName>
    <definedName name="_xlnm.Print_Titles" localSheetId="0">'1-1耿马自治县一般公共预算收入情况表'!$1:$3</definedName>
    <definedName name="_xlnm.Print_Titles" localSheetId="1">'1-2耿马自治县一般公共预算支出情况表'!$1:$3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'1-6县本级一般公共预算支出表（州、市对下转移支付项目）'!$1:$3</definedName>
    <definedName name="_xlnm.Print_Titles" localSheetId="6">'1-7耿马自治县分地区税收返还和转移支付预算表'!$1:$3</definedName>
    <definedName name="_xlnm.Print_Titles" localSheetId="8">'2-1耿马自治县政府性基金预算收入情况表'!$1:$3</definedName>
    <definedName name="_xlnm.Print_Titles" localSheetId="9">'2-2耿马自治县政府性基金预算支出情况表'!$1:$3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'2-5县本级政府性基金支出表（州、市对下转移支付）'!$1:$3</definedName>
    <definedName name="_xlnm.Print_Titles" localSheetId="13">'3-1云耿马自治县国有资本经营收入预算情况表'!$1:$3</definedName>
    <definedName name="_xlnm.Print_Titles" localSheetId="14">'3-2耿马自治县国有资本经营支出预算情况表'!$1:$3</definedName>
    <definedName name="_xlnm.Print_Titles" localSheetId="15">'3-3县本级国有资本经营收入预算情况表'!$1:$3</definedName>
    <definedName name="_xlnm.Print_Titles" localSheetId="19">'4-1耿马自治县社会保险基金收入预算情况表'!$1:$3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workbook>
</file>

<file path=xl/sharedStrings.xml><?xml version="1.0" encoding="utf-8"?>
<sst xmlns="http://schemas.openxmlformats.org/spreadsheetml/2006/main" count="4869" uniqueCount="3372">
  <si>
    <t>1-1  2021年耿马傣族佤族自治县一般公共预算收入情况表</t>
  </si>
  <si>
    <t>单位：万元</t>
  </si>
  <si>
    <t>科目编码</t>
  </si>
  <si>
    <t>项目</t>
  </si>
  <si>
    <t>2020年执行数</t>
  </si>
  <si>
    <t>2021年预算数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</si>
  <si>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</si>
  <si>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</si>
  <si>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</si>
  <si>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</si>
  <si>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</si>
  <si>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</si>
  <si>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</si>
  <si>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</si>
  <si>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</si>
  <si>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</si>
  <si>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</si>
  <si>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</si>
  <si>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</si>
  <si>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</si>
  <si>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</si>
  <si>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</si>
  <si>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</si>
  <si>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</si>
  <si>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</si>
  <si>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</si>
  <si>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</si>
  <si>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</si>
  <si>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</si>
  <si>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</si>
  <si>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</si>
  <si>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</si>
  <si>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</si>
  <si>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</si>
  <si>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</si>
  <si>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</si>
  <si>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</si>
  <si>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</si>
  <si>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</si>
  <si>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</si>
  <si>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</si>
  <si>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</si>
  <si>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</si>
  <si>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</si>
  <si>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</si>
  <si>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</si>
  <si>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</si>
  <si>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</si>
  <si>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</si>
  <si>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</si>
  <si>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</si>
  <si>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</si>
  <si>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</si>
  <si>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</si>
  <si>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</si>
  <si>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</si>
  <si>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</si>
  <si>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</si>
  <si>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</si>
  <si>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</si>
  <si>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</si>
  <si>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</si>
  <si>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</si>
  <si>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</si>
  <si>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</si>
  <si>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</si>
  <si>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</si>
  <si>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</si>
  <si>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2021年耿马傣族佤族自治县一般公共预算支出情况表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</si>
  <si>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</si>
  <si>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</si>
  <si>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</si>
  <si>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</si>
  <si>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</si>
  <si>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</si>
  <si>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</si>
  <si>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</si>
  <si>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</si>
  <si>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</si>
  <si>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</si>
  <si>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</si>
  <si>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</si>
  <si>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</si>
  <si>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</si>
  <si>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</si>
  <si>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</si>
  <si>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</si>
  <si>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</si>
  <si>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</si>
  <si>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</si>
  <si>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</si>
  <si>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</si>
  <si>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</si>
  <si>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</si>
  <si>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</si>
  <si>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</si>
  <si>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</si>
  <si>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</si>
  <si>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</si>
  <si>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</si>
  <si>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</si>
  <si>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</si>
  <si>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</si>
  <si>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</si>
  <si>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</si>
  <si>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</si>
  <si>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</si>
  <si>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</si>
  <si>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</si>
  <si>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</si>
  <si>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</si>
  <si>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</si>
  <si>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</si>
  <si>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</si>
  <si>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</si>
  <si>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</si>
  <si>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</si>
  <si>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</si>
  <si>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</si>
  <si>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</si>
  <si>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</si>
  <si>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</si>
  <si>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</si>
  <si>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</si>
  <si>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</si>
  <si>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</si>
  <si>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</si>
  <si>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</si>
  <si>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2021年县本级一般公共预算收入情况表</t>
  </si>
  <si>
    <t>2020年预算数</t>
  </si>
  <si>
    <t>比上年预算数增长%</t>
  </si>
  <si>
    <r>
      <rPr>
        <sz val="14"/>
        <rFont val="宋体"/>
        <charset val="134"/>
      </rPr>
      <t>10199</t>
    </r>
  </si>
  <si>
    <t>省本级一般公共预算收入</t>
  </si>
  <si>
    <t xml:space="preserve">   上解收入</t>
  </si>
  <si>
    <t>1-4  2021年县本级一般公共预算支出情况表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</si>
  <si>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</si>
  <si>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</si>
  <si>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</si>
  <si>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</si>
  <si>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</si>
  <si>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</si>
  <si>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</si>
  <si>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</si>
  <si>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</si>
  <si>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</si>
  <si>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</si>
  <si>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</si>
  <si>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</si>
  <si>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</si>
  <si>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</si>
  <si>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</si>
  <si>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</si>
  <si>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</si>
  <si>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</si>
  <si>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</si>
  <si>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</si>
  <si>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</si>
  <si>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</si>
  <si>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</si>
  <si>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</si>
  <si>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</si>
  <si>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</si>
  <si>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</si>
  <si>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</si>
  <si>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</si>
  <si>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</si>
  <si>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</si>
  <si>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</si>
  <si>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</si>
  <si>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</si>
  <si>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</si>
  <si>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</si>
  <si>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</si>
  <si>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</si>
  <si>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</si>
  <si>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</si>
  <si>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</si>
  <si>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</si>
  <si>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</si>
  <si>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</si>
  <si>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</si>
  <si>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</si>
  <si>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</si>
  <si>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</si>
  <si>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</si>
  <si>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</si>
  <si>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</si>
  <si>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</si>
  <si>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</si>
  <si>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</si>
  <si>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</si>
  <si>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</si>
  <si>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</si>
  <si>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</si>
  <si>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</si>
  <si>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</si>
  <si>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</si>
  <si>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</si>
  <si>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</si>
  <si>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</si>
  <si>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</si>
  <si>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</si>
  <si>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</si>
  <si>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</si>
  <si>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</si>
  <si>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</si>
  <si>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</si>
  <si>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</si>
  <si>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</si>
  <si>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</si>
  <si>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</si>
  <si>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</si>
  <si>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</si>
  <si>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</si>
  <si>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</si>
  <si>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</si>
  <si>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</si>
  <si>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</si>
  <si>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</si>
  <si>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</si>
  <si>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</si>
  <si>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</si>
  <si>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</si>
  <si>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</si>
  <si>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</si>
  <si>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</si>
  <si>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</si>
  <si>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</si>
  <si>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</si>
  <si>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</si>
  <si>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</si>
  <si>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</si>
  <si>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</si>
  <si>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</si>
  <si>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</si>
  <si>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</si>
  <si>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</si>
  <si>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</si>
  <si>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</si>
  <si>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</si>
  <si>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</si>
  <si>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</si>
  <si>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</si>
  <si>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</si>
  <si>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</si>
  <si>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</si>
  <si>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</si>
  <si>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</si>
  <si>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</si>
  <si>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</si>
  <si>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</si>
  <si>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</si>
  <si>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</si>
  <si>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</si>
  <si>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</si>
  <si>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</si>
  <si>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</si>
  <si>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</si>
  <si>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</si>
  <si>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</si>
  <si>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</si>
  <si>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</si>
  <si>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</si>
  <si>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</si>
  <si>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</si>
  <si>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</si>
  <si>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</si>
  <si>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</si>
  <si>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</si>
  <si>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</si>
  <si>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</si>
  <si>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</si>
  <si>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</si>
  <si>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</si>
  <si>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</si>
  <si>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</si>
  <si>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</si>
  <si>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</si>
  <si>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</si>
  <si>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</si>
  <si>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</si>
  <si>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</si>
  <si>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</si>
  <si>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</si>
  <si>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</si>
  <si>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</si>
  <si>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</si>
  <si>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</si>
  <si>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</si>
  <si>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</si>
  <si>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</si>
  <si>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</si>
  <si>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</si>
  <si>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</si>
  <si>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</si>
  <si>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</si>
  <si>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</si>
  <si>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</si>
  <si>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</si>
  <si>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</si>
  <si>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</si>
  <si>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</si>
  <si>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</si>
  <si>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</si>
  <si>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</si>
  <si>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</si>
  <si>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</si>
  <si>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</si>
  <si>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</si>
  <si>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</si>
  <si>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</si>
  <si>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</si>
  <si>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</si>
  <si>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</si>
  <si>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</si>
  <si>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</si>
  <si>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</si>
  <si>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</si>
  <si>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</si>
  <si>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</si>
  <si>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</si>
  <si>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</si>
  <si>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</si>
  <si>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</si>
  <si>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</si>
  <si>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</si>
  <si>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</si>
  <si>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</si>
  <si>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</si>
  <si>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</si>
  <si>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</si>
  <si>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</si>
  <si>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</si>
  <si>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</si>
  <si>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</si>
  <si>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</si>
  <si>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</si>
  <si>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</si>
  <si>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</si>
  <si>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</si>
  <si>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</si>
  <si>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</si>
  <si>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</si>
  <si>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</si>
  <si>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</si>
  <si>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</si>
  <si>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</si>
  <si>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</si>
  <si>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</si>
  <si>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</si>
  <si>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</si>
  <si>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</si>
  <si>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</si>
  <si>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</si>
  <si>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</si>
  <si>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</si>
  <si>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</si>
  <si>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</si>
  <si>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</si>
  <si>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</si>
  <si>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</si>
  <si>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</si>
  <si>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</si>
  <si>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</si>
  <si>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</si>
  <si>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</si>
  <si>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</si>
  <si>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</si>
  <si>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</si>
  <si>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</si>
  <si>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</si>
  <si>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</si>
  <si>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</si>
  <si>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</si>
  <si>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</si>
  <si>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</si>
  <si>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</si>
  <si>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</si>
  <si>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</si>
  <si>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</si>
  <si>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</si>
  <si>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</si>
  <si>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</si>
  <si>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</si>
  <si>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</si>
  <si>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</si>
  <si>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</si>
  <si>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</si>
  <si>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</si>
  <si>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</si>
  <si>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</si>
  <si>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</si>
  <si>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</si>
  <si>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</si>
  <si>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</si>
  <si>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</si>
  <si>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</si>
  <si>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</si>
  <si>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</si>
  <si>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</si>
  <si>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</si>
  <si>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</si>
  <si>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</si>
  <si>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</si>
  <si>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</si>
  <si>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</si>
  <si>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</si>
  <si>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</si>
  <si>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</si>
  <si>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</si>
  <si>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</si>
  <si>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</si>
  <si>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</si>
  <si>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</si>
  <si>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</si>
  <si>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</si>
  <si>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</si>
  <si>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</si>
  <si>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</si>
  <si>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</si>
  <si>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</si>
  <si>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</si>
  <si>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</si>
  <si>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</si>
  <si>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</si>
  <si>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</si>
  <si>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</si>
  <si>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</si>
  <si>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</si>
  <si>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</si>
  <si>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</si>
  <si>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</si>
  <si>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</si>
  <si>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</si>
  <si>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</si>
  <si>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</si>
  <si>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</si>
  <si>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</si>
  <si>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</si>
  <si>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</si>
  <si>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</si>
  <si>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</si>
  <si>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</si>
  <si>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</si>
  <si>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</si>
  <si>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</si>
  <si>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</si>
  <si>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</si>
  <si>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</si>
  <si>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</si>
  <si>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</si>
  <si>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</si>
  <si>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</si>
  <si>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</si>
  <si>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</si>
  <si>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</si>
  <si>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</si>
  <si>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</si>
  <si>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</si>
  <si>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</si>
  <si>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</si>
  <si>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</si>
  <si>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</si>
  <si>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</si>
  <si>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</si>
  <si>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</si>
  <si>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</si>
  <si>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</si>
  <si>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</si>
  <si>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</si>
  <si>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</si>
  <si>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</si>
  <si>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</si>
  <si>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</si>
  <si>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</si>
  <si>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</si>
  <si>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</si>
  <si>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</si>
  <si>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</si>
  <si>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</si>
  <si>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</si>
  <si>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</si>
  <si>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</si>
  <si>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</si>
  <si>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</si>
  <si>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</si>
  <si>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</si>
  <si>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</si>
  <si>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</si>
  <si>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</si>
  <si>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</si>
  <si>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</si>
  <si>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</si>
  <si>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</si>
  <si>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</si>
  <si>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</si>
  <si>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</si>
  <si>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</si>
  <si>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</si>
  <si>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</si>
  <si>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</si>
  <si>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</si>
  <si>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</si>
  <si>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</si>
  <si>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</si>
  <si>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</si>
  <si>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</si>
  <si>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</si>
  <si>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</si>
  <si>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</si>
  <si>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</si>
  <si>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</si>
  <si>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</si>
  <si>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</si>
  <si>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</si>
  <si>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</si>
  <si>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</si>
  <si>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</si>
  <si>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</si>
  <si>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</si>
  <si>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</si>
  <si>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</si>
  <si>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</si>
  <si>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</si>
  <si>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</si>
  <si>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</si>
  <si>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</si>
  <si>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</si>
  <si>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</si>
  <si>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</si>
  <si>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</si>
  <si>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</si>
  <si>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</si>
  <si>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</si>
  <si>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</si>
  <si>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</si>
  <si>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</si>
  <si>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</si>
  <si>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</si>
  <si>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</si>
  <si>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</si>
  <si>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</si>
  <si>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</si>
  <si>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</si>
  <si>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</si>
  <si>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</si>
  <si>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</si>
  <si>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</si>
  <si>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</si>
  <si>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</si>
  <si>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</si>
  <si>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</si>
  <si>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</si>
  <si>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</si>
  <si>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</si>
  <si>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</si>
  <si>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</si>
  <si>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</si>
  <si>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</si>
  <si>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</si>
  <si>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</si>
  <si>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</si>
  <si>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</si>
  <si>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</si>
  <si>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</si>
  <si>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</si>
  <si>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</si>
  <si>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</si>
  <si>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</si>
  <si>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</si>
  <si>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</si>
  <si>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</si>
  <si>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</si>
  <si>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</si>
  <si>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</si>
  <si>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</si>
  <si>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</si>
  <si>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</si>
  <si>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</si>
  <si>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</si>
  <si>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</si>
  <si>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</si>
  <si>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</si>
  <si>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</si>
  <si>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</si>
  <si>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</si>
  <si>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</si>
  <si>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</si>
  <si>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</si>
  <si>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</si>
  <si>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</si>
  <si>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</si>
  <si>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</si>
  <si>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</si>
  <si>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</si>
  <si>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</si>
  <si>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</si>
  <si>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</si>
  <si>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</si>
  <si>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</si>
  <si>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</si>
  <si>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</si>
  <si>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</si>
  <si>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</si>
  <si>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</si>
  <si>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</si>
  <si>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</si>
  <si>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</si>
  <si>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</si>
  <si>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</si>
  <si>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</si>
  <si>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</si>
  <si>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</si>
  <si>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</si>
  <si>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</si>
  <si>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</si>
  <si>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</si>
  <si>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</si>
  <si>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</si>
  <si>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</si>
  <si>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</si>
  <si>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</si>
  <si>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</si>
  <si>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</si>
  <si>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</si>
  <si>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</si>
  <si>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</si>
  <si>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</si>
  <si>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</si>
  <si>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</si>
  <si>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</si>
  <si>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</si>
  <si>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</si>
  <si>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</si>
  <si>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</si>
  <si>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</si>
  <si>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</si>
  <si>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</si>
  <si>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</si>
  <si>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</si>
  <si>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</si>
  <si>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</si>
  <si>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</si>
  <si>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</si>
  <si>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</si>
  <si>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</si>
  <si>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</si>
  <si>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</si>
  <si>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</si>
  <si>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</si>
  <si>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</si>
  <si>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</si>
  <si>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</si>
  <si>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</si>
  <si>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</si>
  <si>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</si>
  <si>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</si>
  <si>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</si>
  <si>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</si>
  <si>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</si>
  <si>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</si>
  <si>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</si>
  <si>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</si>
  <si>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</si>
  <si>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</si>
  <si>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</si>
  <si>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</si>
  <si>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</si>
  <si>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</si>
  <si>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</si>
  <si>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</si>
  <si>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</si>
  <si>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</si>
  <si>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</si>
  <si>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</si>
  <si>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</si>
  <si>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</si>
  <si>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</si>
  <si>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</si>
  <si>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</si>
  <si>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</si>
  <si>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</si>
  <si>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</si>
  <si>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</si>
  <si>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</si>
  <si>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</si>
  <si>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</si>
  <si>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</si>
  <si>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</si>
  <si>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</si>
  <si>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</si>
  <si>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</si>
  <si>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</si>
  <si>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</si>
  <si>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</si>
  <si>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</si>
  <si>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</si>
  <si>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</si>
  <si>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</si>
  <si>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</si>
  <si>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</si>
  <si>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</si>
  <si>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</si>
  <si>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</si>
  <si>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</si>
  <si>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</si>
  <si>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</si>
  <si>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</si>
  <si>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</si>
  <si>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</si>
  <si>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</si>
  <si>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</si>
  <si>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</si>
  <si>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</si>
  <si>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</si>
  <si>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</si>
  <si>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</si>
  <si>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</si>
  <si>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</si>
  <si>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</si>
  <si>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</si>
  <si>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</si>
  <si>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</si>
  <si>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</si>
  <si>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</si>
  <si>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</si>
  <si>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</si>
  <si>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</si>
  <si>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</si>
  <si>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</si>
  <si>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</si>
  <si>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</si>
  <si>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</si>
  <si>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</si>
  <si>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</si>
  <si>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</si>
  <si>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</si>
  <si>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</si>
  <si>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</si>
  <si>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</si>
  <si>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</si>
  <si>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</si>
  <si>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</si>
  <si>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</si>
  <si>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</si>
  <si>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</si>
  <si>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</si>
  <si>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</si>
  <si>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</si>
  <si>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</si>
  <si>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</si>
  <si>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</si>
  <si>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</si>
  <si>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</si>
  <si>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</si>
  <si>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</si>
  <si>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</si>
  <si>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</si>
  <si>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</si>
  <si>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</si>
  <si>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</si>
  <si>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</si>
  <si>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</si>
  <si>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</si>
  <si>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</si>
  <si>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</si>
  <si>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</si>
  <si>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</si>
  <si>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</si>
  <si>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</si>
  <si>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</si>
  <si>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</si>
  <si>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</si>
  <si>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</si>
  <si>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</si>
  <si>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</si>
  <si>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</si>
  <si>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</si>
  <si>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</si>
  <si>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</si>
  <si>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</si>
  <si>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</si>
  <si>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</si>
  <si>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</si>
  <si>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</si>
  <si>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</si>
  <si>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</si>
  <si>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</si>
  <si>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</si>
  <si>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</si>
  <si>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</si>
  <si>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</si>
  <si>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</si>
  <si>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</si>
  <si>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</si>
  <si>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</si>
  <si>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</si>
  <si>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</si>
  <si>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</si>
  <si>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</si>
  <si>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</si>
  <si>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</si>
  <si>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</si>
  <si>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</si>
  <si>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</si>
  <si>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</si>
  <si>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</si>
  <si>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</si>
  <si>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</si>
  <si>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</si>
  <si>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</si>
  <si>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</si>
  <si>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</si>
  <si>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</si>
  <si>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</si>
  <si>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</si>
  <si>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</si>
  <si>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</si>
  <si>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</si>
  <si>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</si>
  <si>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</si>
  <si>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</si>
  <si>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</si>
  <si>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</si>
  <si>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</si>
  <si>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</si>
  <si>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</si>
  <si>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</si>
  <si>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</si>
  <si>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</si>
  <si>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</si>
  <si>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</si>
  <si>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</si>
  <si>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</si>
  <si>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</si>
  <si>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</si>
  <si>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</si>
  <si>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</si>
  <si>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</si>
  <si>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</si>
  <si>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</si>
  <si>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</si>
  <si>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</si>
  <si>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</si>
  <si>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</si>
  <si>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</si>
  <si>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</si>
  <si>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</si>
  <si>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</si>
  <si>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</si>
  <si>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</si>
  <si>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</si>
  <si>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</si>
  <si>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</si>
  <si>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</si>
  <si>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</si>
  <si>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</si>
  <si>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</si>
  <si>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</si>
  <si>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</si>
  <si>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</si>
  <si>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</si>
  <si>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</si>
  <si>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</si>
  <si>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</si>
  <si>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</si>
  <si>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</si>
  <si>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</si>
  <si>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</si>
  <si>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</si>
  <si>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</si>
  <si>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</si>
  <si>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</si>
  <si>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</si>
  <si>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</si>
  <si>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</si>
  <si>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</si>
  <si>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</si>
  <si>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</si>
  <si>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</si>
  <si>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</si>
  <si>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</si>
  <si>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</si>
  <si>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</si>
  <si>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</si>
  <si>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</si>
  <si>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</si>
  <si>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</si>
  <si>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</si>
  <si>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</si>
  <si>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</si>
  <si>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</si>
  <si>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</si>
  <si>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</si>
  <si>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</si>
  <si>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</si>
  <si>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</si>
  <si>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</si>
  <si>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</si>
  <si>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</si>
  <si>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</si>
  <si>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</si>
  <si>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</si>
  <si>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</si>
  <si>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</si>
  <si>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</si>
  <si>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</si>
  <si>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</si>
  <si>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</si>
  <si>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</si>
  <si>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</si>
  <si>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</si>
  <si>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</si>
  <si>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</si>
  <si>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</si>
  <si>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</si>
  <si>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</si>
  <si>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</si>
  <si>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</si>
  <si>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</si>
  <si>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</si>
  <si>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</si>
  <si>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</si>
  <si>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</si>
  <si>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</si>
  <si>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</si>
  <si>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</si>
  <si>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</si>
  <si>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</si>
  <si>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</si>
  <si>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</si>
  <si>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</si>
  <si>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</si>
  <si>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</si>
  <si>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</si>
  <si>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</si>
  <si>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</si>
  <si>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</si>
  <si>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</si>
  <si>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</si>
  <si>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</si>
  <si>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</si>
  <si>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</si>
  <si>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</si>
  <si>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</si>
  <si>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</si>
  <si>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</si>
  <si>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</si>
  <si>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</si>
  <si>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</si>
  <si>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</si>
  <si>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</si>
  <si>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</si>
  <si>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</si>
  <si>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</si>
  <si>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</si>
  <si>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</si>
  <si>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</si>
  <si>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</si>
  <si>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</si>
  <si>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</si>
  <si>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</si>
  <si>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</si>
  <si>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</si>
  <si>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</si>
  <si>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</si>
  <si>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</si>
  <si>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</si>
  <si>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</si>
  <si>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</si>
  <si>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</si>
  <si>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</si>
  <si>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</si>
  <si>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</si>
  <si>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</si>
  <si>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</si>
  <si>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</si>
  <si>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</si>
  <si>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</si>
  <si>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</si>
  <si>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</si>
  <si>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</si>
  <si>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</si>
  <si>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</si>
  <si>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</si>
  <si>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</si>
  <si>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</si>
  <si>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</si>
  <si>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</si>
  <si>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</si>
  <si>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</si>
  <si>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</si>
  <si>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</si>
  <si>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</si>
  <si>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</si>
  <si>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</si>
  <si>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</si>
  <si>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</si>
  <si>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</si>
  <si>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</si>
  <si>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</si>
  <si>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</si>
  <si>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</si>
  <si>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</si>
  <si>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</si>
  <si>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</si>
  <si>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</si>
  <si>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</si>
  <si>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</si>
  <si>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</si>
  <si>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</si>
  <si>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</si>
  <si>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</si>
  <si>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</si>
  <si>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</si>
  <si>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</si>
  <si>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</si>
  <si>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</si>
  <si>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</si>
  <si>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</si>
  <si>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</si>
  <si>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</si>
  <si>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</si>
  <si>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</si>
  <si>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</si>
  <si>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</si>
  <si>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</si>
  <si>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</si>
  <si>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</si>
  <si>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</si>
  <si>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</si>
  <si>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</si>
  <si>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</si>
  <si>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</si>
  <si>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</si>
  <si>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</si>
  <si>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</si>
  <si>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</si>
  <si>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</si>
  <si>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</si>
  <si>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</si>
  <si>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</si>
  <si>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</si>
  <si>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</si>
  <si>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</si>
  <si>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</si>
  <si>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</si>
  <si>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</si>
  <si>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</si>
  <si>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</si>
  <si>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</si>
  <si>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</si>
  <si>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</si>
  <si>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</si>
  <si>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</si>
  <si>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</si>
  <si>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</si>
  <si>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</si>
  <si>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</si>
  <si>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</si>
  <si>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</si>
  <si>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</si>
  <si>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</si>
  <si>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</si>
  <si>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</si>
  <si>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</si>
  <si>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</si>
  <si>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</si>
  <si>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</si>
  <si>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</si>
  <si>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</si>
  <si>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</si>
  <si>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</si>
  <si>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</si>
  <si>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</si>
  <si>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</si>
  <si>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</si>
  <si>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</si>
  <si>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</si>
  <si>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</si>
  <si>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</si>
  <si>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</si>
  <si>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</si>
  <si>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</si>
  <si>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</si>
  <si>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</si>
  <si>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</si>
  <si>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</si>
  <si>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</si>
  <si>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</si>
  <si>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</si>
  <si>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</si>
  <si>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</si>
  <si>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</si>
  <si>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</si>
  <si>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</si>
  <si>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</si>
  <si>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</si>
  <si>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</si>
  <si>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</si>
  <si>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</si>
  <si>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</si>
  <si>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</si>
  <si>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</si>
  <si>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</si>
  <si>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</si>
  <si>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</si>
  <si>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</si>
  <si>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</si>
  <si>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</si>
  <si>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</si>
  <si>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</si>
  <si>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</si>
  <si>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</si>
  <si>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</si>
  <si>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</si>
  <si>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</si>
  <si>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</si>
  <si>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</si>
  <si>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</si>
  <si>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</si>
  <si>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</si>
  <si>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</si>
  <si>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</si>
  <si>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</si>
  <si>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</si>
  <si>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</si>
  <si>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</si>
  <si>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</si>
  <si>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</si>
  <si>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</si>
  <si>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</si>
  <si>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</si>
  <si>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</si>
  <si>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</si>
  <si>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</si>
  <si>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</si>
  <si>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</si>
  <si>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</si>
  <si>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</si>
  <si>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</si>
  <si>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</si>
  <si>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</si>
  <si>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</si>
  <si>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</si>
  <si>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</si>
  <si>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</si>
  <si>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</si>
  <si>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</si>
  <si>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</si>
  <si>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</si>
  <si>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</si>
  <si>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</si>
  <si>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</si>
  <si>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</si>
  <si>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</si>
  <si>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</si>
  <si>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</si>
  <si>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</si>
  <si>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</si>
  <si>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</si>
  <si>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</si>
  <si>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</si>
  <si>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</si>
  <si>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</si>
  <si>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</si>
  <si>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</si>
  <si>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</si>
  <si>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</si>
  <si>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</si>
  <si>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</si>
  <si>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</si>
  <si>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</si>
  <si>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</si>
  <si>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</si>
  <si>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</si>
  <si>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</si>
  <si>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</si>
  <si>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</si>
  <si>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</si>
  <si>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</si>
  <si>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</si>
  <si>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</si>
  <si>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</si>
  <si>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</si>
  <si>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</si>
  <si>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</si>
  <si>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</si>
  <si>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</si>
  <si>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</si>
  <si>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</si>
  <si>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</si>
  <si>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</si>
  <si>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</si>
  <si>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</si>
  <si>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</si>
  <si>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</si>
  <si>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</si>
  <si>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</si>
  <si>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</si>
  <si>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</si>
  <si>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</si>
  <si>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</si>
  <si>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</si>
  <si>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</si>
  <si>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</si>
  <si>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</si>
  <si>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</si>
  <si>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</si>
  <si>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</si>
  <si>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</si>
  <si>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</si>
  <si>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</si>
  <si>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</si>
  <si>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</si>
  <si>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</si>
  <si>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</si>
  <si>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</si>
  <si>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</si>
  <si>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</si>
  <si>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</si>
  <si>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</si>
  <si>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</si>
  <si>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</si>
  <si>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</si>
  <si>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</si>
  <si>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</si>
  <si>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</si>
  <si>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</si>
  <si>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</si>
  <si>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</si>
  <si>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</si>
  <si>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</si>
  <si>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</si>
  <si>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</si>
  <si>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</si>
  <si>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</si>
  <si>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</si>
  <si>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</si>
  <si>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</si>
  <si>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</si>
  <si>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</si>
  <si>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</si>
  <si>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</si>
  <si>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</si>
  <si>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</si>
  <si>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</si>
  <si>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</si>
  <si>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</si>
  <si>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</si>
  <si>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</si>
  <si>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</si>
  <si>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</si>
  <si>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</si>
  <si>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</si>
  <si>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</si>
  <si>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</si>
  <si>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</si>
  <si>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</si>
  <si>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</si>
  <si>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</si>
  <si>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</si>
  <si>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</si>
  <si>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</si>
  <si>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</si>
  <si>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</si>
  <si>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</si>
  <si>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</si>
  <si>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</si>
  <si>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</si>
  <si>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</si>
  <si>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</si>
  <si>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</si>
  <si>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</si>
  <si>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</si>
  <si>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</si>
  <si>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</si>
  <si>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</si>
  <si>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</si>
  <si>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</si>
  <si>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</si>
  <si>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</si>
  <si>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</si>
  <si>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</si>
  <si>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</si>
  <si>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</si>
  <si>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</si>
  <si>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</si>
  <si>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</si>
  <si>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</si>
  <si>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</si>
  <si>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</si>
  <si>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</si>
  <si>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</si>
  <si>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</si>
  <si>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</si>
  <si>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</si>
  <si>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</si>
  <si>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</si>
  <si>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</si>
  <si>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</si>
  <si>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</si>
  <si>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</si>
  <si>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</si>
  <si>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</si>
  <si>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</si>
  <si>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</si>
  <si>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</si>
  <si>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</si>
  <si>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</si>
  <si>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</si>
  <si>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</si>
  <si>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</si>
  <si>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</si>
  <si>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</si>
  <si>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</si>
  <si>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</si>
  <si>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</si>
  <si>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</si>
  <si>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</si>
  <si>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</si>
  <si>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</si>
  <si>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</si>
  <si>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</si>
  <si>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</si>
  <si>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</si>
  <si>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</si>
  <si>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</si>
  <si>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</si>
  <si>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</si>
  <si>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</si>
  <si>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</si>
  <si>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</si>
  <si>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</si>
  <si>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</si>
  <si>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</si>
  <si>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</si>
  <si>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</si>
  <si>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</si>
  <si>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</si>
  <si>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</si>
  <si>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</si>
  <si>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</si>
  <si>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</si>
  <si>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</si>
  <si>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</si>
  <si>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</si>
  <si>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</si>
  <si>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</si>
  <si>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</si>
  <si>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</si>
  <si>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</si>
  <si>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</si>
  <si>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</si>
  <si>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</si>
  <si>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</si>
  <si>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</si>
  <si>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</si>
  <si>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</si>
  <si>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</si>
  <si>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</si>
  <si>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</si>
  <si>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</si>
  <si>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</si>
  <si>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</si>
  <si>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</si>
  <si>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</si>
  <si>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</si>
  <si>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</si>
  <si>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</si>
  <si>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</si>
  <si>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</si>
  <si>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</si>
  <si>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</si>
  <si>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</si>
  <si>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</si>
  <si>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</si>
  <si>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</si>
  <si>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</si>
  <si>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</si>
  <si>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</si>
  <si>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</si>
  <si>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</si>
  <si>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</si>
  <si>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</si>
  <si>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</si>
  <si>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</si>
  <si>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</si>
  <si>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</si>
  <si>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</si>
  <si>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</si>
  <si>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</si>
  <si>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</si>
  <si>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</si>
  <si>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</si>
  <si>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</si>
  <si>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</si>
  <si>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</si>
  <si>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</si>
  <si>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</si>
  <si>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</si>
  <si>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</si>
  <si>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</si>
  <si>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</si>
  <si>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</si>
  <si>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</si>
  <si>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</si>
  <si>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</si>
  <si>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</si>
  <si>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</si>
  <si>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</si>
  <si>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</si>
  <si>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</si>
  <si>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</si>
  <si>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</si>
  <si>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</si>
  <si>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</si>
  <si>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</si>
  <si>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</si>
  <si>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</si>
  <si>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</si>
  <si>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</si>
  <si>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</si>
  <si>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</si>
  <si>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</si>
  <si>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</si>
  <si>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</si>
  <si>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</si>
  <si>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</si>
  <si>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</si>
  <si>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</si>
  <si>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</si>
  <si>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</si>
  <si>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</si>
  <si>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</si>
  <si>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</si>
  <si>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</si>
  <si>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</si>
  <si>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</si>
  <si>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</si>
  <si>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</si>
  <si>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</si>
  <si>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</si>
  <si>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</si>
  <si>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</si>
  <si>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</si>
  <si>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</si>
  <si>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</si>
  <si>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</si>
  <si>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</si>
  <si>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</si>
  <si>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</si>
  <si>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</si>
  <si>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</si>
  <si>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</si>
  <si>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</si>
  <si>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</si>
  <si>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</si>
  <si>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</si>
  <si>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</si>
  <si>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</si>
  <si>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</si>
  <si>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</si>
  <si>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</si>
  <si>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</si>
  <si>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</si>
  <si>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</si>
  <si>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</si>
  <si>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</si>
  <si>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</si>
  <si>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</si>
  <si>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</si>
  <si>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</si>
  <si>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</si>
  <si>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</si>
  <si>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</si>
  <si>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</si>
  <si>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</si>
  <si>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</si>
  <si>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</si>
  <si>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</si>
  <si>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</si>
  <si>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</si>
  <si>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</si>
  <si>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</si>
  <si>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</si>
  <si>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</si>
  <si>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</si>
  <si>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</si>
  <si>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</si>
  <si>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</si>
  <si>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</si>
  <si>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</si>
  <si>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</si>
  <si>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</si>
  <si>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</si>
  <si>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</si>
  <si>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</si>
  <si>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</si>
  <si>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</si>
  <si>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</si>
  <si>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</si>
  <si>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</si>
  <si>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</si>
  <si>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</si>
  <si>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</si>
  <si>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</si>
  <si>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</si>
  <si>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</si>
  <si>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</si>
  <si>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</si>
  <si>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</si>
  <si>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</si>
  <si>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</si>
  <si>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</si>
  <si>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</si>
  <si>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</si>
  <si>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</si>
  <si>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</si>
  <si>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</si>
  <si>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</si>
  <si>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</si>
  <si>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</si>
  <si>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</si>
  <si>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</si>
  <si>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</si>
  <si>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</si>
  <si>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</si>
  <si>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</si>
  <si>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</si>
  <si>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</si>
  <si>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</si>
  <si>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</si>
  <si>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</si>
  <si>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</si>
  <si>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</si>
  <si>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</si>
  <si>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</si>
  <si>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</si>
  <si>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</si>
  <si>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</si>
  <si>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</si>
  <si>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</si>
  <si>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</si>
  <si>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</si>
  <si>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</si>
  <si>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</si>
  <si>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</si>
  <si>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</si>
  <si>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</si>
  <si>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</si>
  <si>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</si>
  <si>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</si>
  <si>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</si>
  <si>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</si>
  <si>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</si>
  <si>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</si>
  <si>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</si>
  <si>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</si>
  <si>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</si>
  <si>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</si>
  <si>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</si>
  <si>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</si>
  <si>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</si>
  <si>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</si>
  <si>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</si>
  <si>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</si>
  <si>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</si>
  <si>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</si>
  <si>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</si>
  <si>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</si>
  <si>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</si>
  <si>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</si>
  <si>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</si>
  <si>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</si>
  <si>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</si>
  <si>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</si>
  <si>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</si>
  <si>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</si>
  <si>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</si>
  <si>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</si>
  <si>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</si>
  <si>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</si>
  <si>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</si>
  <si>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</si>
  <si>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</si>
  <si>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</si>
  <si>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</si>
  <si>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</si>
  <si>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</si>
  <si>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</si>
  <si>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</si>
  <si>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</si>
  <si>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</si>
  <si>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</si>
  <si>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</si>
  <si>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</si>
  <si>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</si>
  <si>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</si>
  <si>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</si>
  <si>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</si>
  <si>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</si>
  <si>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</si>
  <si>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</si>
  <si>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</si>
  <si>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</si>
  <si>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</si>
  <si>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</si>
  <si>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</si>
  <si>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</si>
  <si>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</si>
  <si>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</si>
  <si>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</si>
  <si>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</si>
  <si>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</si>
  <si>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</si>
  <si>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</si>
  <si>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</si>
  <si>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</si>
  <si>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</si>
  <si>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</si>
  <si>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</si>
  <si>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</si>
  <si>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</si>
  <si>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</si>
  <si>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</si>
  <si>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</si>
  <si>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</si>
  <si>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</si>
  <si>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</si>
  <si>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</si>
  <si>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</si>
  <si>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</si>
  <si>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</si>
  <si>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</si>
  <si>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</si>
  <si>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</si>
  <si>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</si>
  <si>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</si>
  <si>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</si>
  <si>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</si>
  <si>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</si>
  <si>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</si>
  <si>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</si>
  <si>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</si>
  <si>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</si>
  <si>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</si>
  <si>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</si>
  <si>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</si>
  <si>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</si>
  <si>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</si>
  <si>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</si>
  <si>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</si>
  <si>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</si>
  <si>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</si>
  <si>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</si>
  <si>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</si>
  <si>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</si>
  <si>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</si>
  <si>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</si>
  <si>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</si>
  <si>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</si>
  <si>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</si>
  <si>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</si>
  <si>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</si>
  <si>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</si>
  <si>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</si>
  <si>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</si>
  <si>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</si>
  <si>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</si>
  <si>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</si>
  <si>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</si>
  <si>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</si>
  <si>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</si>
  <si>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</si>
  <si>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</si>
  <si>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</si>
  <si>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</si>
  <si>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</si>
  <si>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</si>
  <si>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</si>
  <si>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</si>
  <si>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</si>
  <si>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</si>
  <si>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</si>
  <si>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</si>
  <si>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</si>
  <si>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</si>
  <si>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</si>
  <si>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</si>
  <si>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</si>
  <si>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</si>
  <si>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</si>
  <si>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</si>
  <si>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</si>
  <si>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</si>
  <si>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</si>
  <si>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</si>
  <si>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</si>
  <si>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</si>
  <si>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</si>
  <si>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</si>
  <si>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</si>
  <si>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</si>
  <si>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</si>
  <si>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</si>
  <si>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</si>
  <si>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</si>
  <si>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</si>
  <si>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</si>
  <si>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</si>
  <si>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</si>
  <si>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</si>
  <si>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</si>
  <si>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</si>
  <si>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</si>
  <si>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</si>
  <si>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</si>
  <si>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</si>
  <si>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</si>
  <si>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</si>
  <si>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</si>
  <si>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</si>
  <si>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</si>
  <si>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</si>
  <si>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</si>
  <si>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</si>
  <si>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</si>
  <si>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</si>
  <si>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</si>
  <si>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</si>
  <si>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</si>
  <si>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</si>
  <si>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</si>
  <si>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</si>
  <si>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</si>
  <si>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</si>
  <si>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</si>
  <si>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</si>
  <si>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</si>
  <si>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</si>
  <si>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</si>
  <si>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</si>
  <si>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</si>
  <si>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</si>
  <si>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</si>
  <si>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</si>
  <si>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</si>
  <si>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</si>
  <si>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</si>
  <si>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</si>
  <si>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</si>
  <si>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</si>
  <si>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</si>
  <si>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</si>
  <si>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</si>
  <si>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</si>
  <si>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</si>
  <si>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</si>
  <si>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</si>
  <si>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</si>
  <si>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</si>
  <si>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</si>
  <si>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</si>
  <si>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</si>
  <si>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</si>
  <si>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</si>
  <si>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</si>
  <si>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</si>
  <si>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</si>
  <si>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</si>
  <si>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</si>
  <si>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</si>
  <si>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</si>
  <si>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</si>
  <si>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</si>
  <si>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</si>
  <si>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</si>
  <si>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</si>
  <si>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</si>
  <si>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</si>
  <si>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</si>
  <si>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</si>
  <si>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</si>
  <si>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</si>
  <si>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</si>
  <si>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</si>
  <si>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</si>
  <si>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</si>
  <si>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</si>
  <si>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</si>
  <si>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</si>
  <si>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</si>
  <si>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</si>
  <si>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</si>
  <si>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</si>
  <si>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</si>
  <si>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</si>
  <si>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</si>
  <si>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</si>
  <si>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</si>
  <si>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</si>
  <si>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</si>
  <si>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</si>
  <si>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</si>
  <si>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</si>
  <si>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</si>
  <si>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</si>
  <si>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</si>
  <si>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</si>
  <si>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</si>
  <si>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</si>
  <si>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</si>
  <si>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</si>
  <si>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</si>
  <si>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</si>
  <si>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</si>
  <si>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</si>
  <si>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</si>
  <si>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</si>
  <si>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</si>
  <si>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</si>
  <si>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</si>
  <si>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</si>
  <si>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</si>
  <si>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</si>
  <si>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</si>
  <si>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</si>
  <si>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</si>
  <si>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</si>
  <si>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</si>
  <si>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</si>
  <si>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</si>
  <si>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</si>
  <si>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</si>
  <si>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</si>
  <si>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</si>
  <si>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</si>
  <si>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</si>
  <si>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</si>
  <si>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</si>
  <si>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</si>
  <si>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</si>
  <si>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</si>
  <si>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</si>
  <si>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</si>
  <si>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</si>
  <si>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</si>
  <si>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</si>
  <si>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</si>
  <si>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</si>
  <si>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</si>
  <si>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</si>
  <si>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</si>
  <si>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</si>
  <si>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</si>
  <si>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</si>
  <si>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</si>
  <si>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</si>
  <si>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</si>
  <si>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</si>
  <si>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</si>
  <si>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</si>
  <si>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</si>
  <si>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</si>
  <si>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</si>
  <si>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</si>
  <si>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</si>
  <si>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</si>
  <si>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</si>
  <si>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</si>
  <si>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</si>
  <si>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</si>
  <si>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</si>
  <si>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</si>
  <si>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</si>
  <si>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</si>
  <si>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</si>
  <si>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</si>
  <si>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</si>
  <si>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</si>
  <si>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</si>
  <si>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</si>
  <si>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</si>
  <si>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</si>
  <si>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</si>
  <si>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</si>
  <si>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</si>
  <si>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</si>
  <si>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</si>
  <si>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</si>
  <si>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</si>
  <si>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</si>
  <si>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</si>
  <si>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</si>
  <si>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</si>
  <si>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</si>
  <si>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</si>
  <si>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</si>
  <si>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</si>
  <si>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</si>
  <si>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</si>
  <si>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</si>
  <si>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</si>
  <si>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</si>
  <si>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</si>
  <si>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</si>
  <si>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</si>
  <si>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</si>
  <si>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</si>
  <si>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</si>
  <si>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</si>
  <si>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</si>
  <si>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</si>
  <si>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</si>
  <si>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</si>
  <si>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</si>
  <si>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</si>
  <si>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</si>
  <si>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</si>
  <si>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</si>
  <si>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</si>
  <si>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</si>
  <si>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</si>
  <si>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</si>
  <si>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</si>
  <si>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</si>
  <si>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</si>
  <si>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</si>
  <si>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</si>
  <si>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</si>
  <si>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</si>
  <si>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</si>
  <si>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</si>
  <si>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</si>
  <si>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</si>
  <si>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</si>
  <si>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</si>
  <si>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</si>
  <si>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</si>
  <si>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</si>
  <si>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</si>
  <si>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</si>
  <si>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</si>
  <si>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</si>
  <si>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</si>
  <si>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</si>
  <si>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</si>
  <si>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</si>
  <si>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</si>
  <si>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</si>
  <si>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</si>
  <si>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</si>
  <si>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</si>
  <si>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</si>
  <si>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</si>
  <si>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</si>
  <si>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</si>
  <si>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</si>
  <si>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</si>
  <si>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</si>
  <si>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</si>
  <si>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</si>
  <si>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</si>
  <si>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</si>
  <si>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</si>
  <si>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</si>
  <si>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</si>
  <si>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</si>
  <si>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</si>
  <si>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</si>
  <si>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</si>
  <si>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</si>
  <si>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</si>
  <si>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</si>
  <si>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</si>
  <si>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</si>
  <si>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</si>
  <si>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</si>
  <si>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</si>
  <si>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</si>
  <si>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</si>
  <si>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</si>
  <si>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</si>
  <si>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</si>
  <si>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</si>
  <si>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</si>
  <si>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</si>
  <si>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</si>
  <si>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</si>
  <si>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</si>
  <si>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</si>
  <si>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</si>
  <si>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</si>
  <si>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</si>
  <si>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</si>
  <si>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</si>
  <si>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</si>
  <si>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</si>
  <si>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</si>
  <si>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</si>
  <si>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</si>
  <si>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</si>
  <si>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</si>
  <si>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</si>
  <si>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</si>
  <si>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</si>
  <si>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</si>
  <si>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</si>
  <si>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</si>
  <si>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</si>
  <si>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</si>
  <si>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</si>
  <si>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</si>
  <si>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</si>
  <si>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</si>
  <si>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</si>
  <si>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</si>
  <si>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</si>
  <si>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</si>
  <si>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</si>
  <si>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</si>
  <si>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</si>
  <si>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</si>
  <si>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</si>
  <si>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</si>
  <si>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</si>
  <si>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</si>
  <si>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</si>
  <si>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</si>
  <si>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</si>
  <si>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</si>
  <si>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</si>
  <si>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</si>
  <si>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</si>
  <si>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</si>
  <si>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</si>
  <si>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</si>
  <si>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</si>
  <si>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</si>
  <si>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</si>
  <si>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</si>
  <si>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</si>
  <si>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</si>
  <si>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</si>
  <si>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</si>
  <si>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</si>
  <si>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</si>
  <si>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</si>
  <si>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</si>
  <si>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</si>
  <si>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</si>
  <si>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</si>
  <si>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</si>
  <si>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</si>
  <si>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</si>
  <si>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</si>
  <si>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</si>
  <si>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</si>
  <si>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</si>
  <si>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</si>
  <si>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</si>
  <si>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</si>
  <si>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</si>
  <si>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</si>
  <si>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</si>
  <si>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</si>
  <si>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</si>
  <si>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</si>
  <si>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</si>
  <si>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</si>
  <si>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</si>
  <si>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</si>
  <si>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</si>
  <si>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</si>
  <si>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</si>
  <si>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</si>
  <si>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</si>
  <si>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</si>
  <si>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</si>
  <si>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</si>
  <si>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</si>
  <si>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</si>
  <si>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</si>
  <si>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</si>
  <si>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</si>
  <si>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</si>
  <si>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</si>
  <si>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</si>
  <si>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</si>
  <si>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</si>
  <si>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</si>
  <si>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</si>
  <si>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</si>
  <si>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</si>
  <si>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</si>
  <si>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</si>
  <si>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</si>
  <si>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</si>
  <si>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</si>
  <si>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</si>
  <si>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</si>
  <si>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</si>
  <si>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</si>
  <si>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</si>
  <si>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</si>
  <si>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</si>
  <si>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</si>
  <si>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</si>
  <si>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</si>
  <si>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</si>
  <si>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</si>
  <si>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</si>
  <si>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</si>
  <si>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</si>
  <si>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</si>
  <si>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</si>
  <si>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</si>
  <si>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</si>
  <si>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</si>
  <si>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</si>
  <si>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</si>
  <si>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</si>
  <si>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</si>
  <si>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</si>
  <si>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</si>
  <si>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</si>
  <si>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</si>
  <si>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</si>
  <si>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</si>
  <si>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</si>
  <si>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</si>
  <si>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</si>
  <si>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</si>
  <si>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</si>
  <si>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</si>
  <si>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</si>
  <si>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</si>
  <si>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</si>
  <si>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</si>
  <si>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</si>
  <si>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</si>
  <si>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</si>
  <si>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</si>
  <si>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</si>
  <si>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</si>
  <si>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</si>
  <si>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</si>
  <si>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</si>
  <si>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</si>
  <si>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</si>
  <si>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</si>
  <si>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</si>
  <si>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</si>
  <si>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</si>
  <si>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</si>
  <si>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</si>
  <si>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</si>
  <si>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</si>
  <si>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</si>
  <si>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</si>
  <si>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</si>
  <si>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</si>
  <si>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</si>
  <si>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</si>
  <si>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</si>
  <si>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</si>
  <si>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</si>
  <si>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</si>
  <si>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</si>
  <si>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</si>
  <si>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</si>
  <si>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</si>
  <si>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</si>
  <si>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</si>
  <si>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</si>
  <si>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</si>
  <si>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</si>
  <si>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</si>
  <si>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</si>
  <si>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</si>
  <si>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</si>
  <si>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</si>
  <si>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</si>
  <si>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</si>
  <si>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</si>
  <si>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</si>
  <si>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</si>
  <si>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</si>
  <si>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</si>
  <si>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</si>
  <si>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</si>
  <si>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</si>
  <si>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</si>
  <si>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</si>
  <si>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</si>
  <si>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</si>
  <si>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</si>
  <si>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</si>
  <si>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</si>
  <si>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</si>
  <si>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</si>
  <si>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</si>
  <si>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</si>
  <si>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</si>
  <si>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</si>
  <si>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</si>
  <si>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</si>
  <si>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</si>
  <si>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</si>
  <si>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</si>
  <si>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</si>
  <si>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</si>
  <si>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</si>
  <si>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</si>
  <si>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</si>
  <si>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</si>
  <si>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</si>
  <si>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</si>
  <si>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</si>
  <si>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</si>
  <si>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</si>
  <si>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</si>
  <si>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</si>
  <si>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</si>
  <si>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</si>
  <si>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</si>
  <si>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</si>
  <si>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</si>
  <si>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</si>
  <si>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</si>
  <si>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</si>
  <si>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</si>
  <si>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</si>
  <si>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</si>
  <si>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</si>
  <si>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</si>
  <si>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</si>
  <si>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</si>
  <si>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</si>
  <si>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</si>
  <si>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</si>
  <si>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</si>
  <si>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</si>
  <si>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</si>
  <si>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</si>
  <si>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</si>
  <si>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</si>
  <si>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</si>
  <si>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</si>
  <si>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</si>
  <si>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</si>
  <si>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</si>
  <si>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</si>
  <si>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</si>
  <si>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</si>
  <si>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</si>
  <si>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</si>
  <si>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</si>
  <si>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</si>
  <si>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</si>
  <si>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</si>
  <si>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</si>
  <si>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</si>
  <si>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</si>
  <si>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</si>
  <si>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</si>
  <si>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</si>
  <si>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</si>
  <si>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</si>
  <si>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</si>
  <si>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</si>
  <si>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</si>
  <si>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</si>
  <si>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</si>
  <si>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</si>
  <si>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</si>
  <si>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</si>
  <si>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</si>
  <si>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</si>
  <si>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</si>
  <si>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</si>
  <si>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</si>
  <si>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</si>
  <si>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</si>
  <si>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</si>
  <si>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</si>
  <si>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</si>
  <si>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</si>
  <si>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</si>
  <si>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</si>
  <si>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</si>
  <si>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</si>
  <si>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</si>
  <si>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</si>
  <si>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</si>
  <si>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</si>
  <si>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</si>
  <si>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</si>
  <si>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</si>
  <si>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</si>
  <si>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</si>
  <si>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</si>
  <si>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</si>
  <si>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</si>
  <si>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</si>
  <si>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</si>
  <si>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</si>
  <si>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</si>
  <si>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</si>
  <si>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</si>
  <si>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</si>
  <si>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</si>
  <si>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</si>
  <si>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</si>
  <si>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</si>
  <si>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</si>
  <si>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</si>
  <si>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</si>
  <si>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</si>
  <si>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</si>
  <si>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</si>
  <si>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</si>
  <si>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</si>
  <si>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</si>
  <si>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</si>
  <si>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</si>
  <si>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</si>
  <si>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</si>
  <si>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</si>
  <si>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</si>
  <si>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</si>
  <si>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</si>
  <si>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</si>
  <si>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</si>
  <si>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</si>
  <si>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</si>
  <si>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</si>
  <si>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</si>
  <si>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</si>
  <si>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</si>
  <si>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</si>
  <si>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</si>
  <si>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</si>
  <si>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</si>
  <si>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</si>
  <si>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</si>
  <si>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</si>
  <si>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</si>
  <si>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</si>
  <si>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</si>
  <si>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</si>
  <si>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</si>
  <si>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</si>
  <si>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</si>
  <si>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</si>
  <si>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</si>
  <si>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</si>
  <si>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</si>
  <si>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</si>
  <si>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</si>
  <si>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</si>
  <si>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</si>
  <si>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</si>
  <si>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</si>
  <si>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</si>
  <si>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</si>
  <si>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</si>
  <si>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</si>
  <si>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</si>
  <si>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</si>
  <si>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</si>
  <si>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</si>
  <si>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</si>
  <si>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</si>
  <si>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</si>
  <si>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</si>
  <si>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</si>
  <si>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</si>
  <si>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</si>
  <si>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</si>
  <si>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</si>
  <si>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</si>
  <si>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</si>
  <si>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</si>
  <si>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</si>
  <si>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</si>
  <si>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</si>
  <si>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</si>
  <si>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</si>
  <si>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</si>
  <si>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</si>
  <si>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</si>
  <si>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</si>
  <si>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</si>
  <si>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</si>
  <si>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</si>
  <si>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</si>
  <si>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</si>
  <si>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</si>
  <si>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</si>
  <si>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</si>
  <si>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</si>
  <si>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</si>
  <si>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</si>
  <si>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</si>
  <si>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</si>
  <si>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</si>
  <si>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</si>
  <si>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</si>
  <si>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</si>
  <si>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</si>
  <si>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</si>
  <si>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</si>
  <si>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</si>
  <si>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</si>
  <si>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</si>
  <si>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</si>
  <si>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</si>
  <si>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</si>
  <si>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省本级一般公共预算支出</t>
  </si>
  <si>
    <t>1-5  2021年耿马傣族佤族自治县县本级一般公共预算政府预算经济分类表（基本支出）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</si>
  <si>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</si>
  <si>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</si>
  <si>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</si>
  <si>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</si>
  <si>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</si>
  <si>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</si>
  <si>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</si>
  <si>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</si>
  <si>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</si>
  <si>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</si>
  <si>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</si>
  <si>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</si>
  <si>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</si>
  <si>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</si>
  <si>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</si>
  <si>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</si>
  <si>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</si>
  <si>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</si>
  <si>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</si>
  <si>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</si>
  <si>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</si>
  <si>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</si>
  <si>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</si>
  <si>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</si>
  <si>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</si>
  <si>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</si>
  <si>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</si>
  <si>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</si>
  <si>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</si>
  <si>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2021年耿马自治县县本级一般公共预算支出表(县对下转移支付项目)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</si>
  <si>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</si>
  <si>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</si>
  <si>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</si>
  <si>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</si>
  <si>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</si>
  <si>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</si>
  <si>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</si>
  <si>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</si>
  <si>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</si>
  <si>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</si>
  <si>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</si>
  <si>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</si>
  <si>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</si>
  <si>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</si>
  <si>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</si>
  <si>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</si>
  <si>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</si>
  <si>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</si>
  <si>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</si>
  <si>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</si>
  <si>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</si>
  <si>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</si>
  <si>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</si>
  <si>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</si>
  <si>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注：耿马自治县没有对下专项转移支付，故本表无数据。</t>
  </si>
  <si>
    <t>1-7  2021年耿马傣族佤族自治县分地区税收返还和转移支付预算表</t>
  </si>
  <si>
    <t>州（市）</t>
  </si>
  <si>
    <t>税收返还</t>
  </si>
  <si>
    <t>转移支付</t>
  </si>
  <si>
    <t>一、提前下达数</t>
  </si>
  <si>
    <t>耿马镇</t>
  </si>
  <si>
    <t xml:space="preserve"> </t>
  </si>
  <si>
    <t>勐撒镇</t>
  </si>
  <si>
    <t>勐永镇</t>
  </si>
  <si>
    <t>孟定镇</t>
  </si>
  <si>
    <t>大兴乡</t>
  </si>
  <si>
    <t>芒洪乡</t>
  </si>
  <si>
    <t>四排山乡</t>
  </si>
  <si>
    <t>贺派乡</t>
  </si>
  <si>
    <t>勐简乡</t>
  </si>
  <si>
    <t>二、预算数</t>
  </si>
  <si>
    <t xml:space="preserve"> 注：耿马自治县没有对下税收返还和转移支付，故本表无数据。</t>
  </si>
  <si>
    <t>1-8  2021年耿马傣族佤族自治县县本级“三公”经费预算财政拨款情况统计表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</si>
  <si>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</si>
  <si>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</si>
  <si>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</si>
  <si>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</si>
  <si>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</si>
  <si>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</si>
  <si>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</si>
  <si>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</si>
  <si>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</si>
  <si>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2021年耿马傣族佤族自治县政府性基金预算收入情况表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</si>
  <si>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</si>
  <si>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</si>
  <si>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</si>
  <si>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</si>
  <si>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</si>
  <si>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</si>
  <si>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</si>
  <si>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</si>
  <si>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</si>
  <si>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</si>
  <si>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</si>
  <si>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</si>
  <si>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</si>
  <si>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</si>
  <si>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</si>
  <si>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</si>
  <si>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</si>
  <si>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</si>
  <si>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</si>
  <si>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</si>
  <si>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</si>
  <si>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</si>
  <si>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</si>
  <si>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</si>
  <si>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</si>
  <si>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</si>
  <si>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</si>
  <si>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</si>
  <si>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</si>
  <si>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</si>
  <si>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</si>
  <si>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</si>
  <si>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</si>
  <si>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</si>
  <si>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</si>
  <si>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</si>
  <si>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</si>
  <si>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</si>
  <si>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</si>
  <si>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</si>
  <si>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</si>
  <si>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</si>
  <si>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</si>
  <si>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</si>
  <si>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</si>
  <si>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</si>
  <si>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</si>
  <si>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</si>
  <si>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全省政府性基金预算收入</t>
  </si>
  <si>
    <t>地方政府专项债务收入</t>
  </si>
  <si>
    <t xml:space="preserve">  政府性基金转移收入</t>
  </si>
  <si>
    <t xml:space="preserve">     政府性基金补助收入</t>
  </si>
  <si>
    <t xml:space="preserve">     抗疫特别国债转移支付收入</t>
  </si>
  <si>
    <t>2-2  2021年耿马傣族佤族自治县政府性基金预算支出情况表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</si>
  <si>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</si>
  <si>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</si>
  <si>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</si>
  <si>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</si>
  <si>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</si>
  <si>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</si>
  <si>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</si>
  <si>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</si>
  <si>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</si>
  <si>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</si>
  <si>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</si>
  <si>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</si>
  <si>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</si>
  <si>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</si>
  <si>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</si>
  <si>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</si>
  <si>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</si>
  <si>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</si>
  <si>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</si>
  <si>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</si>
  <si>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</si>
  <si>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</si>
  <si>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</si>
  <si>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</si>
  <si>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</si>
  <si>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</si>
  <si>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</si>
  <si>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</si>
  <si>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</si>
  <si>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</si>
  <si>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</si>
  <si>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</si>
  <si>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</si>
  <si>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</si>
  <si>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</si>
  <si>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</si>
  <si>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</si>
  <si>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</si>
  <si>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</si>
  <si>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</si>
  <si>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</si>
  <si>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</si>
  <si>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</si>
  <si>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</si>
  <si>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</si>
  <si>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</si>
  <si>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</si>
  <si>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</si>
  <si>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</si>
  <si>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</si>
  <si>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</si>
  <si>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</si>
  <si>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</si>
  <si>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</si>
  <si>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</si>
  <si>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</si>
  <si>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</si>
  <si>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</si>
  <si>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</si>
  <si>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</si>
  <si>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</si>
  <si>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</si>
  <si>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</si>
  <si>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</si>
  <si>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</si>
  <si>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</si>
  <si>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</si>
  <si>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</si>
  <si>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</si>
  <si>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</si>
  <si>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</si>
  <si>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</si>
  <si>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</si>
  <si>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</si>
  <si>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</si>
  <si>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</si>
  <si>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</si>
  <si>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</si>
  <si>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</si>
  <si>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</si>
  <si>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</si>
  <si>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</si>
  <si>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</si>
  <si>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</si>
  <si>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</si>
  <si>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</si>
  <si>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</si>
  <si>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</si>
  <si>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</si>
  <si>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</si>
  <si>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</si>
  <si>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</si>
  <si>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</si>
  <si>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</si>
  <si>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</si>
  <si>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</si>
  <si>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</si>
  <si>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</si>
  <si>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</si>
  <si>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</si>
  <si>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</si>
  <si>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</si>
  <si>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</si>
  <si>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</si>
  <si>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</si>
  <si>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</si>
  <si>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</si>
  <si>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</si>
  <si>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</si>
  <si>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</si>
  <si>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</si>
  <si>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</si>
  <si>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</si>
  <si>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</si>
  <si>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</si>
  <si>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</si>
  <si>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</si>
  <si>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</si>
  <si>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</si>
  <si>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</si>
  <si>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</si>
  <si>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</si>
  <si>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</si>
  <si>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</si>
  <si>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</si>
  <si>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</si>
  <si>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</si>
  <si>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</si>
  <si>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</si>
  <si>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</si>
  <si>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</si>
  <si>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</si>
  <si>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</si>
  <si>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</si>
  <si>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</si>
  <si>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</si>
  <si>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</si>
  <si>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</si>
  <si>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</si>
  <si>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</si>
  <si>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</si>
  <si>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</si>
  <si>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</si>
  <si>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</si>
  <si>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</si>
  <si>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</si>
  <si>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</si>
  <si>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</si>
  <si>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</si>
  <si>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</si>
  <si>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</si>
  <si>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</si>
  <si>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</si>
  <si>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</si>
  <si>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</si>
  <si>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</si>
  <si>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</si>
  <si>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</si>
  <si>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</si>
  <si>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</si>
  <si>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</si>
  <si>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</si>
  <si>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</si>
  <si>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</si>
  <si>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</si>
  <si>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</si>
  <si>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</si>
  <si>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</si>
  <si>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</si>
  <si>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</si>
  <si>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</si>
  <si>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</si>
  <si>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</si>
  <si>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</si>
  <si>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</si>
  <si>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</si>
  <si>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</si>
  <si>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</si>
  <si>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</si>
  <si>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</si>
  <si>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</si>
  <si>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</si>
  <si>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</si>
  <si>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</si>
  <si>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</si>
  <si>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</si>
  <si>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</si>
  <si>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</si>
  <si>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</si>
  <si>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</si>
  <si>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</si>
  <si>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</si>
  <si>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</si>
  <si>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</si>
  <si>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</si>
  <si>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</si>
  <si>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</si>
  <si>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</si>
  <si>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</si>
  <si>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</si>
  <si>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</si>
  <si>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</si>
  <si>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</si>
  <si>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</si>
  <si>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</si>
  <si>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</si>
  <si>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</si>
  <si>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</si>
  <si>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</si>
  <si>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</si>
  <si>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</si>
  <si>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</si>
  <si>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</si>
  <si>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</si>
  <si>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</si>
  <si>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</si>
  <si>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</si>
  <si>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</si>
  <si>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</si>
  <si>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</si>
  <si>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</si>
  <si>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</si>
  <si>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</si>
  <si>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</si>
  <si>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</si>
  <si>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</si>
  <si>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</si>
  <si>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</si>
  <si>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</si>
  <si>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</si>
  <si>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</si>
  <si>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</si>
  <si>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</si>
  <si>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</si>
  <si>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</si>
  <si>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</si>
  <si>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</si>
  <si>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</si>
  <si>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</si>
  <si>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</si>
  <si>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</si>
  <si>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</si>
  <si>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</si>
  <si>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</si>
  <si>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</si>
  <si>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</si>
  <si>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</si>
  <si>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</si>
  <si>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</si>
  <si>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</si>
  <si>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</si>
  <si>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</si>
  <si>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</si>
  <si>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</si>
  <si>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</si>
  <si>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</si>
  <si>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</si>
  <si>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</si>
  <si>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</si>
  <si>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</si>
  <si>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</si>
  <si>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</si>
  <si>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</si>
  <si>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</si>
  <si>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</si>
  <si>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</si>
  <si>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</si>
  <si>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</si>
  <si>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</si>
  <si>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</si>
  <si>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</si>
  <si>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</si>
  <si>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</si>
  <si>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</si>
  <si>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</si>
  <si>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</si>
  <si>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</si>
  <si>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</si>
  <si>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</si>
  <si>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</si>
  <si>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</si>
  <si>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</si>
  <si>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</si>
  <si>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</si>
  <si>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</si>
  <si>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</si>
  <si>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</si>
  <si>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</si>
  <si>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</si>
  <si>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</si>
  <si>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</si>
  <si>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</si>
  <si>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</si>
  <si>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</si>
  <si>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</si>
  <si>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</si>
  <si>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</si>
  <si>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</si>
  <si>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</si>
  <si>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</si>
  <si>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</si>
  <si>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</si>
  <si>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</si>
  <si>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</si>
  <si>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</si>
  <si>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</si>
  <si>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</si>
  <si>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</si>
  <si>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</si>
  <si>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</si>
  <si>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</si>
  <si>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</si>
  <si>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</si>
  <si>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</si>
  <si>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</si>
  <si>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</si>
  <si>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</si>
  <si>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</si>
  <si>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</si>
  <si>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</si>
  <si>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</si>
  <si>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</si>
  <si>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</si>
  <si>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</si>
  <si>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</si>
  <si>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</si>
  <si>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</si>
  <si>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</si>
  <si>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</si>
  <si>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</si>
  <si>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</si>
  <si>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</si>
  <si>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</si>
  <si>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</si>
  <si>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</si>
  <si>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</si>
  <si>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</si>
  <si>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</si>
  <si>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</si>
  <si>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</si>
  <si>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</si>
  <si>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</si>
  <si>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</si>
  <si>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</si>
  <si>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</si>
  <si>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</si>
  <si>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</si>
  <si>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</si>
  <si>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</si>
  <si>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</si>
  <si>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</si>
  <si>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</si>
  <si>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</si>
  <si>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</si>
  <si>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</si>
  <si>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</si>
  <si>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</si>
  <si>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</si>
  <si>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</si>
  <si>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</si>
  <si>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</si>
  <si>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</si>
  <si>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</si>
  <si>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</si>
  <si>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</si>
  <si>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</si>
  <si>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</si>
  <si>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</si>
  <si>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</si>
  <si>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</si>
  <si>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</si>
  <si>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</si>
  <si>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</si>
  <si>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</si>
  <si>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</si>
  <si>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</si>
  <si>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</si>
  <si>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</si>
  <si>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</si>
  <si>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</si>
  <si>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</si>
  <si>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</si>
  <si>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</si>
  <si>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</si>
  <si>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</si>
  <si>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</si>
  <si>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</si>
  <si>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</si>
  <si>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</si>
  <si>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</si>
  <si>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</si>
  <si>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</si>
  <si>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</si>
  <si>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</si>
  <si>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</si>
  <si>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</si>
  <si>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</si>
  <si>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</si>
  <si>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</si>
  <si>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</si>
  <si>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</si>
  <si>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</si>
  <si>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</si>
  <si>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</si>
  <si>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</si>
  <si>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</si>
  <si>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</si>
  <si>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</si>
  <si>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</si>
  <si>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</si>
  <si>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</si>
  <si>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</si>
  <si>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</si>
  <si>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</si>
  <si>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</si>
  <si>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</si>
  <si>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</si>
  <si>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</si>
  <si>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</si>
  <si>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</si>
  <si>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</si>
  <si>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</si>
  <si>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</si>
  <si>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</si>
  <si>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</si>
  <si>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</si>
  <si>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</si>
  <si>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</si>
  <si>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</si>
  <si>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</si>
  <si>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</si>
  <si>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</si>
  <si>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</si>
  <si>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</si>
  <si>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</si>
  <si>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</si>
  <si>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</si>
  <si>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</si>
  <si>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</si>
  <si>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</si>
  <si>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</si>
  <si>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</si>
  <si>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</si>
  <si>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</si>
  <si>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</si>
  <si>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</si>
  <si>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</si>
  <si>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</si>
  <si>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</si>
  <si>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</si>
  <si>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</si>
  <si>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全省政府性基金支出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</si>
  <si>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</si>
  <si>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</si>
  <si>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</si>
  <si>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</si>
  <si>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</si>
  <si>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</si>
  <si>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</si>
  <si>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</si>
  <si>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</si>
  <si>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</si>
  <si>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</si>
  <si>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</si>
  <si>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</si>
  <si>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2021年县本级政府性基金预算收入情况表</t>
  </si>
  <si>
    <t>省本级政府性基金预算收入</t>
  </si>
  <si>
    <t xml:space="preserve">   政府性基金补助收入</t>
  </si>
  <si>
    <t xml:space="preserve">     政府性基金上解收入</t>
  </si>
  <si>
    <t>2-4  2021年县本级政府性基金预算支出情况表</t>
  </si>
  <si>
    <t>类</t>
  </si>
  <si>
    <t>省本级政府性基金支出</t>
  </si>
  <si>
    <t>2300401</t>
  </si>
  <si>
    <t xml:space="preserve">     政府性基金补助支出</t>
  </si>
  <si>
    <t>203308</t>
  </si>
  <si>
    <t>23011</t>
  </si>
  <si>
    <t xml:space="preserve">   地方政府专项债务转贷支出</t>
  </si>
  <si>
    <t>上年结转对应安排支出</t>
  </si>
  <si>
    <t>2-5  2021年耿马傣族佤族自治县县本级政府性基金支出表(县对下转移支付)</t>
  </si>
  <si>
    <t>本年支出小计</t>
  </si>
  <si>
    <t>注：耿马自治县没有政府性基金转移支付，故本表无数据。</t>
  </si>
  <si>
    <t>3-1  2021年耿马自治县国有资本经营收入预算情况表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</si>
  <si>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</si>
  <si>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</si>
  <si>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</si>
  <si>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</si>
  <si>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</si>
  <si>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</si>
  <si>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</si>
  <si>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</si>
  <si>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</si>
  <si>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</si>
  <si>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</si>
  <si>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</si>
  <si>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</si>
  <si>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</si>
  <si>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</si>
  <si>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</si>
  <si>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</si>
  <si>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</si>
  <si>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</si>
  <si>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</si>
  <si>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</si>
  <si>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</si>
  <si>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</si>
  <si>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</si>
  <si>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</si>
  <si>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</si>
  <si>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</si>
  <si>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</si>
  <si>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</si>
  <si>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</si>
  <si>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</si>
  <si>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</si>
  <si>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</si>
  <si>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</si>
  <si>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</si>
  <si>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全省国有资本经营收入</t>
  </si>
  <si>
    <t>上年结转</t>
  </si>
  <si>
    <t>账务调整收入</t>
  </si>
  <si>
    <t>3-2  2021年耿马傣族佤族自治县国有资本经营支出预算情况表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</si>
  <si>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</si>
  <si>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</si>
  <si>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</si>
  <si>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</si>
  <si>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</si>
  <si>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</si>
  <si>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</si>
  <si>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</si>
  <si>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</si>
  <si>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</si>
  <si>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</si>
  <si>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</si>
  <si>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</si>
  <si>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</si>
  <si>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</si>
  <si>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</si>
  <si>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</si>
  <si>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</si>
  <si>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</si>
  <si>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</si>
  <si>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</si>
  <si>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</si>
  <si>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</si>
  <si>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2021年县本级国有资本经营收入预算情况表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</si>
  <si>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</si>
  <si>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</si>
  <si>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</si>
  <si>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</si>
  <si>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</si>
  <si>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</si>
  <si>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</si>
  <si>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</si>
  <si>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</si>
  <si>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</si>
  <si>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2021年县本级国有资本经营支出预算情况表</t>
  </si>
  <si>
    <t>项   目</t>
  </si>
  <si>
    <t xml:space="preserve">    "三供一业"移交补助支出</t>
  </si>
  <si>
    <t xml:space="preserve">   其他金融国有资本经营预算支出</t>
  </si>
  <si>
    <t>省本级国有资本经营支出</t>
  </si>
  <si>
    <t>3-5  2021年耿马自治县县本级国有资本经营预算转移支付表（分地区）</t>
  </si>
  <si>
    <t>地  区</t>
  </si>
  <si>
    <t>预算数</t>
  </si>
  <si>
    <t>合  计</t>
  </si>
  <si>
    <t>注：耿马自治县没有对下国有资本经营预算转移支付，故本表无数据。</t>
  </si>
  <si>
    <t>3-6  2021年耿马自治县县本级国有资本经营预算转移支付表（分项目）</t>
  </si>
  <si>
    <t>项目名称</t>
  </si>
  <si>
    <t>注：耿马自治县没有国有资本经营预算转移支付，故本表无数据。</t>
  </si>
  <si>
    <t>4-1  2021年耿马傣族佤族自治县社会保险基金收入预算情况表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</si>
  <si>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</si>
  <si>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</si>
  <si>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</si>
  <si>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</si>
  <si>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</si>
  <si>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</si>
  <si>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</si>
  <si>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</si>
  <si>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</si>
  <si>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</si>
  <si>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</si>
  <si>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</si>
  <si>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</si>
  <si>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</si>
  <si>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</si>
  <si>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</si>
  <si>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</si>
  <si>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</si>
  <si>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2021年耿马傣族佤族自治县社会保险基金支出预算情况表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</si>
  <si>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</si>
  <si>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</si>
  <si>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</si>
  <si>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</si>
  <si>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</si>
  <si>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</si>
  <si>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</si>
  <si>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</si>
  <si>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</si>
  <si>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</si>
  <si>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</si>
  <si>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</si>
  <si>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</si>
  <si>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</si>
  <si>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2021年县本级社会保险基金收入预算情况表</t>
  </si>
  <si>
    <t>4-4  2021年耿马傣族佤族自治县县本级社会保险基金支出预算情况表</t>
  </si>
  <si>
    <t>5-1  耿马自治县（乡、镇）2020年地方政府债务限额及余额预算情况表</t>
  </si>
  <si>
    <t>单位：亿元</t>
  </si>
  <si>
    <t>地   区</t>
  </si>
  <si>
    <t>2020年债务限额</t>
  </si>
  <si>
    <t>2020年债务余额预计执行数</t>
  </si>
  <si>
    <t>一般债务</t>
  </si>
  <si>
    <t>专项债务</t>
  </si>
  <si>
    <t>公  式</t>
  </si>
  <si>
    <t>A=B+C</t>
  </si>
  <si>
    <t>B</t>
  </si>
  <si>
    <t>C</t>
  </si>
  <si>
    <t>D=E+F</t>
  </si>
  <si>
    <t>E</t>
  </si>
  <si>
    <t>F</t>
  </si>
  <si>
    <t>耿马自治县合计</t>
  </si>
  <si>
    <t xml:space="preserve">  一、耿马自治县本级</t>
  </si>
  <si>
    <t xml:space="preserve"> 二、XX乡（镇）下级合计</t>
  </si>
  <si>
    <t>（一）下级地区1</t>
  </si>
  <si>
    <t>（二）下级地区2</t>
  </si>
  <si>
    <t>注：1.本表反映上一年度本地区、本级及分地区地方政府债务限额及余额预计执行数。</t>
  </si>
  <si>
    <t xml:space="preserve">    2.本表由县级以上地方各级财政部门在本级人民代表大会批准预算后二十日内公开。</t>
  </si>
  <si>
    <t>耿马自治县2020年地方政府债务限额及余额预算情况表</t>
  </si>
  <si>
    <t>耿马自治县</t>
  </si>
  <si>
    <t xml:space="preserve">    耿马自治县本级</t>
  </si>
  <si>
    <t>5-2  耿马傣族佤族自治县2020年地方政府一般债务余额情况表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</si>
  <si>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</si>
  <si>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</si>
  <si>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</si>
  <si>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</si>
  <si>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</si>
  <si>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</si>
  <si>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</si>
  <si>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</si>
  <si>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</si>
  <si>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</si>
  <si>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</si>
  <si>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</si>
  <si>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耿马自治县本级2020年地方政府一般债务余额情况表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</si>
  <si>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</si>
  <si>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</si>
  <si>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</si>
  <si>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耿马傣族佤族自治县2020年地方政府专项债务余额情况表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</si>
  <si>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</si>
  <si>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</si>
  <si>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</si>
  <si>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</si>
  <si>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</si>
  <si>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</si>
  <si>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七、2020年末地方政府专项债务余额限额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</si>
  <si>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</si>
  <si>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耿马自治县本级2020年地方政府专项债务余额情况表</t>
  </si>
  <si>
    <t>六、2020年地方政府专项债务新增限额</t>
  </si>
  <si>
    <t>七、2021年末地方政府专项债务余额限额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</si>
  <si>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</si>
  <si>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耿马傣族佤族自治县地方政府债券发行及还本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</si>
  <si>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</si>
  <si>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</si>
  <si>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</si>
  <si>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</si>
  <si>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</si>
  <si>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</si>
  <si>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</si>
  <si>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</si>
  <si>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</si>
  <si>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</si>
  <si>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</si>
  <si>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</si>
  <si>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</si>
  <si>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</si>
  <si>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</si>
  <si>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</si>
  <si>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</si>
  <si>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</si>
  <si>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</si>
  <si>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</si>
  <si>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</si>
  <si>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</si>
  <si>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</si>
  <si>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</si>
  <si>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</si>
  <si>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</si>
  <si>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</si>
  <si>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</si>
  <si>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</si>
  <si>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</si>
  <si>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</si>
  <si>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耿马自治县2021年地方政府债务限额提前下达情况表</t>
  </si>
  <si>
    <t>下级</t>
  </si>
  <si>
    <t>一、2019年地方政府债务限额</t>
  </si>
  <si>
    <t>其中： 一般债务限额</t>
  </si>
  <si>
    <t xml:space="preserve">       专项债务限额</t>
  </si>
  <si>
    <t>二、提前下达的2020年新增地方政府债务限额</t>
  </si>
  <si>
    <t>注：本表反映本地区及本级年初预算中列示提前下达的新增地方政府债务限额情况，由县级以上地方各级财政部门在本级人民代表大会批准预算后二十日内公开。</t>
  </si>
  <si>
    <t>5-8  耿马自治县2021年年初新增地方政府债券资金安排表</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</si>
  <si>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</si>
  <si>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</si>
  <si>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</si>
  <si>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</si>
  <si>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</si>
  <si>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</si>
  <si>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</si>
  <si>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2021年省级重大政策和重点项目绩效目标表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</si>
  <si>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</si>
  <si>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</si>
  <si>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</si>
  <si>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</si>
  <si>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</si>
  <si>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</si>
  <si>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</si>
  <si>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</si>
  <si>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</si>
  <si>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</si>
  <si>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耿马自治县卫生健康局</t>
  </si>
  <si>
    <t xml:space="preserve">    2021年疫情防控经费</t>
  </si>
  <si>
    <t>积极落实疫情防控经费保障政策，做好疫情防控工作，打赢疫情防控攻坚战</t>
  </si>
  <si>
    <t>产出指标</t>
  </si>
  <si>
    <t>数量指标</t>
  </si>
  <si>
    <t>患者医疗救治率、疫情标本运输完成率、现场医疗卫生人员保护率</t>
  </si>
  <si>
    <t>=</t>
  </si>
  <si>
    <t>%</t>
  </si>
  <si>
    <t>定性指标</t>
  </si>
  <si>
    <t>效益指标</t>
  </si>
  <si>
    <t>社会效益指标</t>
  </si>
  <si>
    <t>突发公共卫生服务水平和疫情防控能力</t>
  </si>
  <si>
    <t>持续提高</t>
  </si>
  <si>
    <t>满意度指标</t>
  </si>
  <si>
    <t>服务对象满意</t>
  </si>
  <si>
    <t>群众满意度</t>
  </si>
  <si>
    <t>耿马自治县公安局</t>
  </si>
  <si>
    <t>平安城市视频监控系统建设项目</t>
  </si>
  <si>
    <t>建成了一套覆盖耿马自治县的高清化、智能化、实战化平安城市监控系统，全力推进耿马公安信息化暨“智慧公安”建设</t>
  </si>
  <si>
    <t>视频监控数量</t>
  </si>
  <si>
    <t>个</t>
  </si>
  <si>
    <t>定量指标</t>
  </si>
  <si>
    <t>减少发案率案件减少数</t>
  </si>
  <si>
    <t>&gt;=</t>
  </si>
  <si>
    <t>件</t>
  </si>
  <si>
    <t>人民群众安全感</t>
  </si>
  <si>
    <t>耿马自治县孟定镇</t>
  </si>
  <si>
    <t>爱国卫生七个专项行动项目</t>
  </si>
  <si>
    <t>推进爱国卫生"七个专项行动",做好孟定环卫工作</t>
  </si>
  <si>
    <t>质量指标</t>
  </si>
  <si>
    <t>项目验收合格率</t>
  </si>
  <si>
    <t>社会效益</t>
  </si>
  <si>
    <t>改善孟定镇人居环境</t>
  </si>
  <si>
    <t>耿马自治县交通运输局</t>
  </si>
  <si>
    <t>2021年农村公路养护县级配套</t>
  </si>
  <si>
    <t>管理养护好农村公路,保障道路畅通安全</t>
  </si>
  <si>
    <t>完成道路养护里程</t>
  </si>
  <si>
    <t>公里</t>
  </si>
  <si>
    <t>道路畅通率</t>
  </si>
  <si>
    <t>耿马自治县城市综合执法局</t>
  </si>
  <si>
    <t>2021年县城人居环境提升项目</t>
  </si>
  <si>
    <t>县城环卫作业、绿化管护</t>
  </si>
  <si>
    <t>管护范围</t>
  </si>
  <si>
    <t>清扫总里程23.59公里，保洁总面积46.39万平方米，日处理垃圾110吨</t>
  </si>
  <si>
    <t>县城人居环境提升，清扫、绿化管护、路灯管护及时率98%</t>
  </si>
  <si>
    <t>耿马自治县教育体育局</t>
  </si>
  <si>
    <t xml:space="preserve">    2021年两免一补扩大补助范围项目</t>
  </si>
  <si>
    <t>为约46500名学生提供营养改善补助</t>
  </si>
  <si>
    <t>受益学生人数</t>
  </si>
  <si>
    <t>人</t>
  </si>
  <si>
    <t>&gt;</t>
  </si>
  <si>
    <t>财政代编专款</t>
  </si>
  <si>
    <t>政府一般债券转贷付息资金</t>
  </si>
  <si>
    <t>按期支付市本级2020年度一般债券的利息及付息手续费，防止债务违约</t>
  </si>
  <si>
    <t>付息资金支付率</t>
  </si>
  <si>
    <t>防止债务违约</t>
  </si>
  <si>
    <t>政府专项债券转贷付息资金</t>
  </si>
  <si>
    <t>按期支付市本级2020年度专项债券的利息及付息手续费，防止债务违约</t>
  </si>
  <si>
    <t>单位</t>
  </si>
  <si>
    <t>省本级二级项目1</t>
  </si>
  <si>
    <t>省本级二级项目2</t>
  </si>
  <si>
    <t>省对下二级项目1</t>
  </si>
  <si>
    <t>省对下二级项目2</t>
  </si>
  <si>
    <t>6-2  重点工作情况解释说明汇总表</t>
  </si>
  <si>
    <t>重点工作</t>
  </si>
  <si>
    <t>2021年工作重点及工作情况</t>
  </si>
  <si>
    <r>
      <rPr>
        <sz val="11"/>
        <color theme="1"/>
        <rFont val="宋体"/>
        <charset val="134"/>
        <scheme val="minor"/>
      </rPr>
      <t>耿马县9个乡（镇）目前暂未设一级预算，只作为一个预算单位进行管理。在转移支付分配方面，不存在对下转移支付，只有上级转移支付的使用。2021年我县预算上级转移支付</t>
    </r>
    <r>
      <rPr>
        <sz val="11"/>
        <rFont val="宋体"/>
        <charset val="134"/>
        <scheme val="minor"/>
      </rPr>
      <t>253010</t>
    </r>
    <r>
      <rPr>
        <sz val="11"/>
        <color theme="1"/>
        <rFont val="宋体"/>
        <charset val="134"/>
        <scheme val="minor"/>
      </rPr>
      <t>万元，其中：上级返还性补助收入4100万元；上级一般性转移支付补助收入210720万元，其中:体制补助1603万元，均衡性转移支付31027万元，县级财力保障资金收入万25227万元，结算补助2303万元，企事业划转补助收入1593万元，重点生态功能区转移支付2850万元，固定数额补助15016万元，民族地区转移支付1300万元，边境地区转移支付14800万元，贫困地区转移支付6200万元，其他一般性转移支付81万元，共同财政事权转移支付108720万元；专项转移支付38190万元。</t>
    </r>
  </si>
  <si>
    <t>举借债务</t>
  </si>
  <si>
    <t xml:space="preserve">为贯彻落实党中央、国务院和省委、省政府决策部署，根据党的十九大、中央经济工作会议、全国金融工作会议关于打好防范化解重大风险攻坚战的会议精神，切实做好防范化解高风险地区政府隐性债务工作，牢牢守住不发生债务风险的底线，我县领导高度重视，积极部署，认真探索化债措施，控制增量，化解存量，全面防范化解地政府债务风险。
一、债务管理基本情况
（一）成立管理机构，制定相关管理规定。1、组建债务管理机构。县委、县政府高度重视地方政府性债务管理工作，于2017年8月15日成立了地方政府性债务管理委员会，由县委常委、常务副县长任主任，县直有关部门作为成员单位，并将委员会办公室设在县财政局，实现了政府性债务统一归口管理。债务管理委员会成立以来，及时研究政府性债务管理办法措施，切实强化债务监管；2、严格控制新增债务。建立健全融资审批及责任追究机制，严把举债关，确保债务规模与经济发展、财政承受能力相适应。盘活政府存量资源资产、财政存量资金等，多渠道筹措偿债资金，逐步消化存量债务，妥善化解存量。积极探索调整债务结构，降低政府债务成本；3、建立风险预警和应急处置机制。我县出台了《耿马傣族佤族自治县人民政府关于印发地方政府性债务风险应急处置预案的通知》，并报送市财政局备案，建立了地方政府债务风险预警和应急处置机制，及时掌握上级通报的评估和预警结果，明确划分了政府性债务风险事件等级，分类制定了应急处置措施。
（二）多措并举，积极化解政府债务。为牢牢守住债务风险的“底线”，全方位防范化解债务风险。《耿马傣族佤族自治县试点高风险地区政府隐性债务化解实施方案》耿财发〔2019〕14号和《耿马傣族佤族自治县关于耿马自治县2017年金融工作会议后新发生隐性债务化解方案》耿财发〔2019〕25号，采取相关措施有序化解隐性债务。
（三）继续做好债券争取工作。在上级核定的债务限额范围内，不断完善项目储备，积极向上争取债券资金支持，充分发挥债券资金对全县经济的拉动作用
二、2020年地方政府举借债务情况
2020年，我县政府债务限额为297508万元（其中一般债务203616万元，专项债务93892万元）。截止2020年12月末，我县政府债务余额279336万元，控制在市财政局核定的限额内。
三、2021年地方政府债务预算
（一）加大资金申报力度，防范发生债务风险。根据政府债券到期本金情况，积极向上级申报再融资债券资金，用于置换到期债券本金，防范发生债务风险。2020年到期本金14090万元，计划申报再融资14000万元。
（二）做好年初预算统筹工作，确保偿债资金有保障。1.根据到期政府债券本息情况，将到期本息及相关费用纳入年初预算，其中：一般债券本金90万元、一般债券债券利息及手续费6400万元、专项债券利息及手续费3500万元、一般债券发行费14万元、专项债券发行费15万元；2.按照《隐性债务化解实施方案》将2021年度部分债务纳入年初预算，统筹预算资金4050万元用于偿还债务，确保化债期限内全部化解完毕。
</t>
  </si>
  <si>
    <t>预算绩效</t>
  </si>
  <si>
    <t>一是继续完善制度建设。完善绩效管理工作、考核、问责机制，健全分行业分领域分层次的核心绩效指标和标准体系。二是做好事前绩效评估。抓好项目入库管理，严把项目安排关口，预算安排的项目必须进行事前绩效评估。三是全面开展绩效管理。全面开展评价工作，对所有预算安排的财政资金和部门整体支出开展绩效评价，促进绩效管理与预算管理的有机结合。继续做好2020年绩效评价及2021年绩效跟踪工作，加快落实“全面实施预算绩效管理”的要求。将 “花钱必问效、无效必问责”的理念融入预算编制、执行和监督各个环节。四是强化绩效结果应用。建立重大项目预算审核及事前绩效评估机制，将审核与评估结果作为预算安排的重要依据。将预算绩效目标设置作为预算安排的前置条件。开展绩效运行监控，确保绩效目标实现，对预算执行情况进行绩效评价，将评价结果与以后年度预算安排挂钩，在编制项目支出时，对上年执行进度慢、存量资金规模大的预算单位，适当压缩年初预算项目个数或资金安排额度。对上年度绩效低或无绩效的项目，相应削减或取消当年项目支出安排，切实提高预算绩效约束力。五是加强绩效管理意识和理念。进一步加大宣传培训力度，积极提升各级、各部门对财政资金绩效评价重要性的认识，将绩效管理理念贯穿于财政资金使用全过程。六是加大绩效信息公开力度，推动绩效目标、绩效评价结果向社会公开。</t>
  </si>
  <si>
    <t>狠抓财源培植，夯实财政增收基础</t>
  </si>
  <si>
    <t>一是加强财源建设。稳定巩固提升传统税源，着力抓好蔗糖、烤烟、茶叶等传统产业发展，加大力度培植新税源，充分发挥财政政策和资金导向作用，加大工业园区、重点企业和重点项目支持力度，提升财政经济发展动力。二是强化财政收入征管。进一步强化目标责任意识，完善财税部门协调机制，定期召开财政税收形势分析会。积极盘活国有资源、资产，大力挖掘非税收入潜力，确保财政收入平稳增长。三是有效盘活存量资金。对各部门长期沉淀闲置、按原用途难以使用的资金，以及预计年底前难以使用的预算资金，按规定收回财政或调整用于其他亟需支持的项目。四是加大向上争取资金力度。精准对接国家及省投资补助政策，围绕基础设施、农业农村、公共卫生、民生保障等领域短板和“两新一重”，超前做好项目储备和前期工作，争取更多项目资金支持。</t>
  </si>
  <si>
    <t>继续抓实疫情防控经费保障，坚决兜牢“三保”底线</t>
  </si>
  <si>
    <t>一是多方筹措资金全力保障疫情防控支出需求。二是继续延续资金调度支付的快捷通道和防控物资采购绿色通道，简化审批手续，确保疫情防控资金及物资及时到位。三是坚决兜牢兜实“三保”底线，不断强化“三保”责任落实，继续做好“六稳”工作、落实“六保”任务，确保疫情防控期间经济社会正常运转、安定和谐。</t>
  </si>
  <si>
    <t>实施精准有效的积极财政政策，助力县域经济发展</t>
  </si>
  <si>
    <t>一是继续落实减税降费政策助企纾困，持续优化营商环境，激发市场活力，增强发展内生动力，进一步发挥财政政策的激励引导作用。二是强化企业融资支持力度，落实促进企业发展的务实政策，协调推进政银企座谈会，积极解决银行放贷难和企业融资难融资贵问题。三是支持新型工业化发展，坚持“两型三化”产业发展方向，遵循“一县一业”、“产城融合”的发展理念，稳步推进耿马绿色食品工业园区建设。加大对农产品加工业的扶持力度，支持民营企业发展壮大。四是着力推进“三张牌”打造，支持新能源汽车、充电桩、糖料蔗核心基地、康养旅游等绿色能源、品牌、健康项目建设。</t>
  </si>
  <si>
    <t>优化结构与保障重点并进，坚持不懈惠民生</t>
  </si>
  <si>
    <t>一是完善财政支农政策，巩固拓展脱贫攻坚成果，加大涉农资金整合力度，推进乡村振兴建设。二是坚持以人民为中心，不断提高保障能力，改善民生水平，加快建立基本公共服务体系，支持教育、社保、医疗、文化、体育、城市建设等领域的重点项目建设，增进民生福祉。三是统筹集中财力为民办实事，全力保障高速度公路、耿马灌区、智慧县城数字化管理平台、勐相湿地公园等“五网”项目建设。四是继续支持意识形态、扫黑除恶、社会治安综合治理等工作，为人民群众打造安居乐业的良好环境，不断增强人民群众的安全感、幸福感。</t>
  </si>
  <si>
    <t>完善财政管理机制，深化改革促发展</t>
  </si>
  <si>
    <t>一是硬化预算执行管理和打造透明预算，坚持先有预算，后有支出，进一步细化政府预决算和部门预决算公开内容，加大“三公”经费公开力度。强化预算约束和绩效管理，构建预算绩效管理考核、激励和问责机制，不断提升财政资源配置效率和资金使用效益。二是全力推进孟定镇财政体制改革试点工作。三是继续盘活整合资金，加大政府性基金预算与地方一般公共预算等财政资源的统筹力度，盘活国有资产资源及财政存量资金，提高财政保障能力。四是强化财政监督，逐步建立财政性资金事前、事中、事后相衔接的监督机制。五是建立健全财政内控制度，牢固树立法治意识，始终坚持依法行政、依法理财，把《中华人民共和国预算法》和《中华人民共和国预算法实施条例》作为从事财政管理工作的行为准则，自觉接受监督，规范权力运行，防范廉政风险，实现财政管理控制的程序化和常态化。</t>
  </si>
  <si>
    <t>做好扶贫资金、直达资金监控管理工作</t>
  </si>
  <si>
    <t>一是继续推进扶贫监控平台管理工作。主要包括扶贫项目指标登记、分配下达、绩效目标填报和审核工作。二是认真落实直达资金管理工作。主要包括直达资金项目指标登记、分配下达，同时抓好直达资金管理与使用工作。四是积极组织各预算单位做好信息公开工作。</t>
  </si>
  <si>
    <t>7-1  空表说明</t>
  </si>
  <si>
    <t>空表</t>
  </si>
  <si>
    <t>说明</t>
  </si>
  <si>
    <t>1-6  县本级一般公共预算支出表(县对下转移支付项目)</t>
  </si>
  <si>
    <t>因县级没有对下专项转移支付，故本表无数据。</t>
  </si>
  <si>
    <t>1-7  耿马自治县分地区税收返还和转移支付预算表</t>
  </si>
  <si>
    <t>因县级没有对下税收返还和转移支付，故本表无数据。</t>
  </si>
  <si>
    <t>2-5  县本级政府性基金支出表(县对下转移支付)</t>
  </si>
  <si>
    <t>因县级没有政府性基金转移支付，故本表无数据。</t>
  </si>
  <si>
    <t>3-5  耿马自治县国有资本经营预算转移支付表 （分地区）</t>
  </si>
  <si>
    <t>由于我县国有企业实力较弱，县级和乡（镇）暂不具备编制国有资本经营预算的条件，2021年国有资本经营预算编制仅为上级补助收支，因此县级无对下国有资本经营预算转移支付</t>
  </si>
  <si>
    <t>3-6  国有资本经营预算转移支付表（分项目）</t>
  </si>
  <si>
    <t>5-8  2021年年初新增地方政府债券资金安排表</t>
  </si>
  <si>
    <t>2021年初县人民代表大会召开前，市级尚未明确我县新增债务额度</t>
  </si>
</sst>
</file>

<file path=xl/styles.xml><?xml version="1.0" encoding="utf-8"?>
<styleSheet xmlns="http://schemas.openxmlformats.org/spreadsheetml/2006/main">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quot;$&quot;* #,##0.00_);_(&quot;$&quot;* \(#,##0.00\);_(&quot;$&quot;* &quot;-&quot;??_);_(@_)"/>
    <numFmt numFmtId="178" formatCode="\$#,##0.00;\(\$#,##0.00\)"/>
    <numFmt numFmtId="179" formatCode="_-&quot;$&quot;\ * #,##0_-;_-&quot;$&quot;\ * #,##0\-;_-&quot;$&quot;\ * &quot;-&quot;_-;_-@_-"/>
    <numFmt numFmtId="180" formatCode="yy\.mm\.dd"/>
    <numFmt numFmtId="181" formatCode="#,##0.00_);[Red]\(#,##0.00\)"/>
    <numFmt numFmtId="182" formatCode="&quot;$&quot;\ #,##0_-;[Red]&quot;$&quot;\ #,##0\-"/>
    <numFmt numFmtId="183" formatCode="#\ ??/??"/>
    <numFmt numFmtId="184" formatCode="0.00_ "/>
    <numFmt numFmtId="185" formatCode="&quot;$&quot;\ #,##0.00_-;[Red]&quot;$&quot;\ #,##0.00\-"/>
    <numFmt numFmtId="186" formatCode="0_ "/>
    <numFmt numFmtId="187" formatCode="_-* #,##0_-;\-* #,##0_-;_-* &quot;-&quot;_-;_-@_-"/>
    <numFmt numFmtId="188" formatCode="&quot;$&quot;#,##0.00_);[Red]\(&quot;$&quot;#,##0.00\)"/>
    <numFmt numFmtId="189" formatCode="0.0"/>
    <numFmt numFmtId="190" formatCode="\$#,##0;\(\$#,##0\)"/>
    <numFmt numFmtId="191" formatCode="_(* #,##0.00_);_(* \(#,##0.00\);_(* &quot;-&quot;??_);_(@_)"/>
    <numFmt numFmtId="192" formatCode="#,##0.0_);\(#,##0.0\)"/>
    <numFmt numFmtId="193" formatCode="_(&quot;$&quot;* #,##0_);_(&quot;$&quot;* \(#,##0\);_(&quot;$&quot;* &quot;-&quot;_);_(@_)"/>
    <numFmt numFmtId="194" formatCode="&quot;$&quot;#,##0_);[Red]\(&quot;$&quot;#,##0\)"/>
    <numFmt numFmtId="195" formatCode="#,##0;\(#,##0\)"/>
    <numFmt numFmtId="196" formatCode="_-* #,##0.00_-;\-* #,##0.00_-;_-* &quot;-&quot;??_-;_-@_-"/>
    <numFmt numFmtId="197" formatCode="_-&quot;$&quot;\ * #,##0.00_-;_-&quot;$&quot;\ * #,##0.00\-;_-&quot;$&quot;\ * &quot;-&quot;??_-;_-@_-"/>
    <numFmt numFmtId="198" formatCode="_(* #,##0_);_(* \(#,##0\);_(* &quot;-&quot;_);_(@_)"/>
    <numFmt numFmtId="199" formatCode="#,##0.000000"/>
    <numFmt numFmtId="200" formatCode="0\.0,&quot;0&quot;"/>
    <numFmt numFmtId="201" formatCode="#,##0_ ;[Red]\-#,##0\ "/>
    <numFmt numFmtId="202" formatCode="#,##0_ "/>
    <numFmt numFmtId="203" formatCode="0.0%"/>
  </numFmts>
  <fonts count="134">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1"/>
      <color indexed="8"/>
      <name val="宋体"/>
      <charset val="134"/>
    </font>
    <font>
      <b/>
      <sz val="10"/>
      <name val="宋体"/>
      <charset val="134"/>
    </font>
    <font>
      <sz val="12"/>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0"/>
      <color indexed="8"/>
      <name val="仿宋_GB2312"/>
      <charset val="134"/>
    </font>
    <font>
      <sz val="14"/>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sz val="12"/>
      <color rgb="FF000000"/>
      <name val="宋体"/>
      <charset val="134"/>
    </font>
    <font>
      <b/>
      <sz val="14"/>
      <name val="Arial"/>
      <charset val="134"/>
    </font>
    <font>
      <b/>
      <sz val="14"/>
      <color theme="1"/>
      <name val="宋体"/>
      <charset val="134"/>
    </font>
    <font>
      <sz val="14"/>
      <color indexed="10"/>
      <name val="宋体"/>
      <charset val="134"/>
    </font>
    <font>
      <sz val="12"/>
      <color rgb="FFFF0000"/>
      <name val="宋体"/>
      <charset val="134"/>
    </font>
    <font>
      <sz val="11"/>
      <color theme="1"/>
      <name val="宋体"/>
      <charset val="134"/>
      <scheme val="minor"/>
    </font>
    <font>
      <sz val="11"/>
      <color indexed="52"/>
      <name val="宋体"/>
      <charset val="134"/>
    </font>
    <font>
      <sz val="11"/>
      <color theme="1"/>
      <name val="宋体"/>
      <charset val="0"/>
      <scheme val="minor"/>
    </font>
    <font>
      <b/>
      <sz val="11"/>
      <color indexed="8"/>
      <name val="宋体"/>
      <charset val="134"/>
    </font>
    <font>
      <sz val="12"/>
      <color indexed="9"/>
      <name val="宋体"/>
      <charset val="134"/>
    </font>
    <font>
      <sz val="11"/>
      <color indexed="9"/>
      <name val="宋体"/>
      <charset val="134"/>
    </font>
    <font>
      <sz val="11"/>
      <color rgb="FF3F3F76"/>
      <name val="宋体"/>
      <charset val="0"/>
      <scheme val="minor"/>
    </font>
    <font>
      <sz val="10"/>
      <name val="Geneva"/>
      <charset val="134"/>
    </font>
    <font>
      <sz val="10"/>
      <name val="楷体"/>
      <charset val="134"/>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1"/>
      <color theme="0"/>
      <name val="宋体"/>
      <charset val="0"/>
      <scheme val="minor"/>
    </font>
    <font>
      <sz val="8"/>
      <name val="Arial"/>
      <charset val="134"/>
    </font>
    <font>
      <u/>
      <sz val="11"/>
      <color rgb="FF0000FF"/>
      <name val="宋体"/>
      <charset val="0"/>
      <scheme val="minor"/>
    </font>
    <font>
      <sz val="10"/>
      <name val="Arial"/>
      <charset val="134"/>
    </font>
    <font>
      <sz val="12"/>
      <color indexed="16"/>
      <name val="宋体"/>
      <charset val="134"/>
    </font>
    <font>
      <u/>
      <sz val="11"/>
      <color rgb="FF800080"/>
      <name val="宋体"/>
      <charset val="0"/>
      <scheme val="minor"/>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sz val="10"/>
      <name val="Helv"/>
      <charset val="134"/>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u/>
      <sz val="12"/>
      <color indexed="12"/>
      <name val="宋体"/>
      <charset val="134"/>
    </font>
    <font>
      <sz val="12"/>
      <color indexed="20"/>
      <name val="宋体"/>
      <charset val="134"/>
    </font>
    <font>
      <b/>
      <sz val="13"/>
      <color indexed="56"/>
      <name val="宋体"/>
      <charset val="134"/>
    </font>
    <font>
      <sz val="10"/>
      <name val="仿宋_GB2312"/>
      <charset val="134"/>
    </font>
    <font>
      <sz val="11"/>
      <color indexed="10"/>
      <name val="宋体"/>
      <charset val="134"/>
    </font>
    <font>
      <b/>
      <sz val="12"/>
      <name val="Arial"/>
      <charset val="134"/>
    </font>
    <font>
      <sz val="10"/>
      <name val="MS Sans Serif"/>
      <charset val="134"/>
    </font>
    <font>
      <b/>
      <sz val="10"/>
      <name val="Tms Rmn"/>
      <charset val="134"/>
    </font>
    <font>
      <sz val="11"/>
      <color indexed="62"/>
      <name val="宋体"/>
      <charset val="134"/>
    </font>
    <font>
      <u/>
      <sz val="10"/>
      <color indexed="12"/>
      <name val="Times"/>
      <charset val="134"/>
    </font>
    <font>
      <sz val="9"/>
      <name val="宋体"/>
      <charset val="134"/>
    </font>
    <font>
      <sz val="10"/>
      <name val="Times New Roman"/>
      <charset val="134"/>
    </font>
    <font>
      <sz val="7"/>
      <name val="Small Fonts"/>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u/>
      <sz val="12"/>
      <color indexed="36"/>
      <name val="宋体"/>
      <charset val="134"/>
    </font>
    <font>
      <b/>
      <sz val="18"/>
      <color indexed="62"/>
      <name val="宋体"/>
      <charset val="134"/>
    </font>
    <font>
      <b/>
      <sz val="10"/>
      <name val="Arial"/>
      <charset val="134"/>
    </font>
    <font>
      <u/>
      <sz val="11"/>
      <color indexed="52"/>
      <name val="宋体"/>
      <charset val="134"/>
    </font>
    <font>
      <sz val="12"/>
      <name val="Courier"/>
      <charset val="134"/>
    </font>
    <font>
      <sz val="11"/>
      <name val="宋体"/>
      <charset val="134"/>
      <scheme val="minor"/>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indexed="49"/>
        <bgColor indexed="64"/>
      </patternFill>
    </fill>
    <fill>
      <patternFill patternType="solid">
        <fgColor indexed="10"/>
        <bgColor indexed="64"/>
      </patternFill>
    </fill>
    <fill>
      <patternFill patternType="solid">
        <fgColor rgb="FFFFCC99"/>
        <bgColor indexed="64"/>
      </patternFill>
    </fill>
    <fill>
      <patternFill patternType="solid">
        <fgColor indexed="54"/>
        <bgColor indexed="64"/>
      </patternFill>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bottom style="medium">
        <color indexed="30"/>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56">
    <xf numFmtId="0" fontId="0" fillId="0" borderId="0">
      <alignment vertical="center"/>
    </xf>
    <xf numFmtId="42" fontId="58" fillId="0" borderId="0" applyFont="0" applyFill="0" applyBorder="0" applyAlignment="0" applyProtection="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60" fillId="5" borderId="0" applyNumberFormat="0" applyBorder="0" applyAlignment="0" applyProtection="0">
      <alignment vertical="center"/>
    </xf>
    <xf numFmtId="0" fontId="61" fillId="0" borderId="14" applyNumberFormat="0" applyFill="0" applyAlignment="0" applyProtection="0">
      <alignment vertical="center"/>
    </xf>
    <xf numFmtId="0" fontId="62" fillId="6" borderId="0" applyNumberFormat="0" applyBorder="0" applyAlignment="0" applyProtection="0">
      <alignment vertical="center"/>
    </xf>
    <xf numFmtId="0" fontId="63" fillId="7" borderId="0" applyNumberFormat="0" applyBorder="0" applyAlignment="0" applyProtection="0">
      <alignment vertical="center"/>
    </xf>
    <xf numFmtId="0" fontId="64" fillId="8" borderId="15" applyNumberFormat="0" applyAlignment="0" applyProtection="0">
      <alignment vertical="center"/>
    </xf>
    <xf numFmtId="0" fontId="8" fillId="0" borderId="0">
      <alignment vertical="center"/>
    </xf>
    <xf numFmtId="0" fontId="65" fillId="0" borderId="0">
      <alignment vertical="center"/>
    </xf>
    <xf numFmtId="0" fontId="66" fillId="0" borderId="16" applyNumberFormat="0" applyFill="0" applyProtection="0">
      <alignment horizontal="center" vertical="center"/>
    </xf>
    <xf numFmtId="44" fontId="58" fillId="0" borderId="0" applyFont="0" applyFill="0" applyBorder="0" applyAlignment="0" applyProtection="0">
      <alignment vertical="center"/>
    </xf>
    <xf numFmtId="9" fontId="8" fillId="0" borderId="0" applyFont="0" applyFill="0" applyBorder="0" applyAlignment="0" applyProtection="0">
      <alignment vertical="center"/>
    </xf>
    <xf numFmtId="0" fontId="62" fillId="9" borderId="0" applyNumberFormat="0" applyBorder="0" applyAlignment="0" applyProtection="0">
      <alignment vertical="center"/>
    </xf>
    <xf numFmtId="0" fontId="67" fillId="0" borderId="0">
      <alignment horizontal="center" vertical="center" wrapText="1"/>
      <protection locked="0"/>
    </xf>
    <xf numFmtId="0" fontId="68" fillId="10" borderId="0" applyNumberFormat="0" applyBorder="0" applyAlignment="0" applyProtection="0">
      <alignment vertical="center"/>
    </xf>
    <xf numFmtId="0" fontId="69" fillId="11" borderId="0" applyNumberFormat="0" applyBorder="0" applyAlignment="0" applyProtection="0">
      <alignment vertical="center"/>
    </xf>
    <xf numFmtId="0" fontId="26" fillId="12" borderId="0" applyNumberFormat="0" applyBorder="0" applyAlignment="0" applyProtection="0">
      <alignment vertical="center"/>
    </xf>
    <xf numFmtId="0" fontId="8" fillId="0" borderId="0">
      <alignment vertical="center"/>
    </xf>
    <xf numFmtId="0" fontId="65" fillId="0" borderId="0">
      <alignment vertical="center"/>
    </xf>
    <xf numFmtId="0" fontId="26" fillId="13" borderId="0" applyNumberFormat="0" applyBorder="0" applyAlignment="0" applyProtection="0">
      <alignment vertical="center"/>
    </xf>
    <xf numFmtId="41" fontId="58" fillId="0" borderId="0" applyFont="0" applyFill="0" applyBorder="0" applyAlignment="0" applyProtection="0">
      <alignment vertical="center"/>
    </xf>
    <xf numFmtId="0" fontId="8" fillId="0" borderId="0">
      <alignment vertical="center"/>
    </xf>
    <xf numFmtId="0" fontId="60" fillId="14" borderId="0" applyNumberFormat="0" applyBorder="0" applyAlignment="0" applyProtection="0">
      <alignment vertical="center"/>
    </xf>
    <xf numFmtId="0" fontId="6" fillId="0" borderId="0">
      <alignment vertical="center"/>
    </xf>
    <xf numFmtId="0" fontId="70" fillId="15" borderId="0" applyNumberFormat="0" applyBorder="0" applyAlignment="0" applyProtection="0">
      <alignment vertical="center"/>
    </xf>
    <xf numFmtId="43" fontId="6" fillId="0" borderId="0" applyFont="0" applyFill="0" applyBorder="0" applyAlignment="0" applyProtection="0">
      <alignment vertical="center"/>
    </xf>
    <xf numFmtId="0" fontId="8" fillId="0" borderId="0">
      <alignment vertical="center"/>
    </xf>
    <xf numFmtId="0" fontId="71" fillId="16" borderId="0" applyNumberFormat="0" applyBorder="0" applyAlignment="0" applyProtection="0">
      <alignment vertical="center"/>
    </xf>
    <xf numFmtId="0" fontId="62" fillId="17" borderId="0" applyNumberFormat="0" applyBorder="0" applyAlignment="0" applyProtection="0">
      <alignment vertical="center"/>
    </xf>
    <xf numFmtId="0" fontId="72" fillId="12" borderId="1" applyNumberFormat="0" applyBorder="0" applyAlignment="0" applyProtection="0">
      <alignment vertical="center"/>
    </xf>
    <xf numFmtId="0" fontId="68" fillId="18" borderId="0" applyNumberFormat="0" applyBorder="0" applyAlignment="0" applyProtection="0">
      <alignment vertical="center"/>
    </xf>
    <xf numFmtId="0" fontId="73" fillId="0" borderId="0" applyNumberFormat="0" applyFill="0" applyBorder="0" applyAlignment="0" applyProtection="0">
      <alignment vertical="center"/>
    </xf>
    <xf numFmtId="180" fontId="74" fillId="0" borderId="16" applyFill="0" applyProtection="0">
      <alignment horizontal="right" vertical="center"/>
    </xf>
    <xf numFmtId="0" fontId="62" fillId="19" borderId="0" applyNumberFormat="0" applyBorder="0" applyAlignment="0" applyProtection="0">
      <alignment vertical="center"/>
    </xf>
    <xf numFmtId="0" fontId="63" fillId="17" borderId="0" applyNumberFormat="0" applyBorder="0" applyAlignment="0" applyProtection="0">
      <alignment vertical="center"/>
    </xf>
    <xf numFmtId="9" fontId="8" fillId="0" borderId="0" applyFont="0" applyFill="0" applyBorder="0" applyAlignment="0" applyProtection="0">
      <alignment vertical="center"/>
    </xf>
    <xf numFmtId="0" fontId="69" fillId="11" borderId="0" applyNumberFormat="0" applyBorder="0" applyAlignment="0" applyProtection="0">
      <alignment vertical="center"/>
    </xf>
    <xf numFmtId="0" fontId="26" fillId="12" borderId="0" applyNumberFormat="0" applyBorder="0" applyAlignment="0" applyProtection="0">
      <alignment vertical="center"/>
    </xf>
    <xf numFmtId="0" fontId="8" fillId="0" borderId="0">
      <alignment vertical="center"/>
    </xf>
    <xf numFmtId="0" fontId="65" fillId="0" borderId="0">
      <alignment vertical="center"/>
    </xf>
    <xf numFmtId="0" fontId="62" fillId="9" borderId="0" applyNumberFormat="0" applyBorder="0" applyAlignment="0" applyProtection="0">
      <alignment vertical="center"/>
    </xf>
    <xf numFmtId="0" fontId="75" fillId="20" borderId="0" applyNumberFormat="0" applyBorder="0" applyAlignment="0" applyProtection="0">
      <alignment vertical="center"/>
    </xf>
    <xf numFmtId="0" fontId="76" fillId="0" borderId="0" applyNumberFormat="0" applyFill="0" applyBorder="0" applyAlignment="0" applyProtection="0">
      <alignment vertical="center"/>
    </xf>
    <xf numFmtId="0" fontId="63" fillId="21" borderId="0" applyNumberFormat="0" applyBorder="0" applyAlignment="0" applyProtection="0">
      <alignment vertical="center"/>
    </xf>
    <xf numFmtId="0" fontId="77" fillId="10" borderId="0" applyNumberFormat="0" applyBorder="0" applyAlignment="0" applyProtection="0">
      <alignment vertical="center"/>
    </xf>
    <xf numFmtId="0" fontId="72" fillId="12" borderId="1" applyNumberFormat="0" applyBorder="0" applyAlignment="0" applyProtection="0">
      <alignment vertical="center"/>
    </xf>
    <xf numFmtId="0" fontId="78" fillId="0" borderId="0">
      <alignment vertical="center"/>
    </xf>
    <xf numFmtId="0" fontId="8" fillId="0" borderId="0">
      <alignment vertical="center"/>
    </xf>
    <xf numFmtId="0" fontId="63" fillId="22" borderId="0" applyNumberFormat="0" applyBorder="0" applyAlignment="0" applyProtection="0">
      <alignment vertical="center"/>
    </xf>
    <xf numFmtId="0" fontId="58" fillId="23" borderId="17" applyNumberFormat="0" applyFont="0" applyAlignment="0" applyProtection="0">
      <alignment vertical="center"/>
    </xf>
    <xf numFmtId="0" fontId="78" fillId="0" borderId="0">
      <alignment vertical="center"/>
    </xf>
    <xf numFmtId="0" fontId="71" fillId="24" borderId="0" applyNumberFormat="0" applyBorder="0" applyAlignment="0" applyProtection="0">
      <alignment vertical="center"/>
    </xf>
    <xf numFmtId="0" fontId="62" fillId="17" borderId="0" applyNumberFormat="0" applyBorder="0" applyAlignment="0" applyProtection="0">
      <alignment vertical="center"/>
    </xf>
    <xf numFmtId="0" fontId="62" fillId="25" borderId="0" applyNumberFormat="0" applyBorder="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8" fillId="0" borderId="0" applyFont="0" applyFill="0" applyBorder="0" applyAlignment="0" applyProtection="0">
      <alignment vertical="center"/>
    </xf>
    <xf numFmtId="0" fontId="62" fillId="19" borderId="0" applyNumberFormat="0" applyBorder="0" applyAlignment="0" applyProtection="0">
      <alignment vertical="center"/>
    </xf>
    <xf numFmtId="0" fontId="81" fillId="0" borderId="0" applyNumberFormat="0" applyFill="0" applyBorder="0" applyAlignment="0" applyProtection="0">
      <alignment vertical="center"/>
    </xf>
    <xf numFmtId="0" fontId="8" fillId="0" borderId="0">
      <alignment vertical="center"/>
    </xf>
    <xf numFmtId="0" fontId="8" fillId="0" borderId="0">
      <alignment vertical="center"/>
    </xf>
    <xf numFmtId="0" fontId="82" fillId="0" borderId="0">
      <alignment vertical="center"/>
    </xf>
    <xf numFmtId="0" fontId="8" fillId="0" borderId="0">
      <alignment vertical="center"/>
    </xf>
    <xf numFmtId="0" fontId="63" fillId="20" borderId="0" applyNumberFormat="0" applyBorder="0" applyAlignment="0" applyProtection="0">
      <alignment vertical="center"/>
    </xf>
    <xf numFmtId="0" fontId="83" fillId="0" borderId="0" applyNumberFormat="0" applyFill="0" applyBorder="0" applyAlignment="0" applyProtection="0">
      <alignment vertical="center"/>
    </xf>
    <xf numFmtId="0" fontId="82" fillId="0" borderId="0">
      <alignment vertical="center"/>
    </xf>
    <xf numFmtId="0" fontId="84" fillId="0" borderId="18" applyNumberFormat="0" applyFill="0" applyAlignment="0" applyProtection="0">
      <alignment vertical="center"/>
    </xf>
    <xf numFmtId="0" fontId="62" fillId="25"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19" applyNumberFormat="0" applyFill="0" applyAlignment="0" applyProtection="0">
      <alignment vertical="center"/>
    </xf>
    <xf numFmtId="9" fontId="8" fillId="0" borderId="0" applyFont="0" applyFill="0" applyBorder="0" applyAlignment="0" applyProtection="0">
      <alignment vertical="center"/>
    </xf>
    <xf numFmtId="0" fontId="87" fillId="0" borderId="19"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3" fillId="20" borderId="0" applyNumberFormat="0" applyBorder="0" applyAlignment="0" applyProtection="0">
      <alignment vertical="center"/>
    </xf>
    <xf numFmtId="0" fontId="78" fillId="0" borderId="0">
      <alignment vertical="center"/>
    </xf>
    <xf numFmtId="0" fontId="88" fillId="20" borderId="0" applyNumberFormat="0" applyBorder="0" applyAlignment="0" applyProtection="0">
      <alignment vertical="center"/>
    </xf>
    <xf numFmtId="0" fontId="78" fillId="0" borderId="0">
      <alignment vertical="center"/>
    </xf>
    <xf numFmtId="0" fontId="62" fillId="9" borderId="0" applyNumberFormat="0" applyBorder="0" applyAlignment="0" applyProtection="0">
      <alignment vertical="center"/>
    </xf>
    <xf numFmtId="0" fontId="71" fillId="26" borderId="0" applyNumberFormat="0" applyBorder="0" applyAlignment="0" applyProtection="0">
      <alignment vertical="center"/>
    </xf>
    <xf numFmtId="0" fontId="62" fillId="17" borderId="0" applyNumberFormat="0" applyBorder="0" applyAlignment="0" applyProtection="0">
      <alignment vertical="center"/>
    </xf>
    <xf numFmtId="0" fontId="79" fillId="0" borderId="20" applyNumberFormat="0" applyFill="0" applyAlignment="0" applyProtection="0">
      <alignment vertical="center"/>
    </xf>
    <xf numFmtId="9" fontId="8" fillId="0" borderId="0" applyFont="0" applyFill="0" applyBorder="0" applyAlignment="0" applyProtection="0">
      <alignment vertical="center"/>
    </xf>
    <xf numFmtId="0" fontId="71" fillId="27" borderId="0" applyNumberFormat="0" applyBorder="0" applyAlignment="0" applyProtection="0">
      <alignment vertical="center"/>
    </xf>
    <xf numFmtId="0" fontId="62" fillId="17" borderId="0" applyNumberFormat="0" applyBorder="0" applyAlignment="0" applyProtection="0">
      <alignment vertical="center"/>
    </xf>
    <xf numFmtId="0" fontId="89" fillId="28" borderId="21" applyNumberFormat="0" applyAlignment="0" applyProtection="0">
      <alignment vertical="center"/>
    </xf>
    <xf numFmtId="0" fontId="90" fillId="28" borderId="15" applyNumberFormat="0" applyAlignment="0" applyProtection="0">
      <alignment vertical="center"/>
    </xf>
    <xf numFmtId="0" fontId="6" fillId="25" borderId="0" applyNumberFormat="0" applyBorder="0" applyAlignment="0" applyProtection="0">
      <alignment vertical="center"/>
    </xf>
    <xf numFmtId="0" fontId="91" fillId="29" borderId="22" applyNumberFormat="0" applyAlignment="0" applyProtection="0">
      <alignment vertical="center"/>
    </xf>
    <xf numFmtId="0" fontId="6" fillId="0" borderId="0">
      <alignment vertical="center"/>
    </xf>
    <xf numFmtId="0" fontId="6" fillId="0" borderId="0">
      <alignment vertical="center"/>
    </xf>
    <xf numFmtId="0" fontId="60" fillId="30" borderId="0" applyNumberFormat="0" applyBorder="0" applyAlignment="0" applyProtection="0">
      <alignment vertical="center"/>
    </xf>
    <xf numFmtId="0" fontId="71" fillId="31" borderId="0" applyNumberFormat="0" applyBorder="0" applyAlignment="0" applyProtection="0">
      <alignment vertical="center"/>
    </xf>
    <xf numFmtId="0" fontId="8" fillId="0" borderId="0">
      <alignment vertical="center"/>
    </xf>
    <xf numFmtId="0" fontId="92" fillId="0" borderId="0" applyNumberFormat="0" applyFill="0" applyBorder="0" applyAlignment="0" applyProtection="0">
      <alignment vertical="center"/>
    </xf>
    <xf numFmtId="0" fontId="93" fillId="0" borderId="23">
      <alignment horizontal="center" vertical="center"/>
    </xf>
    <xf numFmtId="0" fontId="94" fillId="0" borderId="24" applyNumberFormat="0" applyFill="0" applyAlignment="0" applyProtection="0">
      <alignment vertical="center"/>
    </xf>
    <xf numFmtId="0" fontId="63" fillId="21" borderId="0" applyNumberFormat="0" applyBorder="0" applyAlignment="0" applyProtection="0">
      <alignment vertical="center"/>
    </xf>
    <xf numFmtId="0" fontId="95" fillId="0" borderId="25" applyNumberFormat="0" applyFill="0" applyAlignment="0" applyProtection="0">
      <alignment vertical="center"/>
    </xf>
    <xf numFmtId="0" fontId="88" fillId="32" borderId="0" applyNumberFormat="0" applyBorder="0" applyAlignment="0" applyProtection="0">
      <alignment vertical="center"/>
    </xf>
    <xf numFmtId="0" fontId="96" fillId="33" borderId="0" applyNumberFormat="0" applyBorder="0" applyAlignment="0" applyProtection="0">
      <alignment vertical="center"/>
    </xf>
    <xf numFmtId="0" fontId="69" fillId="11" borderId="0" applyNumberFormat="0" applyBorder="0" applyAlignment="0" applyProtection="0">
      <alignment vertical="center"/>
    </xf>
    <xf numFmtId="0" fontId="6" fillId="10" borderId="0" applyNumberFormat="0" applyBorder="0" applyAlignment="0" applyProtection="0">
      <alignment vertical="center"/>
    </xf>
    <xf numFmtId="0" fontId="97" fillId="13" borderId="26" applyNumberFormat="0" applyAlignment="0" applyProtection="0">
      <alignment vertical="center"/>
    </xf>
    <xf numFmtId="0" fontId="98" fillId="34" borderId="0" applyNumberFormat="0" applyBorder="0" applyAlignment="0" applyProtection="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60" fillId="35" borderId="0" applyNumberFormat="0" applyBorder="0" applyAlignment="0" applyProtection="0">
      <alignment vertical="center"/>
    </xf>
    <xf numFmtId="0" fontId="71" fillId="36" borderId="0" applyNumberFormat="0" applyBorder="0" applyAlignment="0" applyProtection="0">
      <alignment vertical="center"/>
    </xf>
    <xf numFmtId="0" fontId="8" fillId="0" borderId="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74" fillId="0" borderId="4" applyNumberFormat="0" applyFill="0" applyProtection="0">
      <alignment horizontal="right" vertical="center"/>
    </xf>
    <xf numFmtId="0" fontId="60" fillId="37" borderId="0" applyNumberFormat="0" applyBorder="0" applyAlignment="0" applyProtection="0">
      <alignment vertical="center"/>
    </xf>
    <xf numFmtId="0" fontId="61" fillId="0" borderId="14" applyNumberFormat="0" applyFill="0" applyAlignment="0" applyProtection="0">
      <alignment vertical="center"/>
    </xf>
    <xf numFmtId="0" fontId="26" fillId="12" borderId="0" applyNumberFormat="0" applyBorder="0" applyAlignment="0" applyProtection="0">
      <alignment vertical="center"/>
    </xf>
    <xf numFmtId="0" fontId="99" fillId="0" borderId="0" applyNumberFormat="0" applyFill="0" applyBorder="0" applyAlignment="0" applyProtection="0">
      <alignment vertical="center"/>
    </xf>
    <xf numFmtId="0" fontId="60" fillId="38" borderId="0" applyNumberFormat="0" applyBorder="0" applyAlignment="0" applyProtection="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60" fillId="39" borderId="0" applyNumberFormat="0" applyBorder="0" applyAlignment="0" applyProtection="0">
      <alignment vertical="center"/>
    </xf>
    <xf numFmtId="0" fontId="60" fillId="40" borderId="0" applyNumberFormat="0" applyBorder="0" applyAlignment="0" applyProtection="0">
      <alignment vertical="center"/>
    </xf>
    <xf numFmtId="9" fontId="8" fillId="0" borderId="0" applyFont="0" applyFill="0" applyBorder="0" applyAlignment="0" applyProtection="0">
      <alignment vertical="center"/>
    </xf>
    <xf numFmtId="0" fontId="26" fillId="12" borderId="0" applyNumberFormat="0" applyBorder="0" applyAlignment="0" applyProtection="0">
      <alignment vertical="center"/>
    </xf>
    <xf numFmtId="0" fontId="65" fillId="0" borderId="0">
      <alignment vertical="center"/>
    </xf>
    <xf numFmtId="0" fontId="100" fillId="19" borderId="27" applyNumberFormat="0" applyAlignment="0" applyProtection="0">
      <alignment vertical="center"/>
    </xf>
    <xf numFmtId="0" fontId="26" fillId="13" borderId="0" applyNumberFormat="0" applyBorder="0" applyAlignment="0" applyProtection="0">
      <alignment vertical="center"/>
    </xf>
    <xf numFmtId="0" fontId="71" fillId="41" borderId="0" applyNumberFormat="0" applyBorder="0" applyAlignment="0" applyProtection="0">
      <alignment vertical="center"/>
    </xf>
    <xf numFmtId="0" fontId="88" fillId="32"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65" fillId="0" borderId="0">
      <alignment vertical="center"/>
    </xf>
    <xf numFmtId="9" fontId="8" fillId="0" borderId="0" applyFont="0" applyFill="0" applyBorder="0" applyAlignment="0" applyProtection="0">
      <alignment vertical="center"/>
    </xf>
    <xf numFmtId="0" fontId="8" fillId="0" borderId="0" applyNumberFormat="0" applyFont="0" applyFill="0" applyBorder="0" applyAlignment="0" applyProtection="0">
      <alignment horizontal="left" vertical="center"/>
    </xf>
    <xf numFmtId="0" fontId="71" fillId="42" borderId="0" applyNumberFormat="0" applyBorder="0" applyAlignment="0" applyProtection="0">
      <alignment vertical="center"/>
    </xf>
    <xf numFmtId="0" fontId="26" fillId="13" borderId="0" applyNumberFormat="0" applyBorder="0" applyAlignment="0" applyProtection="0">
      <alignment vertical="center"/>
    </xf>
    <xf numFmtId="0" fontId="77" fillId="10" borderId="0" applyNumberFormat="0" applyBorder="0" applyAlignment="0" applyProtection="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60" fillId="43" borderId="0" applyNumberFormat="0" applyBorder="0" applyAlignment="0" applyProtection="0">
      <alignment vertical="center"/>
    </xf>
    <xf numFmtId="0" fontId="60" fillId="44" borderId="0" applyNumberFormat="0" applyBorder="0" applyAlignment="0" applyProtection="0">
      <alignment vertical="center"/>
    </xf>
    <xf numFmtId="0" fontId="71" fillId="45" borderId="0" applyNumberFormat="0" applyBorder="0" applyAlignment="0" applyProtection="0">
      <alignment vertical="center"/>
    </xf>
    <xf numFmtId="0" fontId="101" fillId="13" borderId="28" applyNumberFormat="0" applyAlignment="0" applyProtection="0">
      <alignment vertical="center"/>
    </xf>
    <xf numFmtId="0" fontId="9" fillId="0" borderId="0">
      <alignment vertical="center"/>
    </xf>
    <xf numFmtId="0" fontId="63" fillId="13" borderId="0" applyNumberFormat="0" applyBorder="0" applyAlignment="0" applyProtection="0">
      <alignment vertical="center"/>
    </xf>
    <xf numFmtId="0" fontId="8" fillId="0" borderId="0">
      <alignment vertical="center"/>
    </xf>
    <xf numFmtId="0" fontId="60" fillId="46" borderId="0" applyNumberFormat="0" applyBorder="0" applyAlignment="0" applyProtection="0">
      <alignment vertical="center"/>
    </xf>
    <xf numFmtId="9" fontId="8" fillId="0" borderId="0" applyFont="0" applyFill="0" applyBorder="0" applyAlignment="0" applyProtection="0">
      <alignment vertical="center"/>
    </xf>
    <xf numFmtId="0" fontId="65" fillId="0" borderId="0">
      <alignment vertical="center"/>
    </xf>
    <xf numFmtId="0" fontId="84" fillId="0" borderId="18" applyNumberFormat="0" applyFill="0" applyAlignment="0" applyProtection="0">
      <alignment vertical="center"/>
    </xf>
    <xf numFmtId="0" fontId="71" fillId="47" borderId="0" applyNumberFormat="0" applyBorder="0" applyAlignment="0" applyProtection="0">
      <alignment vertical="center"/>
    </xf>
    <xf numFmtId="0" fontId="62" fillId="17" borderId="0" applyNumberFormat="0" applyBorder="0" applyAlignment="0" applyProtection="0">
      <alignment vertical="center"/>
    </xf>
    <xf numFmtId="0" fontId="71" fillId="48" borderId="0" applyNumberFormat="0" applyBorder="0" applyAlignment="0" applyProtection="0">
      <alignment vertical="center"/>
    </xf>
    <xf numFmtId="0" fontId="60" fillId="49" borderId="0" applyNumberFormat="0" applyBorder="0" applyAlignment="0" applyProtection="0">
      <alignment vertical="center"/>
    </xf>
    <xf numFmtId="0" fontId="82" fillId="0" borderId="0">
      <alignment vertical="center"/>
    </xf>
    <xf numFmtId="0" fontId="84" fillId="0" borderId="18" applyNumberFormat="0" applyFill="0" applyAlignment="0" applyProtection="0">
      <alignment vertical="center"/>
    </xf>
    <xf numFmtId="0" fontId="71" fillId="50" borderId="0" applyNumberFormat="0" applyBorder="0" applyAlignment="0" applyProtection="0">
      <alignment vertical="center"/>
    </xf>
    <xf numFmtId="0" fontId="62" fillId="17" borderId="0" applyNumberFormat="0" applyBorder="0" applyAlignment="0" applyProtection="0">
      <alignment vertical="center"/>
    </xf>
    <xf numFmtId="49" fontId="8"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78" fillId="0" borderId="0">
      <alignment vertical="center"/>
    </xf>
    <xf numFmtId="0" fontId="6" fillId="0" borderId="0">
      <alignment vertical="center"/>
    </xf>
    <xf numFmtId="0" fontId="69" fillId="11" borderId="0" applyNumberFormat="0" applyBorder="0" applyAlignment="0" applyProtection="0">
      <alignment vertical="center"/>
    </xf>
    <xf numFmtId="0" fontId="26" fillId="12" borderId="0" applyNumberFormat="0" applyBorder="0" applyAlignment="0" applyProtection="0">
      <alignment vertical="center"/>
    </xf>
    <xf numFmtId="0" fontId="8" fillId="0" borderId="0">
      <alignment vertical="center"/>
    </xf>
    <xf numFmtId="0" fontId="65" fillId="0" borderId="0">
      <alignment vertical="center"/>
    </xf>
    <xf numFmtId="9" fontId="8" fillId="0" borderId="0" applyFont="0" applyFill="0" applyBorder="0" applyAlignment="0" applyProtection="0">
      <alignment vertical="center"/>
    </xf>
    <xf numFmtId="0" fontId="8" fillId="0" borderId="0">
      <alignment vertical="center"/>
    </xf>
    <xf numFmtId="0" fontId="103" fillId="20" borderId="0" applyNumberFormat="0" applyBorder="0" applyAlignment="0" applyProtection="0">
      <alignment vertical="center"/>
    </xf>
    <xf numFmtId="0" fontId="65" fillId="0" borderId="0">
      <alignment vertical="center"/>
    </xf>
    <xf numFmtId="0" fontId="65" fillId="0" borderId="0">
      <alignment vertical="center"/>
    </xf>
    <xf numFmtId="0" fontId="62" fillId="9" borderId="0" applyNumberFormat="0" applyBorder="0" applyAlignment="0" applyProtection="0">
      <alignment vertical="center"/>
    </xf>
    <xf numFmtId="49" fontId="8"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62" fillId="25" borderId="0" applyNumberFormat="0" applyBorder="0" applyAlignment="0" applyProtection="0">
      <alignment vertical="center"/>
    </xf>
    <xf numFmtId="0" fontId="65" fillId="0" borderId="0">
      <alignment vertical="center"/>
    </xf>
    <xf numFmtId="0" fontId="8" fillId="0" borderId="0">
      <alignment vertical="center"/>
    </xf>
    <xf numFmtId="0" fontId="65" fillId="0" borderId="0">
      <alignment vertical="center"/>
    </xf>
    <xf numFmtId="0" fontId="8" fillId="0" borderId="0">
      <alignment vertical="center"/>
    </xf>
    <xf numFmtId="0" fontId="65" fillId="0" borderId="0">
      <alignment vertical="center"/>
    </xf>
    <xf numFmtId="0" fontId="104" fillId="0" borderId="29" applyNumberFormat="0" applyFill="0" applyAlignment="0" applyProtection="0">
      <alignment vertical="center"/>
    </xf>
    <xf numFmtId="0" fontId="65" fillId="0" borderId="0">
      <alignment vertical="center"/>
    </xf>
    <xf numFmtId="9" fontId="8" fillId="0" borderId="0" applyFont="0" applyFill="0" applyBorder="0" applyAlignment="0" applyProtection="0">
      <alignment vertical="center"/>
    </xf>
    <xf numFmtId="10" fontId="8" fillId="0" borderId="0" applyFont="0" applyFill="0" applyBorder="0" applyAlignment="0" applyProtection="0">
      <alignment vertical="center"/>
    </xf>
    <xf numFmtId="0" fontId="65" fillId="0" borderId="0">
      <alignment vertical="center"/>
    </xf>
    <xf numFmtId="0" fontId="62" fillId="9" borderId="0" applyNumberFormat="0" applyBorder="0" applyAlignment="0" applyProtection="0">
      <alignment vertical="center"/>
    </xf>
    <xf numFmtId="0" fontId="102" fillId="0" borderId="0" applyNumberFormat="0" applyFill="0" applyBorder="0" applyAlignment="0" applyProtection="0">
      <alignment vertical="top"/>
      <protection locked="0"/>
    </xf>
    <xf numFmtId="0" fontId="65" fillId="0" borderId="0">
      <alignment vertical="center"/>
    </xf>
    <xf numFmtId="0" fontId="105" fillId="0" borderId="1">
      <alignment horizontal="left" vertical="center"/>
    </xf>
    <xf numFmtId="0" fontId="65" fillId="0" borderId="0">
      <alignment vertical="center"/>
    </xf>
    <xf numFmtId="0" fontId="62" fillId="6" borderId="0" applyNumberFormat="0" applyBorder="0" applyAlignment="0" applyProtection="0">
      <alignment vertical="center"/>
    </xf>
    <xf numFmtId="0" fontId="74" fillId="0" borderId="0">
      <alignment vertical="center"/>
    </xf>
    <xf numFmtId="0" fontId="106" fillId="0" borderId="0" applyNumberFormat="0" applyFill="0" applyBorder="0" applyAlignment="0" applyProtection="0">
      <alignment vertical="center"/>
    </xf>
    <xf numFmtId="0" fontId="78" fillId="0" borderId="0">
      <alignment vertical="center"/>
    </xf>
    <xf numFmtId="0" fontId="59" fillId="0" borderId="13" applyNumberFormat="0" applyFill="0" applyAlignment="0" applyProtection="0">
      <alignment vertical="center"/>
    </xf>
    <xf numFmtId="0" fontId="105" fillId="0" borderId="1">
      <alignment horizontal="left" vertical="center"/>
    </xf>
    <xf numFmtId="0" fontId="6" fillId="10" borderId="0" applyNumberFormat="0" applyBorder="0" applyAlignment="0" applyProtection="0">
      <alignment vertical="center"/>
    </xf>
    <xf numFmtId="0" fontId="59" fillId="0" borderId="13" applyNumberFormat="0" applyFill="0" applyAlignment="0" applyProtection="0">
      <alignment vertical="center"/>
    </xf>
    <xf numFmtId="0" fontId="8" fillId="0" borderId="0">
      <alignment vertical="center"/>
    </xf>
    <xf numFmtId="0" fontId="6" fillId="10" borderId="0" applyNumberFormat="0" applyBorder="0" applyAlignment="0" applyProtection="0">
      <alignment vertical="center"/>
    </xf>
    <xf numFmtId="0" fontId="63" fillId="51" borderId="0" applyNumberFormat="0" applyBorder="0" applyAlignment="0" applyProtection="0">
      <alignment vertical="center"/>
    </xf>
    <xf numFmtId="0" fontId="26" fillId="52" borderId="0" applyNumberFormat="0" applyBorder="0" applyAlignment="0" applyProtection="0">
      <alignment vertical="center"/>
    </xf>
    <xf numFmtId="0" fontId="6" fillId="52"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3" fillId="53" borderId="0" applyNumberFormat="0" applyBorder="0" applyAlignment="0" applyProtection="0">
      <alignment vertical="center"/>
    </xf>
    <xf numFmtId="0" fontId="6" fillId="20" borderId="0" applyNumberFormat="0" applyBorder="0" applyAlignment="0" applyProtection="0">
      <alignment vertical="center"/>
    </xf>
    <xf numFmtId="0" fontId="69" fillId="11" borderId="0" applyNumberFormat="0" applyBorder="0" applyAlignment="0" applyProtection="0">
      <alignment vertical="center"/>
    </xf>
    <xf numFmtId="0" fontId="6" fillId="12" borderId="0" applyNumberFormat="0" applyBorder="0" applyAlignment="0" applyProtection="0">
      <alignment vertical="center"/>
    </xf>
    <xf numFmtId="0" fontId="8" fillId="0" borderId="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8" fillId="0" borderId="0">
      <alignment vertical="center"/>
    </xf>
    <xf numFmtId="179" fontId="8" fillId="0" borderId="0" applyFont="0" applyFill="0" applyBorder="0" applyAlignment="0" applyProtection="0">
      <alignment vertical="center"/>
    </xf>
    <xf numFmtId="0" fontId="6" fillId="18" borderId="0" applyNumberFormat="0" applyBorder="0" applyAlignment="0" applyProtection="0">
      <alignment vertical="center"/>
    </xf>
    <xf numFmtId="0" fontId="8" fillId="0" borderId="0">
      <alignment vertical="center"/>
    </xf>
    <xf numFmtId="0" fontId="6" fillId="32" borderId="0" applyNumberFormat="0" applyBorder="0" applyAlignment="0" applyProtection="0">
      <alignment vertical="center"/>
    </xf>
    <xf numFmtId="0" fontId="8" fillId="0" borderId="0">
      <alignment vertical="center"/>
    </xf>
    <xf numFmtId="0" fontId="62" fillId="5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26" fillId="12" borderId="0" applyNumberFormat="0" applyBorder="0" applyAlignment="0" applyProtection="0">
      <alignment vertical="center"/>
    </xf>
    <xf numFmtId="0" fontId="6" fillId="18" borderId="0" applyNumberFormat="0" applyBorder="0" applyAlignment="0" applyProtection="0">
      <alignment vertical="center"/>
    </xf>
    <xf numFmtId="0" fontId="80" fillId="0" borderId="0" applyNumberFormat="0" applyFill="0" applyBorder="0" applyAlignment="0" applyProtection="0">
      <alignment vertical="center"/>
    </xf>
    <xf numFmtId="0" fontId="6" fillId="53" borderId="0" applyNumberFormat="0" applyBorder="0" applyAlignment="0" applyProtection="0">
      <alignment vertical="center"/>
    </xf>
    <xf numFmtId="0" fontId="6" fillId="11" borderId="0" applyNumberFormat="0" applyBorder="0" applyAlignment="0" applyProtection="0">
      <alignment vertical="center"/>
    </xf>
    <xf numFmtId="0" fontId="8" fillId="0" borderId="0">
      <alignment vertical="center"/>
    </xf>
    <xf numFmtId="0" fontId="6" fillId="11" borderId="0" applyNumberFormat="0" applyBorder="0" applyAlignment="0" applyProtection="0">
      <alignment vertical="center"/>
    </xf>
    <xf numFmtId="0" fontId="62" fillId="9" borderId="0" applyNumberFormat="0" applyBorder="0" applyAlignment="0" applyProtection="0">
      <alignment vertical="center"/>
    </xf>
    <xf numFmtId="0" fontId="6" fillId="25" borderId="0" applyNumberFormat="0" applyBorder="0" applyAlignment="0" applyProtection="0">
      <alignment vertical="center"/>
    </xf>
    <xf numFmtId="0" fontId="105" fillId="0" borderId="1">
      <alignment horizontal="left" vertical="center"/>
    </xf>
    <xf numFmtId="0" fontId="6" fillId="20" borderId="0" applyNumberFormat="0" applyBorder="0" applyAlignment="0" applyProtection="0">
      <alignment vertical="center"/>
    </xf>
    <xf numFmtId="0" fontId="8" fillId="0" borderId="0">
      <alignment vertical="center"/>
    </xf>
    <xf numFmtId="0" fontId="6" fillId="20" borderId="0" applyNumberFormat="0" applyBorder="0" applyAlignment="0" applyProtection="0">
      <alignment vertical="center"/>
    </xf>
    <xf numFmtId="0" fontId="8" fillId="0" borderId="0">
      <alignment vertical="center"/>
    </xf>
    <xf numFmtId="0" fontId="6" fillId="22" borderId="0" applyNumberFormat="0" applyBorder="0" applyAlignment="0" applyProtection="0">
      <alignment vertical="center"/>
    </xf>
    <xf numFmtId="0" fontId="9" fillId="0" borderId="0">
      <alignment vertical="center"/>
    </xf>
    <xf numFmtId="0" fontId="6" fillId="53" borderId="0" applyNumberFormat="0" applyBorder="0" applyAlignment="0" applyProtection="0">
      <alignment vertical="center"/>
    </xf>
    <xf numFmtId="0" fontId="9" fillId="0" borderId="0">
      <alignment vertical="center"/>
    </xf>
    <xf numFmtId="0" fontId="6" fillId="53" borderId="0" applyNumberFormat="0" applyBorder="0" applyAlignment="0" applyProtection="0">
      <alignment vertical="center"/>
    </xf>
    <xf numFmtId="0" fontId="6" fillId="54" borderId="0" applyNumberFormat="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6" fillId="25" borderId="0" applyNumberFormat="0" applyBorder="0" applyAlignment="0" applyProtection="0">
      <alignment vertical="center"/>
    </xf>
    <xf numFmtId="0" fontId="26" fillId="12" borderId="0" applyNumberFormat="0" applyBorder="0" applyAlignment="0" applyProtection="0">
      <alignment vertical="center"/>
    </xf>
    <xf numFmtId="0" fontId="6" fillId="32" borderId="0" applyNumberFormat="0" applyBorder="0" applyAlignment="0" applyProtection="0">
      <alignment vertical="center"/>
    </xf>
    <xf numFmtId="0" fontId="6" fillId="13" borderId="0" applyNumberFormat="0" applyBorder="0" applyAlignment="0" applyProtection="0">
      <alignment vertical="center"/>
    </xf>
    <xf numFmtId="0" fontId="68" fillId="10" borderId="0" applyNumberFormat="0" applyBorder="0" applyAlignment="0" applyProtection="0">
      <alignment vertical="center"/>
    </xf>
    <xf numFmtId="0" fontId="101" fillId="13" borderId="28" applyNumberFormat="0" applyAlignment="0" applyProtection="0">
      <alignment vertical="center"/>
    </xf>
    <xf numFmtId="0" fontId="63" fillId="55" borderId="0" applyNumberFormat="0" applyBorder="0" applyAlignment="0" applyProtection="0">
      <alignment vertical="center"/>
    </xf>
    <xf numFmtId="0" fontId="6" fillId="13" borderId="0" applyNumberFormat="0" applyBorder="0" applyAlignment="0" applyProtection="0">
      <alignment vertical="center"/>
    </xf>
    <xf numFmtId="0" fontId="6" fillId="25" borderId="0" applyNumberFormat="0" applyBorder="0" applyAlignment="0" applyProtection="0">
      <alignment vertical="center"/>
    </xf>
    <xf numFmtId="0" fontId="68" fillId="10" borderId="0" applyNumberFormat="0" applyBorder="0" applyAlignment="0" applyProtection="0">
      <alignment vertical="center"/>
    </xf>
    <xf numFmtId="0" fontId="6" fillId="18" borderId="0" applyNumberFormat="0" applyBorder="0" applyAlignment="0" applyProtection="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0" fontId="69" fillId="11" borderId="0" applyNumberFormat="0" applyBorder="0" applyAlignment="0" applyProtection="0">
      <alignment vertical="center"/>
    </xf>
    <xf numFmtId="9" fontId="8" fillId="0" borderId="0" applyFont="0" applyFill="0" applyBorder="0" applyAlignment="0" applyProtection="0">
      <alignment vertical="center"/>
    </xf>
    <xf numFmtId="0" fontId="62" fillId="56" borderId="0" applyNumberFormat="0" applyBorder="0" applyAlignment="0" applyProtection="0">
      <alignment vertical="center"/>
    </xf>
    <xf numFmtId="0" fontId="69" fillId="11" borderId="0" applyNumberFormat="0" applyBorder="0" applyAlignment="0" applyProtection="0">
      <alignment vertical="center"/>
    </xf>
    <xf numFmtId="9" fontId="8" fillId="0" borderId="0" applyFont="0" applyFill="0" applyBorder="0" applyAlignment="0" applyProtection="0">
      <alignment vertical="center"/>
    </xf>
    <xf numFmtId="0" fontId="6" fillId="18" borderId="0" applyNumberFormat="0" applyBorder="0" applyAlignment="0" applyProtection="0">
      <alignment vertical="center"/>
    </xf>
    <xf numFmtId="0" fontId="6" fillId="57" borderId="0" applyNumberFormat="0" applyBorder="0" applyAlignment="0" applyProtection="0">
      <alignment vertical="center"/>
    </xf>
    <xf numFmtId="0" fontId="68" fillId="10" borderId="0" applyNumberFormat="0" applyBorder="0" applyAlignment="0" applyProtection="0">
      <alignment vertical="center"/>
    </xf>
    <xf numFmtId="0" fontId="63" fillId="11" borderId="0" applyNumberFormat="0" applyBorder="0" applyAlignment="0" applyProtection="0">
      <alignment vertical="center"/>
    </xf>
    <xf numFmtId="0" fontId="97" fillId="13" borderId="26" applyNumberFormat="0" applyAlignment="0" applyProtection="0">
      <alignment vertical="center"/>
    </xf>
    <xf numFmtId="0" fontId="62" fillId="17"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9" fontId="8" fillId="0" borderId="0" applyFont="0" applyFill="0" applyBorder="0" applyAlignment="0" applyProtection="0">
      <alignment vertical="center"/>
    </xf>
    <xf numFmtId="0" fontId="63" fillId="11" borderId="0" applyNumberFormat="0" applyBorder="0" applyAlignment="0" applyProtection="0">
      <alignment vertical="center"/>
    </xf>
    <xf numFmtId="0" fontId="63" fillId="58" borderId="0" applyNumberFormat="0" applyBorder="0" applyAlignment="0" applyProtection="0">
      <alignment vertical="center"/>
    </xf>
    <xf numFmtId="191" fontId="6" fillId="0" borderId="0" applyFont="0" applyFill="0" applyBorder="0" applyAlignment="0" applyProtection="0">
      <alignment vertical="center"/>
    </xf>
    <xf numFmtId="0" fontId="63" fillId="58" borderId="0" applyNumberFormat="0" applyBorder="0" applyAlignment="0" applyProtection="0">
      <alignment vertical="center"/>
    </xf>
    <xf numFmtId="0" fontId="97" fillId="13" borderId="26" applyNumberFormat="0" applyAlignment="0" applyProtection="0">
      <alignment vertical="center"/>
    </xf>
    <xf numFmtId="0" fontId="62" fillId="17" borderId="0" applyNumberFormat="0" applyBorder="0" applyAlignment="0" applyProtection="0">
      <alignment vertical="center"/>
    </xf>
    <xf numFmtId="0" fontId="8" fillId="0" borderId="0">
      <alignment vertical="center"/>
    </xf>
    <xf numFmtId="0" fontId="63" fillId="20" borderId="0" applyNumberFormat="0" applyBorder="0" applyAlignment="0" applyProtection="0">
      <alignment vertical="center"/>
    </xf>
    <xf numFmtId="0" fontId="62" fillId="53" borderId="0" applyNumberFormat="0" applyBorder="0" applyAlignment="0" applyProtection="0">
      <alignment vertical="center"/>
    </xf>
    <xf numFmtId="0" fontId="6" fillId="0" borderId="0">
      <alignment vertical="center"/>
    </xf>
    <xf numFmtId="0" fontId="63" fillId="20" borderId="0" applyNumberFormat="0" applyBorder="0" applyAlignment="0" applyProtection="0">
      <alignment vertical="center"/>
    </xf>
    <xf numFmtId="0" fontId="6" fillId="0" borderId="0">
      <alignment vertical="center"/>
    </xf>
    <xf numFmtId="0" fontId="6" fillId="12" borderId="30" applyNumberFormat="0" applyFont="0" applyAlignment="0" applyProtection="0">
      <alignment vertical="center"/>
    </xf>
    <xf numFmtId="0" fontId="63" fillId="22" borderId="0" applyNumberFormat="0" applyBorder="0" applyAlignment="0" applyProtection="0">
      <alignment vertical="center"/>
    </xf>
    <xf numFmtId="0" fontId="63" fillId="53" borderId="0" applyNumberFormat="0" applyBorder="0" applyAlignment="0" applyProtection="0">
      <alignment vertical="center"/>
    </xf>
    <xf numFmtId="0" fontId="62" fillId="17" borderId="0" applyNumberFormat="0" applyBorder="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68" fillId="10" borderId="0" applyNumberFormat="0" applyBorder="0" applyAlignment="0" applyProtection="0">
      <alignment vertical="center"/>
    </xf>
    <xf numFmtId="0" fontId="26" fillId="52" borderId="0" applyNumberFormat="0" applyBorder="0" applyAlignment="0" applyProtection="0">
      <alignment vertical="center"/>
    </xf>
    <xf numFmtId="0" fontId="63" fillId="54" borderId="0" applyNumberFormat="0" applyBorder="0" applyAlignment="0" applyProtection="0">
      <alignment vertical="center"/>
    </xf>
    <xf numFmtId="0" fontId="26" fillId="52" borderId="0" applyNumberFormat="0" applyBorder="0" applyAlignment="0" applyProtection="0">
      <alignment vertical="center"/>
    </xf>
    <xf numFmtId="0" fontId="61" fillId="0" borderId="14" applyNumberFormat="0" applyFill="0" applyAlignment="0" applyProtection="0">
      <alignment vertical="center"/>
    </xf>
    <xf numFmtId="0" fontId="63" fillId="54" borderId="0" applyNumberFormat="0" applyBorder="0" applyAlignment="0" applyProtection="0">
      <alignment vertical="center"/>
    </xf>
    <xf numFmtId="0" fontId="63" fillId="21" borderId="0" applyNumberFormat="0" applyBorder="0" applyAlignment="0" applyProtection="0">
      <alignment vertical="center"/>
    </xf>
    <xf numFmtId="0" fontId="62" fillId="17" borderId="0" applyNumberFormat="0" applyBorder="0" applyAlignment="0" applyProtection="0">
      <alignment vertical="center"/>
    </xf>
    <xf numFmtId="0" fontId="63" fillId="21" borderId="0" applyNumberFormat="0" applyBorder="0" applyAlignment="0" applyProtection="0">
      <alignment vertical="center"/>
    </xf>
    <xf numFmtId="0" fontId="63" fillId="55" borderId="0" applyNumberFormat="0" applyBorder="0" applyAlignment="0" applyProtection="0">
      <alignment vertical="center"/>
    </xf>
    <xf numFmtId="0" fontId="8" fillId="0" borderId="0">
      <alignment vertical="center"/>
    </xf>
    <xf numFmtId="0" fontId="74" fillId="0" borderId="0" applyProtection="0">
      <alignment vertical="center"/>
    </xf>
    <xf numFmtId="0" fontId="84" fillId="0" borderId="18" applyNumberFormat="0" applyFill="0" applyAlignment="0" applyProtection="0">
      <alignment vertical="center"/>
    </xf>
    <xf numFmtId="0" fontId="63" fillId="13" borderId="0" applyNumberFormat="0" applyBorder="0" applyAlignment="0" applyProtection="0">
      <alignment vertical="center"/>
    </xf>
    <xf numFmtId="0" fontId="9" fillId="0" borderId="0">
      <alignment vertical="center"/>
    </xf>
    <xf numFmtId="0" fontId="63" fillId="13"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63" fillId="13" borderId="0" applyNumberFormat="0" applyBorder="0" applyAlignment="0" applyProtection="0">
      <alignment vertical="center"/>
    </xf>
    <xf numFmtId="0" fontId="8" fillId="0" borderId="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8" fillId="0" borderId="0">
      <alignment vertical="center"/>
    </xf>
    <xf numFmtId="0" fontId="8" fillId="0" borderId="0" applyNumberFormat="0" applyFill="0" applyBorder="0" applyAlignment="0" applyProtection="0">
      <alignment vertical="center"/>
    </xf>
    <xf numFmtId="0" fontId="63" fillId="6" borderId="0" applyNumberFormat="0" applyBorder="0" applyAlignment="0" applyProtection="0">
      <alignment vertical="center"/>
    </xf>
    <xf numFmtId="0" fontId="63" fillId="9" borderId="0" applyNumberFormat="0" applyBorder="0" applyAlignment="0" applyProtection="0">
      <alignment vertical="center"/>
    </xf>
    <xf numFmtId="0" fontId="107" fillId="0" borderId="12">
      <alignment horizontal="left" vertical="center"/>
    </xf>
    <xf numFmtId="0" fontId="63" fillId="6" borderId="0" applyNumberFormat="0" applyBorder="0" applyAlignment="0" applyProtection="0">
      <alignment vertical="center"/>
    </xf>
    <xf numFmtId="0" fontId="107" fillId="0" borderId="12">
      <alignment horizontal="lef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63" fillId="17" borderId="0" applyNumberFormat="0" applyBorder="0" applyAlignment="0" applyProtection="0">
      <alignment vertical="center"/>
    </xf>
    <xf numFmtId="0" fontId="82" fillId="0" borderId="0">
      <alignment vertical="center"/>
      <protection locked="0"/>
    </xf>
    <xf numFmtId="0" fontId="62" fillId="9" borderId="0" applyNumberFormat="0" applyBorder="0" applyAlignment="0" applyProtection="0">
      <alignment vertical="center"/>
    </xf>
    <xf numFmtId="0" fontId="63" fillId="51" borderId="0" applyNumberFormat="0" applyBorder="0" applyAlignment="0" applyProtection="0">
      <alignment vertical="center"/>
    </xf>
    <xf numFmtId="0" fontId="26" fillId="52" borderId="0" applyNumberFormat="0" applyBorder="0" applyAlignment="0" applyProtection="0">
      <alignment vertical="center"/>
    </xf>
    <xf numFmtId="0" fontId="8" fillId="0" borderId="0">
      <alignment vertical="center"/>
    </xf>
    <xf numFmtId="0" fontId="26" fillId="18" borderId="0" applyNumberFormat="0" applyBorder="0" applyAlignment="0" applyProtection="0">
      <alignment vertical="center"/>
    </xf>
    <xf numFmtId="0" fontId="68" fillId="18"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62" fillId="17" borderId="0" applyNumberFormat="0" applyBorder="0" applyAlignment="0" applyProtection="0">
      <alignment vertical="center"/>
    </xf>
    <xf numFmtId="0" fontId="99" fillId="0" borderId="0" applyNumberFormat="0" applyFill="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93" fillId="0" borderId="23">
      <alignment horizontal="center" vertical="center"/>
    </xf>
    <xf numFmtId="0" fontId="26" fillId="52" borderId="0" applyNumberFormat="0" applyBorder="0" applyAlignment="0" applyProtection="0">
      <alignment vertical="center"/>
    </xf>
    <xf numFmtId="0" fontId="62" fillId="25" borderId="0" applyNumberFormat="0" applyBorder="0" applyAlignment="0" applyProtection="0">
      <alignment vertical="center"/>
    </xf>
    <xf numFmtId="0" fontId="84" fillId="0" borderId="18" applyNumberFormat="0" applyFill="0" applyAlignment="0" applyProtection="0">
      <alignment vertical="center"/>
    </xf>
    <xf numFmtId="0" fontId="62" fillId="25" borderId="0" applyNumberFormat="0" applyBorder="0" applyAlignment="0" applyProtection="0">
      <alignment vertical="center"/>
    </xf>
    <xf numFmtId="0" fontId="6" fillId="12" borderId="30" applyNumberFormat="0" applyFont="0" applyAlignment="0" applyProtection="0">
      <alignment vertical="center"/>
    </xf>
    <xf numFmtId="0" fontId="8" fillId="0" borderId="0">
      <alignment vertical="center"/>
    </xf>
    <xf numFmtId="0" fontId="84" fillId="0" borderId="18" applyNumberFormat="0" applyFill="0" applyAlignment="0" applyProtection="0">
      <alignment vertical="center"/>
    </xf>
    <xf numFmtId="0" fontId="62" fillId="25" borderId="0" applyNumberFormat="0" applyBorder="0" applyAlignment="0" applyProtection="0">
      <alignment vertical="center"/>
    </xf>
    <xf numFmtId="15" fontId="108" fillId="0" borderId="0">
      <alignment vertical="center"/>
    </xf>
    <xf numFmtId="0" fontId="62" fillId="9" borderId="0" applyNumberFormat="0" applyBorder="0" applyAlignment="0" applyProtection="0">
      <alignment vertical="center"/>
    </xf>
    <xf numFmtId="179" fontId="8" fillId="0" borderId="0" applyFont="0" applyFill="0" applyBorder="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8" fillId="0" borderId="0">
      <alignment vertical="center"/>
    </xf>
    <xf numFmtId="0" fontId="62" fillId="9" borderId="0" applyNumberFormat="0" applyBorder="0" applyAlignment="0" applyProtection="0">
      <alignment vertical="center"/>
    </xf>
    <xf numFmtId="0" fontId="109" fillId="59" borderId="3">
      <alignment vertical="center"/>
      <protection locked="0"/>
    </xf>
    <xf numFmtId="0" fontId="62" fillId="9" borderId="0" applyNumberFormat="0" applyBorder="0" applyAlignment="0" applyProtection="0">
      <alignment vertical="center"/>
    </xf>
    <xf numFmtId="0" fontId="8" fillId="0" borderId="0">
      <alignment vertical="center"/>
    </xf>
    <xf numFmtId="0" fontId="66" fillId="0" borderId="16" applyNumberFormat="0" applyFill="0" applyProtection="0">
      <alignment horizontal="center" vertical="center"/>
    </xf>
    <xf numFmtId="0" fontId="62" fillId="9" borderId="0" applyNumberFormat="0" applyBorder="0" applyAlignment="0" applyProtection="0">
      <alignment vertical="center"/>
    </xf>
    <xf numFmtId="0" fontId="8" fillId="0" borderId="0">
      <alignment vertical="center"/>
    </xf>
    <xf numFmtId="0" fontId="62" fillId="9" borderId="0" applyNumberFormat="0" applyBorder="0" applyAlignment="0" applyProtection="0">
      <alignment vertical="center"/>
    </xf>
    <xf numFmtId="0" fontId="88" fillId="32" borderId="0" applyNumberFormat="0" applyBorder="0" applyAlignment="0" applyProtection="0">
      <alignment vertical="center"/>
    </xf>
    <xf numFmtId="0" fontId="8" fillId="0" borderId="0">
      <alignment vertical="center"/>
    </xf>
    <xf numFmtId="0" fontId="62" fillId="9" borderId="0" applyNumberFormat="0" applyBorder="0" applyAlignment="0" applyProtection="0">
      <alignment vertical="center"/>
    </xf>
    <xf numFmtId="0" fontId="88" fillId="32" borderId="0" applyNumberFormat="0" applyBorder="0" applyAlignment="0" applyProtection="0">
      <alignment vertical="center"/>
    </xf>
    <xf numFmtId="0" fontId="105" fillId="0" borderId="1">
      <alignment horizontal="left" vertical="center"/>
    </xf>
    <xf numFmtId="0" fontId="63" fillId="9" borderId="0" applyNumberFormat="0" applyBorder="0" applyAlignment="0" applyProtection="0">
      <alignment vertical="center"/>
    </xf>
    <xf numFmtId="0" fontId="107" fillId="0" borderId="31" applyNumberFormat="0" applyAlignment="0" applyProtection="0">
      <alignment horizontal="left" vertical="center"/>
    </xf>
    <xf numFmtId="0" fontId="62" fillId="56" borderId="0" applyNumberFormat="0" applyBorder="0" applyAlignment="0" applyProtection="0">
      <alignment vertical="center"/>
    </xf>
    <xf numFmtId="0" fontId="110" fillId="53" borderId="28" applyNumberFormat="0" applyAlignment="0" applyProtection="0">
      <alignment vertical="center"/>
    </xf>
    <xf numFmtId="0" fontId="26" fillId="13"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72" fillId="12" borderId="1" applyNumberFormat="0" applyBorder="0" applyAlignment="0" applyProtection="0">
      <alignment vertical="center"/>
    </xf>
    <xf numFmtId="180" fontId="74" fillId="0" borderId="16" applyFill="0" applyProtection="0">
      <alignment horizontal="right" vertical="center"/>
    </xf>
    <xf numFmtId="0" fontId="62" fillId="19" borderId="0" applyNumberFormat="0" applyBorder="0" applyAlignment="0" applyProtection="0">
      <alignment vertical="center"/>
    </xf>
    <xf numFmtId="180" fontId="74" fillId="0" borderId="16" applyFill="0" applyProtection="0">
      <alignment horizontal="right" vertical="center"/>
    </xf>
    <xf numFmtId="0" fontId="62" fillId="19" borderId="0" applyNumberFormat="0" applyBorder="0" applyAlignment="0" applyProtection="0">
      <alignment vertical="center"/>
    </xf>
    <xf numFmtId="0" fontId="26" fillId="52" borderId="0" applyNumberFormat="0" applyBorder="0" applyAlignment="0" applyProtection="0">
      <alignment vertical="center"/>
    </xf>
    <xf numFmtId="0" fontId="68" fillId="18" borderId="0" applyNumberFormat="0" applyBorder="0" applyAlignment="0" applyProtection="0">
      <alignment vertical="center"/>
    </xf>
    <xf numFmtId="180" fontId="74" fillId="0" borderId="16" applyFill="0" applyProtection="0">
      <alignment horizontal="right" vertical="center"/>
    </xf>
    <xf numFmtId="0" fontId="62" fillId="19"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3" fillId="55" borderId="0" applyNumberFormat="0" applyBorder="0" applyAlignment="0" applyProtection="0">
      <alignment vertical="center"/>
    </xf>
    <xf numFmtId="0" fontId="109" fillId="59" borderId="3">
      <alignment vertical="center"/>
      <protection locked="0"/>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9" fontId="8" fillId="0" borderId="0" applyFont="0" applyFill="0" applyBorder="0" applyAlignment="0" applyProtection="0">
      <alignment vertical="center"/>
    </xf>
    <xf numFmtId="15" fontId="108" fillId="0" borderId="0">
      <alignment vertical="center"/>
    </xf>
    <xf numFmtId="0" fontId="62" fillId="56" borderId="0" applyNumberFormat="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112" fillId="0" borderId="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19" borderId="0" applyNumberFormat="0" applyBorder="0" applyAlignment="0" applyProtection="0">
      <alignment vertical="center"/>
    </xf>
    <xf numFmtId="0" fontId="8" fillId="0" borderId="0" applyFont="0" applyFill="0" applyBorder="0" applyAlignment="0" applyProtection="0">
      <alignment vertical="center"/>
    </xf>
    <xf numFmtId="0" fontId="26" fillId="12" borderId="0" applyNumberFormat="0" applyBorder="0" applyAlignment="0" applyProtection="0">
      <alignment vertical="center"/>
    </xf>
    <xf numFmtId="0" fontId="62" fillId="6"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4" fillId="0" borderId="18" applyNumberFormat="0" applyFill="0" applyAlignment="0" applyProtection="0">
      <alignment vertical="center"/>
    </xf>
    <xf numFmtId="0" fontId="26" fillId="12" borderId="0" applyNumberFormat="0" applyBorder="0" applyAlignment="0" applyProtection="0">
      <alignment vertical="center"/>
    </xf>
    <xf numFmtId="0" fontId="62" fillId="6" borderId="0" applyNumberFormat="0" applyBorder="0" applyAlignment="0" applyProtection="0">
      <alignment vertical="center"/>
    </xf>
    <xf numFmtId="0" fontId="61" fillId="0" borderId="14" applyNumberFormat="0" applyFill="0" applyAlignment="0" applyProtection="0">
      <alignment vertical="center"/>
    </xf>
    <xf numFmtId="0" fontId="62" fillId="6" borderId="0" applyNumberFormat="0" applyBorder="0" applyAlignment="0" applyProtection="0">
      <alignment vertical="center"/>
    </xf>
    <xf numFmtId="0" fontId="88" fillId="32" borderId="0" applyNumberFormat="0" applyBorder="0" applyAlignment="0" applyProtection="0">
      <alignment vertical="center"/>
    </xf>
    <xf numFmtId="0" fontId="84" fillId="0" borderId="18" applyNumberFormat="0" applyFill="0" applyAlignment="0" applyProtection="0">
      <alignment vertical="center"/>
    </xf>
    <xf numFmtId="0" fontId="26" fillId="12" borderId="0" applyNumberFormat="0" applyBorder="0" applyAlignment="0" applyProtection="0">
      <alignment vertical="center"/>
    </xf>
    <xf numFmtId="0" fontId="84" fillId="0" borderId="18" applyNumberFormat="0" applyFill="0" applyAlignment="0" applyProtection="0">
      <alignment vertical="center"/>
    </xf>
    <xf numFmtId="0" fontId="26" fillId="12" borderId="0" applyNumberFormat="0" applyBorder="0" applyAlignment="0" applyProtection="0">
      <alignment vertical="center"/>
    </xf>
    <xf numFmtId="185" fontId="8" fillId="0" borderId="0" applyFont="0" applyFill="0" applyBorder="0" applyAlignment="0" applyProtection="0">
      <alignment vertical="center"/>
    </xf>
    <xf numFmtId="0" fontId="77" fillId="18" borderId="0" applyNumberFormat="0" applyBorder="0" applyAlignment="0" applyProtection="0">
      <alignment vertical="center"/>
    </xf>
    <xf numFmtId="0" fontId="62"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77" fillId="18" borderId="0" applyNumberFormat="0" applyBorder="0" applyAlignment="0" applyProtection="0">
      <alignment vertical="center"/>
    </xf>
    <xf numFmtId="177" fontId="8" fillId="0" borderId="0" applyFont="0" applyFill="0" applyBorder="0" applyAlignment="0" applyProtection="0">
      <alignment vertical="center"/>
    </xf>
    <xf numFmtId="0" fontId="62" fillId="13"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6" fillId="10" borderId="0" applyNumberFormat="0" applyBorder="0" applyAlignment="0" applyProtection="0">
      <alignment vertical="center"/>
    </xf>
    <xf numFmtId="0" fontId="62" fillId="9" borderId="0" applyNumberFormat="0" applyBorder="0" applyAlignment="0" applyProtection="0">
      <alignment vertical="center"/>
    </xf>
    <xf numFmtId="0" fontId="62" fillId="13" borderId="0" applyNumberFormat="0" applyBorder="0" applyAlignment="0" applyProtection="0">
      <alignment vertical="center"/>
    </xf>
    <xf numFmtId="0" fontId="62" fillId="13" borderId="0" applyNumberFormat="0" applyBorder="0" applyAlignment="0" applyProtection="0">
      <alignment vertical="center"/>
    </xf>
    <xf numFmtId="0" fontId="68" fillId="18" borderId="0" applyNumberFormat="0" applyBorder="0" applyAlignment="0" applyProtection="0">
      <alignment vertical="center"/>
    </xf>
    <xf numFmtId="0" fontId="72" fillId="12" borderId="1" applyNumberFormat="0" applyBorder="0" applyAlignment="0" applyProtection="0">
      <alignment vertical="center"/>
    </xf>
    <xf numFmtId="0" fontId="74" fillId="0" borderId="4" applyNumberFormat="0" applyFill="0" applyProtection="0">
      <alignment horizontal="right" vertical="center"/>
    </xf>
    <xf numFmtId="0" fontId="62" fillId="13" borderId="0" applyNumberFormat="0" applyBorder="0" applyAlignment="0" applyProtection="0">
      <alignment vertical="center"/>
    </xf>
    <xf numFmtId="0" fontId="8" fillId="0" borderId="0">
      <alignment vertical="center"/>
    </xf>
    <xf numFmtId="0" fontId="62" fillId="13" borderId="0" applyNumberFormat="0" applyBorder="0" applyAlignment="0" applyProtection="0">
      <alignment vertical="center"/>
    </xf>
    <xf numFmtId="0" fontId="62" fillId="19" borderId="0" applyNumberFormat="0" applyBorder="0" applyAlignment="0" applyProtection="0">
      <alignment vertical="center"/>
    </xf>
    <xf numFmtId="195" fontId="113" fillId="0" borderId="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62" fillId="19" borderId="0" applyNumberFormat="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 fillId="0" borderId="0">
      <alignment vertical="center"/>
    </xf>
    <xf numFmtId="188" fontId="8" fillId="0" borderId="0" applyFont="0" applyFill="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8" fillId="20" borderId="0" applyNumberFormat="0" applyBorder="0" applyAlignment="0" applyProtection="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8" fillId="20"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0" fillId="0" borderId="0" applyNumberFormat="0" applyFill="0" applyBorder="0" applyAlignment="0" applyProtection="0">
      <alignment vertical="center"/>
    </xf>
    <xf numFmtId="0" fontId="62" fillId="19" borderId="0" applyNumberFormat="0" applyBorder="0" applyAlignment="0" applyProtection="0">
      <alignment vertical="center"/>
    </xf>
    <xf numFmtId="0" fontId="88" fillId="20" borderId="0" applyNumberFormat="0" applyBorder="0" applyAlignment="0" applyProtection="0">
      <alignment vertical="center"/>
    </xf>
    <xf numFmtId="0" fontId="6" fillId="0" borderId="0">
      <alignment vertical="center"/>
    </xf>
    <xf numFmtId="37" fontId="114" fillId="0" borderId="0">
      <alignment vertical="center"/>
    </xf>
    <xf numFmtId="0" fontId="62" fillId="9" borderId="0" applyNumberFormat="0" applyBorder="0" applyAlignment="0" applyProtection="0">
      <alignment vertical="center"/>
    </xf>
    <xf numFmtId="9" fontId="8" fillId="0" borderId="0" applyFont="0" applyFill="0" applyBorder="0" applyAlignment="0" applyProtection="0">
      <alignment vertical="center"/>
    </xf>
    <xf numFmtId="0" fontId="26" fillId="52" borderId="0" applyNumberFormat="0" applyBorder="0" applyAlignment="0" applyProtection="0">
      <alignment vertical="center"/>
    </xf>
    <xf numFmtId="0" fontId="88" fillId="20"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6" fillId="52" borderId="0" applyNumberFormat="0" applyBorder="0" applyAlignment="0" applyProtection="0">
      <alignment vertical="center"/>
    </xf>
    <xf numFmtId="9" fontId="8" fillId="0" borderId="0" applyFont="0" applyFill="0" applyBorder="0" applyAlignment="0" applyProtection="0">
      <alignment vertical="center"/>
    </xf>
    <xf numFmtId="0" fontId="26" fillId="52" borderId="0" applyNumberFormat="0" applyBorder="0" applyAlignment="0" applyProtection="0">
      <alignment vertical="center"/>
    </xf>
    <xf numFmtId="0" fontId="115" fillId="60"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26" fillId="52" borderId="0" applyNumberFormat="0" applyBorder="0" applyAlignment="0" applyProtection="0">
      <alignment vertical="center"/>
    </xf>
    <xf numFmtId="9" fontId="8" fillId="0" borderId="0" applyFont="0" applyFill="0" applyBorder="0" applyAlignment="0" applyProtection="0">
      <alignment vertical="center"/>
    </xf>
    <xf numFmtId="0" fontId="110" fillId="53" borderId="28" applyNumberFormat="0" applyAlignment="0" applyProtection="0">
      <alignment vertical="center"/>
    </xf>
    <xf numFmtId="0" fontId="26" fillId="13" borderId="0" applyNumberFormat="0" applyBorder="0" applyAlignment="0" applyProtection="0">
      <alignment vertical="center"/>
    </xf>
    <xf numFmtId="0" fontId="26" fillId="53"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0" fillId="53" borderId="28" applyNumberFormat="0" applyAlignment="0" applyProtection="0">
      <alignment vertical="center"/>
    </xf>
    <xf numFmtId="0" fontId="26" fillId="13" borderId="0" applyNumberFormat="0" applyBorder="0" applyAlignment="0" applyProtection="0">
      <alignment vertical="center"/>
    </xf>
    <xf numFmtId="0" fontId="74" fillId="0" borderId="4" applyNumberFormat="0" applyFill="0" applyProtection="0">
      <alignment horizontal="left" vertical="center"/>
    </xf>
    <xf numFmtId="0" fontId="26" fillId="53" borderId="0" applyNumberFormat="0" applyBorder="0" applyAlignment="0" applyProtection="0">
      <alignment vertical="center"/>
    </xf>
    <xf numFmtId="0" fontId="8" fillId="0" borderId="0">
      <alignment vertical="center"/>
    </xf>
    <xf numFmtId="0" fontId="110" fillId="53" borderId="28" applyNumberFormat="0" applyAlignment="0" applyProtection="0">
      <alignment vertical="center"/>
    </xf>
    <xf numFmtId="0" fontId="26" fillId="13" borderId="0" applyNumberFormat="0" applyBorder="0" applyAlignment="0" applyProtection="0">
      <alignment vertical="center"/>
    </xf>
    <xf numFmtId="0" fontId="8" fillId="0" borderId="0">
      <alignment vertical="center"/>
    </xf>
    <xf numFmtId="0" fontId="110" fillId="53" borderId="28" applyNumberFormat="0" applyAlignment="0" applyProtection="0">
      <alignment vertical="center"/>
    </xf>
    <xf numFmtId="0" fontId="26" fillId="13" borderId="0" applyNumberFormat="0" applyBorder="0" applyAlignment="0" applyProtection="0">
      <alignment vertical="center"/>
    </xf>
    <xf numFmtId="0" fontId="62" fillId="13" borderId="0" applyNumberFormat="0" applyBorder="0" applyAlignment="0" applyProtection="0">
      <alignment vertical="center"/>
    </xf>
    <xf numFmtId="0" fontId="99" fillId="0" borderId="0" applyNumberFormat="0" applyFill="0" applyBorder="0" applyAlignment="0" applyProtection="0">
      <alignment vertical="center"/>
    </xf>
    <xf numFmtId="0" fontId="62" fillId="13" borderId="0" applyNumberFormat="0" applyBorder="0" applyAlignment="0" applyProtection="0">
      <alignment vertical="center"/>
    </xf>
    <xf numFmtId="0" fontId="8" fillId="61" borderId="0" applyNumberFormat="0" applyFont="0" applyBorder="0" applyAlignment="0" applyProtection="0">
      <alignment vertical="center"/>
    </xf>
    <xf numFmtId="0" fontId="62" fillId="13" borderId="0" applyNumberFormat="0" applyBorder="0" applyAlignment="0" applyProtection="0">
      <alignment vertical="center"/>
    </xf>
    <xf numFmtId="0" fontId="62" fillId="9" borderId="0" applyNumberFormat="0" applyBorder="0" applyAlignment="0" applyProtection="0">
      <alignment vertical="center"/>
    </xf>
    <xf numFmtId="0" fontId="62" fillId="17" borderId="0" applyNumberFormat="0" applyBorder="0" applyAlignment="0" applyProtection="0">
      <alignment vertical="center"/>
    </xf>
    <xf numFmtId="0" fontId="113" fillId="0" borderId="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66" fillId="0" borderId="16" applyNumberFormat="0" applyFill="0" applyProtection="0">
      <alignment horizontal="left" vertical="center"/>
    </xf>
    <xf numFmtId="0" fontId="93" fillId="0" borderId="23">
      <alignment horizontal="center" vertical="center"/>
    </xf>
    <xf numFmtId="0" fontId="62" fillId="9" borderId="0" applyNumberFormat="0" applyBorder="0" applyAlignment="0" applyProtection="0">
      <alignment vertical="center"/>
    </xf>
    <xf numFmtId="9" fontId="8" fillId="0" borderId="0" applyFont="0" applyFill="0" applyBorder="0" applyAlignment="0" applyProtection="0">
      <alignment vertical="center"/>
    </xf>
    <xf numFmtId="0" fontId="62" fillId="9" borderId="0" applyNumberFormat="0" applyBorder="0" applyAlignment="0" applyProtection="0">
      <alignment vertical="center"/>
    </xf>
    <xf numFmtId="0" fontId="8" fillId="0" borderId="0">
      <alignment vertical="center"/>
    </xf>
    <xf numFmtId="0" fontId="116" fillId="0" borderId="32" applyNumberFormat="0" applyFill="0" applyAlignment="0" applyProtection="0">
      <alignment vertical="center"/>
    </xf>
    <xf numFmtId="0" fontId="62" fillId="9" borderId="0" applyNumberFormat="0" applyBorder="0" applyAlignment="0" applyProtection="0">
      <alignment vertical="center"/>
    </xf>
    <xf numFmtId="0" fontId="84" fillId="0" borderId="18" applyNumberFormat="0" applyFill="0" applyAlignment="0" applyProtection="0">
      <alignment vertical="center"/>
    </xf>
    <xf numFmtId="0" fontId="62" fillId="9" borderId="0" applyNumberFormat="0" applyBorder="0" applyAlignment="0" applyProtection="0">
      <alignment vertical="center"/>
    </xf>
    <xf numFmtId="0" fontId="84" fillId="0" borderId="18" applyNumberFormat="0" applyFill="0" applyAlignment="0" applyProtection="0">
      <alignment vertical="center"/>
    </xf>
    <xf numFmtId="0" fontId="62" fillId="6" borderId="0" applyNumberFormat="0" applyBorder="0" applyAlignment="0" applyProtection="0">
      <alignment vertical="center"/>
    </xf>
    <xf numFmtId="0" fontId="8" fillId="0" borderId="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72" fillId="12" borderId="1" applyNumberFormat="0" applyBorder="0" applyAlignment="0" applyProtection="0">
      <alignment vertical="center"/>
    </xf>
    <xf numFmtId="0" fontId="26" fillId="18" borderId="0" applyNumberFormat="0" applyBorder="0" applyAlignment="0" applyProtection="0">
      <alignment vertical="center"/>
    </xf>
    <xf numFmtId="0" fontId="68" fillId="10" borderId="0" applyNumberFormat="0" applyBorder="0" applyAlignment="0" applyProtection="0">
      <alignment vertical="center"/>
    </xf>
    <xf numFmtId="0" fontId="26" fillId="52" borderId="0" applyNumberFormat="0" applyBorder="0" applyAlignment="0" applyProtection="0">
      <alignment vertical="center"/>
    </xf>
    <xf numFmtId="0" fontId="8" fillId="0" borderId="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0" fontId="62" fillId="25" borderId="0" applyNumberFormat="0" applyBorder="0" applyAlignment="0" applyProtection="0">
      <alignment vertical="center"/>
    </xf>
    <xf numFmtId="0" fontId="8" fillId="0" borderId="0">
      <alignment vertical="center"/>
    </xf>
    <xf numFmtId="0" fontId="68" fillId="10" borderId="0" applyNumberFormat="0" applyBorder="0" applyAlignment="0" applyProtection="0">
      <alignment vertical="center"/>
    </xf>
    <xf numFmtId="0" fontId="62" fillId="25" borderId="0" applyNumberFormat="0" applyBorder="0" applyAlignment="0" applyProtection="0">
      <alignment vertical="center"/>
    </xf>
    <xf numFmtId="0" fontId="117" fillId="53" borderId="33">
      <alignment horizontal="left" vertical="center"/>
      <protection locked="0" hidden="1"/>
    </xf>
    <xf numFmtId="0" fontId="62" fillId="6" borderId="0" applyNumberFormat="0" applyBorder="0" applyAlignment="0" applyProtection="0">
      <alignment vertical="center"/>
    </xf>
    <xf numFmtId="0" fontId="117" fillId="53" borderId="33">
      <alignment horizontal="left" vertical="center"/>
      <protection locked="0" hidden="1"/>
    </xf>
    <xf numFmtId="0" fontId="104" fillId="0" borderId="29" applyNumberFormat="0" applyFill="0" applyAlignment="0" applyProtection="0">
      <alignment vertical="center"/>
    </xf>
    <xf numFmtId="0" fontId="62" fillId="6" borderId="0" applyNumberFormat="0" applyBorder="0" applyAlignment="0" applyProtection="0">
      <alignment vertical="center"/>
    </xf>
    <xf numFmtId="0" fontId="92" fillId="0" borderId="34" applyNumberFormat="0" applyFill="0" applyAlignment="0" applyProtection="0">
      <alignment vertical="center"/>
    </xf>
    <xf numFmtId="187" fontId="8" fillId="0" borderId="0" applyFont="0" applyFill="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88" fillId="32" borderId="0" applyNumberFormat="0" applyBorder="0" applyAlignment="0" applyProtection="0">
      <alignment vertical="center"/>
    </xf>
    <xf numFmtId="0" fontId="61" fillId="0" borderId="35" applyNumberFormat="0" applyFill="0" applyAlignment="0" applyProtection="0">
      <alignment vertical="center"/>
    </xf>
    <xf numFmtId="0" fontId="62" fillId="6" borderId="0" applyNumberFormat="0" applyBorder="0" applyAlignment="0" applyProtection="0">
      <alignment vertical="center"/>
    </xf>
    <xf numFmtId="0" fontId="88" fillId="32" borderId="0" applyNumberFormat="0" applyBorder="0" applyAlignment="0" applyProtection="0">
      <alignment vertical="center"/>
    </xf>
    <xf numFmtId="0" fontId="61" fillId="0" borderId="35" applyNumberFormat="0" applyFill="0" applyAlignment="0" applyProtection="0">
      <alignment vertical="center"/>
    </xf>
    <xf numFmtId="0" fontId="61" fillId="0" borderId="14" applyNumberFormat="0" applyFill="0" applyAlignment="0" applyProtection="0">
      <alignment vertical="center"/>
    </xf>
    <xf numFmtId="0" fontId="62" fillId="6" borderId="0" applyNumberFormat="0" applyBorder="0" applyAlignment="0" applyProtection="0">
      <alignment vertical="center"/>
    </xf>
    <xf numFmtId="0" fontId="84" fillId="0" borderId="18" applyNumberFormat="0" applyFill="0" applyAlignment="0" applyProtection="0">
      <alignment vertical="center"/>
    </xf>
    <xf numFmtId="0" fontId="61" fillId="0" borderId="14" applyNumberFormat="0" applyFill="0" applyAlignment="0" applyProtection="0">
      <alignment vertical="center"/>
    </xf>
    <xf numFmtId="9" fontId="8" fillId="0" borderId="0" applyFont="0" applyFill="0" applyBorder="0" applyAlignment="0" applyProtection="0">
      <alignment vertical="center"/>
    </xf>
    <xf numFmtId="0" fontId="62" fillId="6" borderId="0" applyNumberFormat="0" applyBorder="0" applyAlignment="0" applyProtection="0">
      <alignment vertical="center"/>
    </xf>
    <xf numFmtId="0" fontId="84" fillId="0" borderId="18" applyNumberFormat="0" applyFill="0" applyAlignment="0" applyProtection="0">
      <alignment vertical="center"/>
    </xf>
    <xf numFmtId="0" fontId="8" fillId="0" borderId="0">
      <alignment vertical="center"/>
    </xf>
    <xf numFmtId="0" fontId="26" fillId="12" borderId="0" applyNumberFormat="0" applyBorder="0" applyAlignment="0" applyProtection="0">
      <alignment vertical="center"/>
    </xf>
    <xf numFmtId="0" fontId="26" fillId="53" borderId="0" applyNumberFormat="0" applyBorder="0" applyAlignment="0" applyProtection="0">
      <alignment vertical="center"/>
    </xf>
    <xf numFmtId="0" fontId="92" fillId="0" borderId="34" applyNumberFormat="0" applyFill="0" applyAlignment="0" applyProtection="0">
      <alignment vertical="center"/>
    </xf>
    <xf numFmtId="0" fontId="8" fillId="0" borderId="0">
      <alignment vertical="center"/>
    </xf>
    <xf numFmtId="0" fontId="8" fillId="0" borderId="0">
      <alignment vertical="center"/>
    </xf>
    <xf numFmtId="0" fontId="93" fillId="0" borderId="0" applyNumberFormat="0" applyFill="0" applyBorder="0" applyAlignment="0" applyProtection="0">
      <alignment vertical="center"/>
    </xf>
    <xf numFmtId="0" fontId="26"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17" borderId="0" applyNumberFormat="0" applyBorder="0" applyAlignment="0" applyProtection="0">
      <alignment vertical="center"/>
    </xf>
    <xf numFmtId="0" fontId="84" fillId="0" borderId="18" applyNumberFormat="0" applyFill="0" applyAlignment="0" applyProtection="0">
      <alignment vertical="center"/>
    </xf>
    <xf numFmtId="196" fontId="8" fillId="0" borderId="0" applyFont="0" applyFill="0" applyBorder="0" applyAlignment="0" applyProtection="0">
      <alignment vertical="center"/>
    </xf>
    <xf numFmtId="9" fontId="8" fillId="0" borderId="0" applyFont="0" applyFill="0" applyBorder="0" applyAlignment="0" applyProtection="0">
      <alignment vertical="center"/>
    </xf>
    <xf numFmtId="197" fontId="8" fillId="0" borderId="0" applyFont="0" applyFill="0" applyBorder="0" applyAlignment="0" applyProtection="0">
      <alignment vertical="center"/>
    </xf>
    <xf numFmtId="0" fontId="92" fillId="0" borderId="34" applyNumberFormat="0" applyFill="0" applyAlignment="0" applyProtection="0">
      <alignment vertical="center"/>
    </xf>
    <xf numFmtId="0" fontId="118" fillId="0" borderId="0" applyNumberFormat="0" applyFill="0" applyBorder="0" applyAlignment="0" applyProtection="0">
      <alignment vertical="center"/>
    </xf>
    <xf numFmtId="0" fontId="8" fillId="0" borderId="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178" fontId="113" fillId="0" borderId="0">
      <alignment vertical="center"/>
    </xf>
    <xf numFmtId="0" fontId="112" fillId="0" borderId="0">
      <alignment vertical="center"/>
    </xf>
    <xf numFmtId="15" fontId="108" fillId="0" borderId="0">
      <alignment vertical="center"/>
    </xf>
    <xf numFmtId="15" fontId="108" fillId="0" borderId="0">
      <alignment vertical="center"/>
    </xf>
    <xf numFmtId="0" fontId="103" fillId="32" borderId="0" applyNumberFormat="0" applyBorder="0" applyAlignment="0" applyProtection="0">
      <alignment vertical="center"/>
    </xf>
    <xf numFmtId="190" fontId="113" fillId="0" borderId="0">
      <alignment vertical="center"/>
    </xf>
    <xf numFmtId="9" fontId="8" fillId="0" borderId="0" applyFont="0" applyFill="0" applyBorder="0" applyAlignment="0" applyProtection="0">
      <alignment vertical="center"/>
    </xf>
    <xf numFmtId="0" fontId="8" fillId="0" borderId="0">
      <alignment vertical="center"/>
    </xf>
    <xf numFmtId="0" fontId="119" fillId="0" borderId="36" applyNumberFormat="0" applyFill="0" applyAlignment="0" applyProtection="0">
      <alignment vertical="center"/>
    </xf>
    <xf numFmtId="0" fontId="8" fillId="0" borderId="0">
      <alignment vertical="center"/>
    </xf>
    <xf numFmtId="0" fontId="72" fillId="13" borderId="0" applyNumberFormat="0" applyBorder="0" applyAlignment="0" applyProtection="0">
      <alignment vertical="center"/>
    </xf>
    <xf numFmtId="0" fontId="63" fillId="9" borderId="0" applyNumberFormat="0" applyBorder="0" applyAlignment="0" applyProtection="0">
      <alignment vertical="center"/>
    </xf>
    <xf numFmtId="0" fontId="107" fillId="0" borderId="31" applyNumberFormat="0" applyAlignment="0" applyProtection="0">
      <alignment horizontal="left" vertical="center"/>
    </xf>
    <xf numFmtId="0" fontId="107" fillId="0" borderId="12">
      <alignment horizontal="left" vertical="center"/>
    </xf>
    <xf numFmtId="0" fontId="107" fillId="0" borderId="12">
      <alignment horizontal="left" vertical="center"/>
    </xf>
    <xf numFmtId="43" fontId="6" fillId="0" borderId="0" applyFont="0" applyFill="0" applyBorder="0" applyAlignment="0" applyProtection="0">
      <alignment vertical="center"/>
    </xf>
    <xf numFmtId="0" fontId="72" fillId="12" borderId="1" applyNumberFormat="0" applyBorder="0" applyAlignment="0" applyProtection="0">
      <alignment vertical="center"/>
    </xf>
    <xf numFmtId="43" fontId="6" fillId="0" borderId="0" applyFont="0" applyFill="0" applyBorder="0" applyAlignment="0" applyProtection="0">
      <alignment vertical="center"/>
    </xf>
    <xf numFmtId="0" fontId="72" fillId="12" borderId="1" applyNumberFormat="0" applyBorder="0" applyAlignment="0" applyProtection="0">
      <alignment vertical="center"/>
    </xf>
    <xf numFmtId="0" fontId="68" fillId="18" borderId="0" applyNumberFormat="0" applyBorder="0" applyAlignment="0" applyProtection="0">
      <alignment vertical="center"/>
    </xf>
    <xf numFmtId="0" fontId="72" fillId="12" borderId="1" applyNumberFormat="0" applyBorder="0" applyAlignment="0" applyProtection="0">
      <alignment vertical="center"/>
    </xf>
    <xf numFmtId="0" fontId="68" fillId="18" borderId="0" applyNumberFormat="0" applyBorder="0" applyAlignment="0" applyProtection="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8" fillId="0" borderId="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72" fillId="12" borderId="1" applyNumberFormat="0" applyBorder="0" applyAlignment="0" applyProtection="0">
      <alignment vertical="center"/>
    </xf>
    <xf numFmtId="0" fontId="88" fillId="32" borderId="0" applyNumberFormat="0" applyBorder="0" applyAlignment="0" applyProtection="0">
      <alignment vertical="center"/>
    </xf>
    <xf numFmtId="0" fontId="63" fillId="62" borderId="0" applyNumberFormat="0" applyBorder="0" applyAlignment="0" applyProtection="0">
      <alignment vertical="center"/>
    </xf>
    <xf numFmtId="0" fontId="8" fillId="0" borderId="0">
      <alignment vertical="center"/>
    </xf>
    <xf numFmtId="192" fontId="120" fillId="63" borderId="0">
      <alignment vertical="center"/>
    </xf>
    <xf numFmtId="192" fontId="121" fillId="64" borderId="0">
      <alignment vertical="center"/>
    </xf>
    <xf numFmtId="0" fontId="99" fillId="0" borderId="0" applyNumberFormat="0" applyFill="0" applyBorder="0" applyAlignment="0" applyProtection="0">
      <alignment vertical="center"/>
    </xf>
    <xf numFmtId="38" fontId="8" fillId="0" borderId="0" applyFont="0" applyFill="0" applyBorder="0" applyAlignment="0" applyProtection="0">
      <alignment vertical="center"/>
    </xf>
    <xf numFmtId="40" fontId="8" fillId="0" borderId="0" applyFont="0" applyFill="0" applyBorder="0" applyAlignment="0" applyProtection="0">
      <alignment vertical="center"/>
    </xf>
    <xf numFmtId="0" fontId="8" fillId="0" borderId="0">
      <alignment vertical="center"/>
    </xf>
    <xf numFmtId="0" fontId="66" fillId="0" borderId="16" applyNumberFormat="0" applyFill="0" applyProtection="0">
      <alignment horizontal="center" vertical="center"/>
    </xf>
    <xf numFmtId="0" fontId="8" fillId="0" borderId="0">
      <alignment vertical="center"/>
    </xf>
    <xf numFmtId="43" fontId="6" fillId="0" borderId="0" applyFont="0" applyFill="0" applyBorder="0" applyAlignment="0" applyProtection="0">
      <alignment vertical="center"/>
    </xf>
    <xf numFmtId="179" fontId="8" fillId="0" borderId="0" applyFont="0" applyFill="0" applyBorder="0" applyAlignment="0" applyProtection="0">
      <alignment vertical="center"/>
    </xf>
    <xf numFmtId="194" fontId="8" fillId="0" borderId="0" applyFont="0" applyFill="0" applyBorder="0" applyAlignment="0" applyProtection="0">
      <alignment vertical="center"/>
    </xf>
    <xf numFmtId="1" fontId="74" fillId="0" borderId="16" applyFill="0" applyProtection="0">
      <alignment horizontal="center" vertical="center"/>
    </xf>
    <xf numFmtId="0" fontId="84" fillId="0" borderId="18" applyNumberFormat="0" applyFill="0" applyAlignment="0" applyProtection="0">
      <alignment vertical="center"/>
    </xf>
    <xf numFmtId="40" fontId="122" fillId="57" borderId="33">
      <alignment horizontal="centerContinuous" vertical="center"/>
    </xf>
    <xf numFmtId="1" fontId="74" fillId="0" borderId="16" applyFill="0" applyProtection="0">
      <alignment horizontal="center" vertical="center"/>
    </xf>
    <xf numFmtId="40" fontId="122" fillId="57" borderId="33">
      <alignment horizontal="centerContinuous" vertical="center"/>
    </xf>
    <xf numFmtId="9" fontId="8" fillId="0" borderId="0" applyFont="0" applyFill="0" applyBorder="0" applyAlignment="0" applyProtection="0">
      <alignment vertical="center"/>
    </xf>
    <xf numFmtId="0" fontId="93" fillId="0" borderId="23">
      <alignment horizontal="center" vertical="center"/>
    </xf>
    <xf numFmtId="37" fontId="114" fillId="0" borderId="0">
      <alignment vertical="center"/>
    </xf>
    <xf numFmtId="0" fontId="93" fillId="0" borderId="23">
      <alignment horizontal="center" vertical="center"/>
    </xf>
    <xf numFmtId="37" fontId="114" fillId="0" borderId="0">
      <alignment vertical="center"/>
    </xf>
    <xf numFmtId="0" fontId="6" fillId="0" borderId="0">
      <alignment vertical="center"/>
    </xf>
    <xf numFmtId="0" fontId="93" fillId="0" borderId="23">
      <alignment horizontal="center" vertical="center"/>
    </xf>
    <xf numFmtId="37" fontId="114" fillId="0" borderId="0">
      <alignment vertical="center"/>
    </xf>
    <xf numFmtId="37" fontId="114" fillId="0" borderId="0">
      <alignment vertical="center"/>
    </xf>
    <xf numFmtId="0" fontId="6" fillId="0" borderId="0">
      <alignment vertical="center"/>
    </xf>
    <xf numFmtId="0" fontId="93" fillId="0" borderId="23">
      <alignment horizontal="center" vertical="center"/>
    </xf>
    <xf numFmtId="37" fontId="114" fillId="0" borderId="0">
      <alignment vertical="center"/>
    </xf>
    <xf numFmtId="0" fontId="93" fillId="0" borderId="23">
      <alignment horizontal="center" vertical="center"/>
    </xf>
    <xf numFmtId="37" fontId="114" fillId="0" borderId="0">
      <alignment vertical="center"/>
    </xf>
    <xf numFmtId="9" fontId="8" fillId="0" borderId="0" applyFont="0" applyFill="0" applyBorder="0" applyAlignment="0" applyProtection="0">
      <alignment vertical="center"/>
    </xf>
    <xf numFmtId="0" fontId="93" fillId="0" borderId="23">
      <alignment horizontal="center" vertical="center"/>
    </xf>
    <xf numFmtId="37" fontId="114" fillId="0" borderId="0">
      <alignment vertical="center"/>
    </xf>
    <xf numFmtId="0" fontId="123" fillId="0" borderId="0">
      <alignment vertical="top"/>
      <protection locked="0"/>
    </xf>
    <xf numFmtId="182" fontId="74" fillId="0" borderId="0">
      <alignment vertical="center"/>
    </xf>
    <xf numFmtId="0" fontId="82" fillId="0" borderId="0">
      <alignment vertical="center"/>
    </xf>
    <xf numFmtId="9" fontId="8" fillId="0" borderId="0" applyFont="0" applyFill="0" applyBorder="0" applyAlignment="0" applyProtection="0">
      <alignment vertical="center"/>
    </xf>
    <xf numFmtId="0" fontId="110" fillId="53" borderId="28" applyNumberFormat="0" applyAlignment="0" applyProtection="0">
      <alignment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14" fontId="67" fillId="0" borderId="0">
      <alignment horizontal="center" vertical="center" wrapText="1"/>
      <protection locked="0"/>
    </xf>
    <xf numFmtId="0" fontId="109" fillId="59" borderId="3">
      <alignment vertical="center"/>
      <protection locked="0"/>
    </xf>
    <xf numFmtId="0" fontId="8" fillId="0" borderId="0">
      <alignment vertical="center"/>
    </xf>
    <xf numFmtId="0" fontId="6" fillId="0" borderId="0">
      <alignment vertical="center"/>
    </xf>
    <xf numFmtId="10" fontId="8" fillId="0" borderId="0" applyFont="0" applyFill="0" applyBorder="0" applyAlignment="0" applyProtection="0">
      <alignment vertical="center"/>
    </xf>
    <xf numFmtId="9" fontId="8" fillId="0" borderId="0" applyFont="0" applyFill="0" applyBorder="0" applyAlignment="0" applyProtection="0">
      <alignment vertical="center"/>
    </xf>
    <xf numFmtId="0" fontId="124"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183" fontId="8" fillId="0" borderId="0" applyFont="0" applyFill="0" applyProtection="0">
      <alignment vertical="center"/>
    </xf>
    <xf numFmtId="0" fontId="63" fillId="65" borderId="0" applyNumberFormat="0" applyBorder="0" applyAlignment="0" applyProtection="0">
      <alignment vertical="center"/>
    </xf>
    <xf numFmtId="0" fontId="8" fillId="0" borderId="0" applyNumberFormat="0" applyFont="0" applyFill="0" applyBorder="0" applyAlignment="0" applyProtection="0">
      <alignment horizontal="left" vertical="center"/>
    </xf>
    <xf numFmtId="0" fontId="93" fillId="0" borderId="23">
      <alignment horizontal="center" vertical="center"/>
    </xf>
    <xf numFmtId="0" fontId="74" fillId="0" borderId="4" applyNumberFormat="0" applyFill="0" applyProtection="0">
      <alignment horizontal="right" vertical="center"/>
    </xf>
    <xf numFmtId="15" fontId="8" fillId="0" borderId="0" applyFont="0" applyFill="0" applyBorder="0" applyAlignment="0" applyProtection="0">
      <alignment vertical="center"/>
    </xf>
    <xf numFmtId="0" fontId="74" fillId="0" borderId="4" applyNumberFormat="0" applyFill="0" applyProtection="0">
      <alignment horizontal="right" vertical="center"/>
    </xf>
    <xf numFmtId="15" fontId="8" fillId="0" borderId="0" applyFont="0" applyFill="0" applyBorder="0" applyAlignment="0" applyProtection="0">
      <alignment vertical="center"/>
    </xf>
    <xf numFmtId="0" fontId="92" fillId="0" borderId="0" applyNumberFormat="0" applyFill="0" applyBorder="0" applyAlignment="0" applyProtection="0">
      <alignment vertical="center"/>
    </xf>
    <xf numFmtId="4" fontId="8" fillId="0" borderId="0" applyFont="0" applyFill="0" applyBorder="0" applyAlignment="0" applyProtection="0">
      <alignment vertical="center"/>
    </xf>
    <xf numFmtId="0" fontId="74" fillId="0" borderId="4" applyNumberFormat="0" applyFill="0" applyProtection="0">
      <alignment horizontal="right" vertical="center"/>
    </xf>
    <xf numFmtId="0" fontId="6" fillId="0" borderId="0">
      <alignment vertical="center"/>
    </xf>
    <xf numFmtId="4" fontId="8" fillId="0" borderId="0" applyFont="0" applyFill="0" applyBorder="0" applyAlignment="0" applyProtection="0">
      <alignment vertical="center"/>
    </xf>
    <xf numFmtId="0" fontId="8" fillId="0" borderId="0">
      <alignment vertical="center"/>
    </xf>
    <xf numFmtId="0" fontId="93" fillId="0" borderId="23">
      <alignment horizontal="center" vertical="center"/>
    </xf>
    <xf numFmtId="0" fontId="93" fillId="0" borderId="23">
      <alignment horizontal="center" vertical="center"/>
    </xf>
    <xf numFmtId="0" fontId="8" fillId="0" borderId="0">
      <alignment vertical="center"/>
    </xf>
    <xf numFmtId="3" fontId="8" fillId="0" borderId="0" applyFont="0" applyFill="0" applyBorder="0" applyAlignment="0" applyProtection="0">
      <alignment vertical="center"/>
    </xf>
    <xf numFmtId="0" fontId="8" fillId="0" borderId="0">
      <alignment vertical="center"/>
    </xf>
    <xf numFmtId="0" fontId="110" fillId="53" borderId="28" applyNumberFormat="0" applyAlignment="0" applyProtection="0">
      <alignment vertical="center"/>
    </xf>
    <xf numFmtId="0" fontId="8" fillId="0" borderId="0">
      <alignment vertical="center"/>
    </xf>
    <xf numFmtId="0" fontId="8" fillId="61" borderId="0" applyNumberFormat="0" applyFont="0" applyBorder="0" applyAlignment="0" applyProtection="0">
      <alignment vertical="center"/>
    </xf>
    <xf numFmtId="0" fontId="109" fillId="59" borderId="3">
      <alignment vertical="center"/>
      <protection locked="0"/>
    </xf>
    <xf numFmtId="0" fontId="125" fillId="0" borderId="0">
      <alignment vertical="center"/>
    </xf>
    <xf numFmtId="0" fontId="63" fillId="55" borderId="0" applyNumberFormat="0" applyBorder="0" applyAlignment="0" applyProtection="0">
      <alignment vertical="center"/>
    </xf>
    <xf numFmtId="0" fontId="109" fillId="59" borderId="3">
      <alignment vertical="center"/>
      <protection locked="0"/>
    </xf>
    <xf numFmtId="0" fontId="109" fillId="59" borderId="3">
      <alignment vertical="center"/>
      <protection locked="0"/>
    </xf>
    <xf numFmtId="0" fontId="8" fillId="0" borderId="0">
      <alignment vertical="center"/>
    </xf>
    <xf numFmtId="9" fontId="8" fillId="0" borderId="0" applyFont="0" applyFill="0" applyBorder="0" applyAlignment="0" applyProtection="0">
      <alignment vertical="center"/>
    </xf>
    <xf numFmtId="43" fontId="6"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191" fontId="6" fillId="0" borderId="0" applyFont="0" applyFill="0" applyBorder="0" applyAlignment="0" applyProtection="0">
      <alignment vertical="center"/>
    </xf>
    <xf numFmtId="0" fontId="126"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99" fillId="0" borderId="0" applyNumberFormat="0" applyFill="0" applyBorder="0" applyAlignment="0" applyProtection="0">
      <alignment vertical="center"/>
    </xf>
    <xf numFmtId="0" fontId="88" fillId="20" borderId="0" applyNumberFormat="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9" fillId="0" borderId="36" applyNumberFormat="0" applyFill="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74" fillId="0" borderId="4" applyNumberFormat="0" applyFill="0" applyProtection="0">
      <alignment horizontal="right" vertical="center"/>
    </xf>
    <xf numFmtId="9"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116" fillId="0" borderId="32" applyNumberFormat="0" applyFill="0" applyAlignment="0" applyProtection="0">
      <alignment vertical="center"/>
    </xf>
    <xf numFmtId="0" fontId="126" fillId="0" borderId="37" applyNumberFormat="0" applyFill="0" applyAlignment="0" applyProtection="0">
      <alignment vertical="center"/>
    </xf>
    <xf numFmtId="9" fontId="8" fillId="0" borderId="0" applyFont="0" applyFill="0" applyBorder="0" applyAlignment="0" applyProtection="0">
      <alignment vertical="center"/>
    </xf>
    <xf numFmtId="0" fontId="124" fillId="0" borderId="0" applyNumberFormat="0" applyFill="0" applyBorder="0" applyAlignment="0" applyProtection="0">
      <alignment vertical="center"/>
    </xf>
    <xf numFmtId="9" fontId="8" fillId="0" borderId="0" applyFont="0" applyFill="0" applyBorder="0" applyAlignment="0" applyProtection="0">
      <alignment vertical="center"/>
    </xf>
    <xf numFmtId="0" fontId="99" fillId="0" borderId="0" applyNumberFormat="0" applyFill="0" applyBorder="0" applyAlignment="0" applyProtection="0">
      <alignment vertical="center"/>
    </xf>
    <xf numFmtId="0" fontId="80" fillId="0" borderId="0" applyNumberFormat="0" applyFill="0" applyBorder="0" applyAlignment="0" applyProtection="0">
      <alignment vertical="center"/>
    </xf>
    <xf numFmtId="9" fontId="8" fillId="0" borderId="0" applyFont="0" applyFill="0" applyBorder="0" applyAlignment="0" applyProtection="0">
      <alignment vertical="center"/>
    </xf>
    <xf numFmtId="0" fontId="99" fillId="0" borderId="0" applyNumberFormat="0" applyFill="0" applyBorder="0" applyAlignment="0" applyProtection="0">
      <alignment vertical="center"/>
    </xf>
    <xf numFmtId="9" fontId="8" fillId="0" borderId="0" applyFont="0" applyFill="0" applyBorder="0" applyAlignment="0" applyProtection="0">
      <alignment vertical="center"/>
    </xf>
    <xf numFmtId="0" fontId="127" fillId="0" borderId="4" applyNumberFormat="0" applyFill="0" applyProtection="0">
      <alignment horizontal="center" vertical="center"/>
    </xf>
    <xf numFmtId="193" fontId="8" fillId="0" borderId="0" applyFont="0" applyFill="0" applyBorder="0" applyAlignment="0" applyProtection="0">
      <alignment vertical="center"/>
    </xf>
    <xf numFmtId="0" fontId="74" fillId="0" borderId="4" applyNumberFormat="0" applyFill="0" applyProtection="0">
      <alignment horizontal="right" vertical="center"/>
    </xf>
    <xf numFmtId="0" fontId="74" fillId="0" borderId="4" applyNumberFormat="0" applyFill="0" applyProtection="0">
      <alignment horizontal="right" vertical="center"/>
    </xf>
    <xf numFmtId="0" fontId="84" fillId="0" borderId="18" applyNumberFormat="0" applyFill="0" applyAlignment="0" applyProtection="0">
      <alignment vertical="center"/>
    </xf>
    <xf numFmtId="0" fontId="84" fillId="0" borderId="18" applyNumberFormat="0" applyFill="0" applyAlignment="0" applyProtection="0">
      <alignment vertical="center"/>
    </xf>
    <xf numFmtId="0" fontId="128" fillId="0" borderId="0" applyNumberFormat="0" applyFill="0" applyBorder="0" applyAlignment="0" applyProtection="0">
      <alignment vertical="top"/>
      <protection locked="0"/>
    </xf>
    <xf numFmtId="0" fontId="104" fillId="0" borderId="29" applyNumberFormat="0" applyFill="0" applyAlignment="0" applyProtection="0">
      <alignment vertical="center"/>
    </xf>
    <xf numFmtId="0" fontId="8" fillId="0" borderId="0">
      <alignment vertical="center"/>
    </xf>
    <xf numFmtId="0" fontId="84" fillId="0" borderId="18"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92" fillId="0" borderId="34" applyNumberFormat="0" applyFill="0" applyAlignment="0" applyProtection="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0" fontId="68" fillId="10" borderId="0" applyNumberFormat="0" applyBorder="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104" fillId="0" borderId="29" applyNumberFormat="0" applyFill="0" applyAlignment="0" applyProtection="0">
      <alignment vertical="center"/>
    </xf>
    <xf numFmtId="0" fontId="8" fillId="0" borderId="0">
      <alignment vertical="center"/>
    </xf>
    <xf numFmtId="0" fontId="8" fillId="0" borderId="0"/>
    <xf numFmtId="0" fontId="104" fillId="0" borderId="29" applyNumberFormat="0" applyFill="0" applyAlignment="0" applyProtection="0">
      <alignment vertical="center"/>
    </xf>
    <xf numFmtId="0" fontId="8" fillId="0" borderId="0">
      <alignment vertical="center"/>
    </xf>
    <xf numFmtId="0" fontId="104" fillId="0" borderId="29" applyNumberFormat="0" applyFill="0" applyAlignment="0" applyProtection="0">
      <alignment vertical="center"/>
    </xf>
    <xf numFmtId="0" fontId="126" fillId="0" borderId="37" applyNumberFormat="0" applyFill="0" applyAlignment="0" applyProtection="0">
      <alignment vertical="center"/>
    </xf>
    <xf numFmtId="0" fontId="68" fillId="10" borderId="0" applyNumberFormat="0" applyBorder="0" applyAlignment="0" applyProtection="0">
      <alignment vertical="center"/>
    </xf>
    <xf numFmtId="0" fontId="92" fillId="0" borderId="34" applyNumberFormat="0" applyFill="0" applyAlignment="0" applyProtection="0">
      <alignment vertical="center"/>
    </xf>
    <xf numFmtId="0" fontId="68" fillId="10" borderId="0" applyNumberFormat="0" applyBorder="0" applyAlignment="0" applyProtection="0">
      <alignment vertical="center"/>
    </xf>
    <xf numFmtId="0" fontId="74" fillId="0" borderId="4" applyNumberFormat="0" applyFill="0" applyProtection="0">
      <alignment horizontal="left" vertical="center"/>
    </xf>
    <xf numFmtId="0" fontId="92" fillId="0" borderId="34" applyNumberFormat="0" applyFill="0" applyAlignment="0" applyProtection="0">
      <alignment vertical="center"/>
    </xf>
    <xf numFmtId="0" fontId="68" fillId="10" borderId="0" applyNumberFormat="0" applyBorder="0" applyAlignment="0" applyProtection="0">
      <alignmen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74" fillId="0" borderId="4" applyNumberFormat="0" applyFill="0" applyProtection="0">
      <alignment horizontal="lef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92" fillId="0" borderId="0" applyNumberFormat="0" applyFill="0" applyBorder="0" applyAlignment="0" applyProtection="0">
      <alignmen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92" fillId="0" borderId="34" applyNumberFormat="0" applyFill="0" applyAlignment="0" applyProtection="0">
      <alignment vertical="center"/>
    </xf>
    <xf numFmtId="0" fontId="105" fillId="0" borderId="1">
      <alignment horizontal="left" vertical="center"/>
    </xf>
    <xf numFmtId="0" fontId="92" fillId="0" borderId="34" applyNumberFormat="0" applyFill="0" applyAlignment="0" applyProtection="0">
      <alignment vertical="center"/>
    </xf>
    <xf numFmtId="0" fontId="8" fillId="0" borderId="0">
      <alignment vertical="center"/>
    </xf>
    <xf numFmtId="0" fontId="92" fillId="0" borderId="34" applyNumberFormat="0" applyFill="0" applyAlignment="0" applyProtection="0">
      <alignment vertical="center"/>
    </xf>
    <xf numFmtId="0" fontId="8" fillId="0" borderId="0">
      <alignment vertical="center"/>
    </xf>
    <xf numFmtId="1" fontId="74" fillId="0" borderId="16" applyFill="0" applyProtection="0">
      <alignment horizontal="center" vertical="center"/>
    </xf>
    <xf numFmtId="0" fontId="92" fillId="0" borderId="34" applyNumberFormat="0" applyFill="0" applyAlignment="0" applyProtection="0">
      <alignment vertical="center"/>
    </xf>
    <xf numFmtId="191" fontId="6" fillId="0" borderId="0" applyFont="0" applyFill="0" applyBorder="0" applyAlignment="0" applyProtection="0">
      <alignment vertical="center"/>
    </xf>
    <xf numFmtId="0" fontId="126"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88" fillId="32" borderId="0" applyNumberFormat="0" applyBorder="0" applyAlignment="0" applyProtection="0">
      <alignment vertical="center"/>
    </xf>
    <xf numFmtId="0" fontId="6" fillId="0" borderId="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43"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6" fillId="0" borderId="0">
      <alignment vertical="center"/>
    </xf>
    <xf numFmtId="0" fontId="110" fillId="53" borderId="28" applyNumberFormat="0" applyAlignment="0" applyProtection="0">
      <alignment vertical="center"/>
    </xf>
    <xf numFmtId="0" fontId="99" fillId="0" borderId="0" applyNumberFormat="0" applyFill="0" applyBorder="0" applyAlignment="0" applyProtection="0">
      <alignment vertical="center"/>
    </xf>
    <xf numFmtId="0" fontId="6" fillId="0" borderId="0">
      <alignment vertical="center"/>
    </xf>
    <xf numFmtId="0" fontId="99" fillId="0" borderId="0" applyNumberFormat="0" applyFill="0" applyBorder="0" applyAlignment="0" applyProtection="0">
      <alignment vertical="center"/>
    </xf>
    <xf numFmtId="0" fontId="8" fillId="0" borderId="0">
      <alignment vertical="center"/>
    </xf>
    <xf numFmtId="0" fontId="127" fillId="0" borderId="4" applyNumberFormat="0" applyFill="0" applyProtection="0">
      <alignment horizontal="center" vertical="center"/>
    </xf>
    <xf numFmtId="0" fontId="127" fillId="0" borderId="4" applyNumberFormat="0" applyFill="0" applyProtection="0">
      <alignment horizontal="center" vertical="center"/>
    </xf>
    <xf numFmtId="0" fontId="127" fillId="0" borderId="4" applyNumberFormat="0" applyFill="0" applyProtection="0">
      <alignment horizontal="center" vertical="center"/>
    </xf>
    <xf numFmtId="0" fontId="68" fillId="18" borderId="0" applyNumberFormat="0" applyBorder="0" applyAlignment="0" applyProtection="0">
      <alignment vertical="center"/>
    </xf>
    <xf numFmtId="0" fontId="127" fillId="0" borderId="4" applyNumberFormat="0" applyFill="0" applyProtection="0">
      <alignment horizontal="center" vertical="center"/>
    </xf>
    <xf numFmtId="0" fontId="127" fillId="0" borderId="4" applyNumberFormat="0" applyFill="0" applyProtection="0">
      <alignment horizontal="center" vertical="center"/>
    </xf>
    <xf numFmtId="0" fontId="88" fillId="20" borderId="0" applyNumberFormat="0" applyBorder="0" applyAlignment="0" applyProtection="0">
      <alignment vertical="center"/>
    </xf>
    <xf numFmtId="0" fontId="127" fillId="0" borderId="4" applyNumberFormat="0" applyFill="0" applyProtection="0">
      <alignment horizontal="center" vertical="center"/>
    </xf>
    <xf numFmtId="0" fontId="127" fillId="0" borderId="4" applyNumberFormat="0" applyFill="0" applyProtection="0">
      <alignment horizontal="center" vertical="center"/>
    </xf>
    <xf numFmtId="0" fontId="129"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8" fillId="0" borderId="0">
      <alignment vertical="center"/>
    </xf>
    <xf numFmtId="0" fontId="66" fillId="0" borderId="16" applyNumberFormat="0" applyFill="0" applyProtection="0">
      <alignment horizontal="center" vertical="center"/>
    </xf>
    <xf numFmtId="0" fontId="8" fillId="0" borderId="0">
      <alignment vertical="center"/>
    </xf>
    <xf numFmtId="0" fontId="66" fillId="0" borderId="16" applyNumberFormat="0" applyFill="0" applyProtection="0">
      <alignment horizontal="center" vertical="center"/>
    </xf>
    <xf numFmtId="0" fontId="8" fillId="0" borderId="0">
      <alignment vertical="center"/>
    </xf>
    <xf numFmtId="0" fontId="8" fillId="0" borderId="0">
      <alignment vertical="center"/>
    </xf>
    <xf numFmtId="0" fontId="66" fillId="0" borderId="16" applyNumberFormat="0" applyFill="0" applyProtection="0">
      <alignment horizontal="center" vertical="center"/>
    </xf>
    <xf numFmtId="0" fontId="8" fillId="0" borderId="0">
      <alignment vertical="center"/>
    </xf>
    <xf numFmtId="0" fontId="66" fillId="0" borderId="16" applyNumberFormat="0" applyFill="0" applyProtection="0">
      <alignment horizontal="center" vertical="center"/>
    </xf>
    <xf numFmtId="0" fontId="8" fillId="0" borderId="0">
      <alignment vertical="center"/>
    </xf>
    <xf numFmtId="0" fontId="66" fillId="0" borderId="16" applyNumberFormat="0" applyFill="0" applyProtection="0">
      <alignment horizontal="center" vertical="center"/>
    </xf>
    <xf numFmtId="0" fontId="80" fillId="0" borderId="0" applyNumberFormat="0" applyFill="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0" fillId="0" borderId="0" applyNumberFormat="0" applyFill="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32" borderId="0" applyNumberFormat="0" applyBorder="0" applyAlignment="0" applyProtection="0">
      <alignment vertical="center"/>
    </xf>
    <xf numFmtId="0" fontId="106" fillId="0" borderId="0" applyNumberFormat="0" applyFill="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88" fillId="20" borderId="0" applyNumberFormat="0" applyBorder="0" applyAlignment="0" applyProtection="0">
      <alignment vertical="center"/>
    </xf>
    <xf numFmtId="0" fontId="103" fillId="32" borderId="0" applyNumberFormat="0" applyBorder="0" applyAlignment="0" applyProtection="0">
      <alignment vertical="center"/>
    </xf>
    <xf numFmtId="0" fontId="8" fillId="0" borderId="0">
      <alignment vertical="center"/>
    </xf>
    <xf numFmtId="0" fontId="88" fillId="20" borderId="0" applyNumberFormat="0" applyBorder="0" applyAlignment="0" applyProtection="0">
      <alignment vertical="center"/>
    </xf>
    <xf numFmtId="0" fontId="6" fillId="0" borderId="0">
      <alignment vertical="center"/>
    </xf>
    <xf numFmtId="0" fontId="103" fillId="32" borderId="0" applyNumberFormat="0" applyBorder="0" applyAlignment="0" applyProtection="0">
      <alignment vertical="center"/>
    </xf>
    <xf numFmtId="0" fontId="103" fillId="32" borderId="0" applyNumberFormat="0" applyBorder="0" applyAlignment="0" applyProtection="0">
      <alignment vertical="center"/>
    </xf>
    <xf numFmtId="0" fontId="88" fillId="32" borderId="0" applyNumberFormat="0" applyBorder="0" applyAlignment="0" applyProtection="0">
      <alignment vertical="center"/>
    </xf>
    <xf numFmtId="0" fontId="88" fillId="32" borderId="0" applyNumberFormat="0" applyBorder="0" applyAlignment="0" applyProtection="0">
      <alignment vertical="center"/>
    </xf>
    <xf numFmtId="0" fontId="88" fillId="32" borderId="0" applyNumberFormat="0" applyBorder="0" applyAlignment="0" applyProtection="0">
      <alignment vertical="center"/>
    </xf>
    <xf numFmtId="0" fontId="88" fillId="32" borderId="0" applyNumberFormat="0" applyBorder="0" applyAlignment="0" applyProtection="0">
      <alignment vertical="center"/>
    </xf>
    <xf numFmtId="0" fontId="88" fillId="32" borderId="0" applyNumberFormat="0" applyBorder="0" applyAlignment="0" applyProtection="0">
      <alignment vertical="center"/>
    </xf>
    <xf numFmtId="0" fontId="88" fillId="32" borderId="0" applyNumberFormat="0" applyBorder="0" applyAlignment="0" applyProtection="0">
      <alignment vertical="center"/>
    </xf>
    <xf numFmtId="0" fontId="8" fillId="0" borderId="0">
      <alignment vertical="center"/>
    </xf>
    <xf numFmtId="0" fontId="103" fillId="20" borderId="0" applyNumberFormat="0" applyBorder="0" applyAlignment="0" applyProtection="0">
      <alignment vertical="center"/>
    </xf>
    <xf numFmtId="0" fontId="103" fillId="20" borderId="0" applyNumberFormat="0" applyBorder="0" applyAlignment="0" applyProtection="0">
      <alignment vertical="center"/>
    </xf>
    <xf numFmtId="0" fontId="103" fillId="20" borderId="0" applyNumberFormat="0" applyBorder="0" applyAlignment="0" applyProtection="0">
      <alignment vertical="center"/>
    </xf>
    <xf numFmtId="0" fontId="103" fillId="20" borderId="0" applyNumberFormat="0" applyBorder="0" applyAlignment="0" applyProtection="0">
      <alignment vertical="center"/>
    </xf>
    <xf numFmtId="0" fontId="105" fillId="0" borderId="1">
      <alignment horizontal="left" vertical="center"/>
    </xf>
    <xf numFmtId="0" fontId="103" fillId="20" borderId="0" applyNumberFormat="0" applyBorder="0" applyAlignment="0" applyProtection="0">
      <alignment vertical="center"/>
    </xf>
    <xf numFmtId="0" fontId="6" fillId="0" borderId="0">
      <alignment vertical="center"/>
    </xf>
    <xf numFmtId="0" fontId="6" fillId="0" borderId="0">
      <alignment vertical="center"/>
    </xf>
    <xf numFmtId="0" fontId="103" fillId="20" borderId="0" applyNumberFormat="0" applyBorder="0" applyAlignment="0" applyProtection="0">
      <alignment vertical="center"/>
    </xf>
    <xf numFmtId="0" fontId="69" fillId="11" borderId="0" applyNumberFormat="0" applyBorder="0" applyAlignment="0" applyProtection="0">
      <alignment vertical="center"/>
    </xf>
    <xf numFmtId="0" fontId="103" fillId="20" borderId="0" applyNumberFormat="0" applyBorder="0" applyAlignment="0" applyProtection="0">
      <alignment vertical="center"/>
    </xf>
    <xf numFmtId="0" fontId="75" fillId="20" borderId="0" applyNumberFormat="0" applyBorder="0" applyAlignment="0" applyProtection="0">
      <alignment vertical="center"/>
    </xf>
    <xf numFmtId="0" fontId="110" fillId="53" borderId="28" applyNumberFormat="0" applyAlignment="0" applyProtection="0">
      <alignment vertical="center"/>
    </xf>
    <xf numFmtId="0" fontId="88" fillId="32" borderId="0" applyNumberFormat="0" applyBorder="0" applyAlignment="0" applyProtection="0">
      <alignment vertical="center"/>
    </xf>
    <xf numFmtId="0" fontId="8" fillId="0" borderId="0">
      <alignment vertical="center"/>
    </xf>
    <xf numFmtId="0" fontId="8" fillId="0" borderId="0">
      <alignment vertical="center"/>
    </xf>
    <xf numFmtId="0" fontId="108" fillId="0" borderId="0">
      <alignment vertical="center"/>
    </xf>
    <xf numFmtId="0" fontId="110" fillId="53" borderId="28" applyNumberFormat="0" applyAlignment="0" applyProtection="0">
      <alignment vertical="center"/>
    </xf>
    <xf numFmtId="0" fontId="88" fillId="32" borderId="0" applyNumberFormat="0" applyBorder="0" applyAlignment="0" applyProtection="0">
      <alignment vertical="center"/>
    </xf>
    <xf numFmtId="0" fontId="8" fillId="0" borderId="0">
      <alignment vertical="center"/>
    </xf>
    <xf numFmtId="0" fontId="9" fillId="0" borderId="0">
      <alignment vertical="center"/>
    </xf>
    <xf numFmtId="0" fontId="9" fillId="0" borderId="0">
      <alignment vertical="center"/>
    </xf>
    <xf numFmtId="0" fontId="88" fillId="32" borderId="0" applyNumberFormat="0" applyBorder="0" applyAlignment="0" applyProtection="0">
      <alignment vertical="center"/>
    </xf>
    <xf numFmtId="0" fontId="9" fillId="0" borderId="0">
      <alignment vertical="center"/>
    </xf>
    <xf numFmtId="0" fontId="88"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1" fillId="0" borderId="1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68" fillId="10" borderId="0" applyNumberFormat="0" applyBorder="0" applyAlignment="0" applyProtection="0">
      <alignment vertical="center"/>
    </xf>
    <xf numFmtId="0" fontId="8" fillId="0" borderId="0">
      <alignment vertical="center"/>
    </xf>
    <xf numFmtId="0" fontId="100" fillId="19" borderId="27" applyNumberFormat="0" applyAlignment="0" applyProtection="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130" fillId="0" borderId="0" applyNumberFormat="0" applyFill="0" applyBorder="0" applyAlignment="0" applyProtection="0">
      <alignment vertical="center"/>
    </xf>
    <xf numFmtId="0" fontId="6" fillId="12" borderId="30" applyNumberFormat="0" applyFont="0" applyAlignment="0" applyProtection="0">
      <alignment vertical="center"/>
    </xf>
    <xf numFmtId="0" fontId="8" fillId="0" borderId="0">
      <alignment vertical="center"/>
    </xf>
    <xf numFmtId="0" fontId="6" fillId="0" borderId="0">
      <alignment vertical="center"/>
    </xf>
    <xf numFmtId="0" fontId="6" fillId="12" borderId="30" applyNumberFormat="0" applyFont="0" applyAlignment="0" applyProtection="0">
      <alignment vertical="center"/>
    </xf>
    <xf numFmtId="0" fontId="8" fillId="0" borderId="0">
      <alignment vertical="center"/>
    </xf>
    <xf numFmtId="0" fontId="6" fillId="0" borderId="0">
      <alignment vertical="center"/>
    </xf>
    <xf numFmtId="0" fontId="8" fillId="0" borderId="0">
      <alignment vertical="center"/>
    </xf>
    <xf numFmtId="0" fontId="8" fillId="0" borderId="0"/>
    <xf numFmtId="0" fontId="6" fillId="12" borderId="30" applyNumberFormat="0" applyFont="0" applyAlignment="0" applyProtection="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69" fillId="11" borderId="0" applyNumberFormat="0" applyBorder="0" applyAlignment="0" applyProtection="0">
      <alignment vertical="center"/>
    </xf>
    <xf numFmtId="0" fontId="63" fillId="62" borderId="0" applyNumberFormat="0" applyBorder="0" applyAlignment="0" applyProtection="0">
      <alignment vertical="center"/>
    </xf>
    <xf numFmtId="0" fontId="8" fillId="0" borderId="0">
      <alignment vertical="center"/>
    </xf>
    <xf numFmtId="0" fontId="8" fillId="0" borderId="0">
      <alignment vertical="center"/>
    </xf>
    <xf numFmtId="0" fontId="69"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3" fillId="5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1" fontId="74" fillId="0" borderId="16" applyFill="0" applyProtection="0">
      <alignment horizontal="center" vertical="center"/>
    </xf>
    <xf numFmtId="0" fontId="8" fillId="0" borderId="0">
      <alignment vertical="center"/>
    </xf>
    <xf numFmtId="1" fontId="74" fillId="0" borderId="16" applyFill="0" applyProtection="0">
      <alignment horizontal="center"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8" fillId="10" borderId="0" applyNumberFormat="0" applyBorder="0" applyAlignment="0" applyProtection="0">
      <alignment vertical="center"/>
    </xf>
    <xf numFmtId="0" fontId="8" fillId="0" borderId="0">
      <alignment vertical="center"/>
    </xf>
    <xf numFmtId="0" fontId="97" fillId="13" borderId="2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110" fillId="53" borderId="28" applyNumberFormat="0" applyAlignment="0" applyProtection="0">
      <alignment vertical="center"/>
    </xf>
    <xf numFmtId="0" fontId="8" fillId="0" borderId="0">
      <alignment vertical="center"/>
    </xf>
    <xf numFmtId="0" fontId="77" fillId="10" borderId="0" applyNumberFormat="0" applyBorder="0" applyAlignment="0" applyProtection="0">
      <alignment vertical="center"/>
    </xf>
    <xf numFmtId="0" fontId="8" fillId="0" borderId="0">
      <alignment vertical="center"/>
    </xf>
    <xf numFmtId="0" fontId="74" fillId="0" borderId="4" applyNumberFormat="0" applyFill="0" applyProtection="0">
      <alignment horizontal="left" vertical="center"/>
    </xf>
    <xf numFmtId="0" fontId="68" fillId="10" borderId="0" applyNumberFormat="0" applyBorder="0" applyAlignment="0" applyProtection="0">
      <alignment vertical="center"/>
    </xf>
    <xf numFmtId="0" fontId="77" fillId="10" borderId="0" applyNumberFormat="0" applyBorder="0" applyAlignment="0" applyProtection="0">
      <alignment vertical="center"/>
    </xf>
    <xf numFmtId="0" fontId="8" fillId="0" borderId="0">
      <alignment vertical="center"/>
    </xf>
    <xf numFmtId="0" fontId="100" fillId="19" borderId="27" applyNumberFormat="0" applyAlignment="0" applyProtection="0">
      <alignment vertical="center"/>
    </xf>
    <xf numFmtId="0" fontId="8" fillId="0" borderId="0">
      <alignment vertical="center"/>
    </xf>
    <xf numFmtId="0" fontId="8" fillId="0" borderId="0">
      <alignment vertical="center"/>
    </xf>
    <xf numFmtId="0" fontId="97" fillId="13" borderId="26" applyNumberFormat="0" applyAlignment="0" applyProtection="0">
      <alignment vertical="center"/>
    </xf>
    <xf numFmtId="0" fontId="100" fillId="19" borderId="27" applyNumberFormat="0" applyAlignment="0" applyProtection="0">
      <alignment vertical="center"/>
    </xf>
    <xf numFmtId="0" fontId="8" fillId="0" borderId="0">
      <alignment vertical="center"/>
    </xf>
    <xf numFmtId="191" fontId="6" fillId="0" borderId="0" applyFont="0" applyFill="0" applyBorder="0" applyAlignment="0" applyProtection="0">
      <alignment vertical="center"/>
    </xf>
    <xf numFmtId="0" fontId="8" fillId="0" borderId="0">
      <alignment vertical="center"/>
    </xf>
    <xf numFmtId="0" fontId="8" fillId="0" borderId="0">
      <alignment vertical="center"/>
    </xf>
    <xf numFmtId="0" fontId="105" fillId="0" borderId="1">
      <alignment horizontal="left" vertical="center"/>
    </xf>
    <xf numFmtId="0" fontId="77" fillId="10" borderId="0" applyNumberFormat="0" applyBorder="0" applyAlignment="0" applyProtection="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100" fillId="19"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0" fillId="53" borderId="28"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7" fillId="13" borderId="26" applyNumberFormat="0" applyAlignment="0" applyProtection="0">
      <alignment vertical="center"/>
    </xf>
    <xf numFmtId="0" fontId="8" fillId="0" borderId="0">
      <alignment vertical="center"/>
    </xf>
    <xf numFmtId="0" fontId="97" fillId="13" borderId="26" applyNumberFormat="0" applyAlignment="0" applyProtection="0">
      <alignment vertical="center"/>
    </xf>
    <xf numFmtId="0" fontId="8" fillId="0" borderId="0">
      <alignment vertical="center"/>
    </xf>
    <xf numFmtId="0" fontId="69" fillId="11" borderId="0" applyNumberFormat="0" applyBorder="0" applyAlignment="0" applyProtection="0">
      <alignment vertical="center"/>
    </xf>
    <xf numFmtId="0" fontId="6" fillId="0" borderId="0">
      <alignment vertical="center"/>
    </xf>
    <xf numFmtId="0" fontId="69" fillId="11" borderId="0" applyNumberFormat="0" applyBorder="0" applyAlignment="0" applyProtection="0">
      <alignment vertical="center"/>
    </xf>
    <xf numFmtId="0" fontId="6" fillId="0" borderId="0">
      <alignment vertical="center"/>
    </xf>
    <xf numFmtId="0" fontId="69"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5" fillId="66" borderId="0" applyNumberFormat="0" applyBorder="0" applyAlignment="0" applyProtection="0">
      <alignment vertical="center"/>
    </xf>
    <xf numFmtId="0" fontId="8" fillId="0" borderId="0">
      <alignment vertical="center"/>
    </xf>
    <xf numFmtId="0" fontId="8" fillId="0" borderId="0">
      <alignment vertical="center"/>
    </xf>
    <xf numFmtId="0" fontId="100" fillId="19" borderId="2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4" fillId="0" borderId="0">
      <alignment vertical="center"/>
    </xf>
    <xf numFmtId="0" fontId="8" fillId="0" borderId="0">
      <alignment vertical="center"/>
    </xf>
    <xf numFmtId="0" fontId="8" fillId="0" borderId="0">
      <alignment vertical="center"/>
    </xf>
    <xf numFmtId="0" fontId="97" fillId="13" borderId="26"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8" fillId="1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59" fillId="0" borderId="13" applyNumberFormat="0" applyFill="0" applyAlignment="0" applyProtection="0">
      <alignment vertical="center"/>
    </xf>
    <xf numFmtId="0" fontId="6" fillId="0" borderId="0">
      <alignment vertical="center"/>
    </xf>
    <xf numFmtId="0" fontId="6" fillId="0" borderId="0">
      <alignment vertical="center"/>
    </xf>
    <xf numFmtId="0" fontId="68" fillId="18" borderId="0" applyNumberFormat="0" applyBorder="0" applyAlignment="0" applyProtection="0">
      <alignment vertical="center"/>
    </xf>
    <xf numFmtId="0" fontId="6" fillId="0" borderId="0">
      <alignment vertical="center"/>
    </xf>
    <xf numFmtId="0" fontId="105" fillId="0" borderId="1">
      <alignment horizontal="left" vertical="center"/>
    </xf>
    <xf numFmtId="0" fontId="9" fillId="0" borderId="0" applyAlignment="0"/>
    <xf numFmtId="0" fontId="8" fillId="0" borderId="0">
      <alignment vertical="center"/>
    </xf>
    <xf numFmtId="0" fontId="8" fillId="0" borderId="0">
      <alignment vertical="center"/>
    </xf>
    <xf numFmtId="0" fontId="6" fillId="0" borderId="0">
      <alignment vertical="center"/>
    </xf>
    <xf numFmtId="0" fontId="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6" fillId="0" borderId="0">
      <alignment vertical="center"/>
    </xf>
    <xf numFmtId="0" fontId="6" fillId="0" borderId="0">
      <alignment vertical="center"/>
    </xf>
    <xf numFmtId="0" fontId="6" fillId="12" borderId="30" applyNumberFormat="0" applyFont="0" applyAlignment="0" applyProtection="0">
      <alignment vertical="center"/>
    </xf>
    <xf numFmtId="0" fontId="105" fillId="0" borderId="1">
      <alignment horizontal="left" vertical="center"/>
    </xf>
    <xf numFmtId="0" fontId="105" fillId="0" borderId="1">
      <alignment horizontal="left" vertical="center"/>
    </xf>
    <xf numFmtId="0" fontId="105" fillId="0" borderId="1">
      <alignment horizontal="left" vertical="center"/>
    </xf>
    <xf numFmtId="0" fontId="6" fillId="12" borderId="30" applyNumberFormat="0" applyFont="0" applyAlignment="0" applyProtection="0">
      <alignment vertical="center"/>
    </xf>
    <xf numFmtId="0" fontId="105" fillId="0" borderId="1">
      <alignment horizontal="left" vertical="center"/>
    </xf>
    <xf numFmtId="0" fontId="105" fillId="0" borderId="1">
      <alignment horizontal="left" vertical="center"/>
    </xf>
    <xf numFmtId="0" fontId="105" fillId="0" borderId="1">
      <alignment horizontal="left" vertical="center"/>
    </xf>
    <xf numFmtId="0" fontId="105" fillId="0" borderId="1">
      <alignment horizontal="left" vertical="center"/>
    </xf>
    <xf numFmtId="0" fontId="105" fillId="0" borderId="1">
      <alignment horizontal="left" vertical="center"/>
    </xf>
    <xf numFmtId="0" fontId="6" fillId="0" borderId="0">
      <alignment vertical="center"/>
    </xf>
    <xf numFmtId="0" fontId="8" fillId="0" borderId="0">
      <alignment vertical="center"/>
    </xf>
    <xf numFmtId="0" fontId="101" fillId="13" borderId="28" applyNumberFormat="0" applyAlignment="0" applyProtection="0">
      <alignment vertical="center"/>
    </xf>
    <xf numFmtId="0" fontId="8" fillId="0" borderId="0">
      <alignment vertical="center"/>
    </xf>
    <xf numFmtId="1" fontId="74" fillId="0" borderId="16" applyFill="0" applyProtection="0">
      <alignment horizontal="center" vertical="center"/>
    </xf>
    <xf numFmtId="0" fontId="8" fillId="0" borderId="0">
      <alignment vertical="center"/>
    </xf>
    <xf numFmtId="0" fontId="102"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68" fillId="10" borderId="0" applyNumberFormat="0" applyBorder="0" applyAlignment="0" applyProtection="0">
      <alignment vertical="center"/>
    </xf>
    <xf numFmtId="0" fontId="68" fillId="10" borderId="0" applyNumberFormat="0" applyBorder="0" applyAlignment="0" applyProtection="0">
      <alignment vertical="center"/>
    </xf>
    <xf numFmtId="0" fontId="77" fillId="18" borderId="0" applyNumberFormat="0" applyBorder="0" applyAlignment="0" applyProtection="0">
      <alignment vertical="center"/>
    </xf>
    <xf numFmtId="0" fontId="77"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80" fillId="0" borderId="0" applyNumberFormat="0" applyFill="0" applyBorder="0" applyAlignment="0" applyProtection="0">
      <alignment vertical="center"/>
    </xf>
    <xf numFmtId="0" fontId="68" fillId="18" borderId="0" applyNumberFormat="0" applyBorder="0" applyAlignment="0" applyProtection="0">
      <alignment vertical="center"/>
    </xf>
    <xf numFmtId="0" fontId="80" fillId="0" borderId="0" applyNumberFormat="0" applyFill="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68" fillId="18"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77" fillId="10" borderId="0" applyNumberFormat="0" applyBorder="0" applyAlignment="0" applyProtection="0">
      <alignment vertical="center"/>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106" fillId="0" borderId="0" applyNumberFormat="0" applyFill="0" applyBorder="0" applyAlignment="0" applyProtection="0">
      <alignment vertical="center"/>
    </xf>
    <xf numFmtId="0" fontId="61" fillId="0" borderId="35" applyNumberFormat="0" applyFill="0" applyAlignment="0" applyProtection="0">
      <alignment vertical="center"/>
    </xf>
    <xf numFmtId="0" fontId="100" fillId="19" borderId="27" applyNumberFormat="0" applyAlignment="0" applyProtection="0">
      <alignment vertical="center"/>
    </xf>
    <xf numFmtId="0" fontId="61" fillId="0" borderId="14" applyNumberFormat="0" applyFill="0" applyAlignment="0" applyProtection="0">
      <alignment vertical="center"/>
    </xf>
    <xf numFmtId="0" fontId="100" fillId="19" borderId="27" applyNumberFormat="0" applyAlignment="0" applyProtection="0">
      <alignment vertical="center"/>
    </xf>
    <xf numFmtId="0" fontId="61" fillId="0" borderId="14" applyNumberFormat="0" applyFill="0" applyAlignment="0" applyProtection="0">
      <alignment vertical="center"/>
    </xf>
    <xf numFmtId="0" fontId="100" fillId="19" borderId="27" applyNumberFormat="0" applyAlignment="0" applyProtection="0">
      <alignment vertical="center"/>
    </xf>
    <xf numFmtId="0" fontId="61" fillId="0" borderId="14" applyNumberFormat="0" applyFill="0" applyAlignment="0" applyProtection="0">
      <alignment vertical="center"/>
    </xf>
    <xf numFmtId="0" fontId="100" fillId="19" borderId="27" applyNumberFormat="0" applyAlignment="0" applyProtection="0">
      <alignment vertical="center"/>
    </xf>
    <xf numFmtId="0" fontId="61" fillId="0" borderId="14" applyNumberFormat="0" applyFill="0" applyAlignment="0" applyProtection="0">
      <alignment vertical="center"/>
    </xf>
    <xf numFmtId="0" fontId="100" fillId="19" borderId="27" applyNumberFormat="0" applyAlignment="0" applyProtection="0">
      <alignment vertical="center"/>
    </xf>
    <xf numFmtId="0" fontId="61" fillId="0" borderId="35"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106" fillId="0" borderId="0" applyNumberFormat="0" applyFill="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106" fillId="0" borderId="0" applyNumberFormat="0" applyFill="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4" fontId="6" fillId="0" borderId="0" applyFont="0" applyFill="0" applyBorder="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61" fillId="0" borderId="14" applyNumberFormat="0" applyFill="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1" fillId="13" borderId="28"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100" fillId="19" borderId="27" applyNumberForma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66" fillId="0" borderId="16" applyNumberFormat="0" applyFill="0" applyProtection="0">
      <alignment horizontal="lef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59" fillId="0" borderId="13" applyNumberFormat="0" applyFill="0" applyAlignment="0" applyProtection="0">
      <alignment vertical="center"/>
    </xf>
    <xf numFmtId="0" fontId="108" fillId="0" borderId="0">
      <alignment vertical="center"/>
    </xf>
    <xf numFmtId="0" fontId="110" fillId="53" borderId="28" applyNumberFormat="0" applyAlignment="0" applyProtection="0">
      <alignment vertical="center"/>
    </xf>
    <xf numFmtId="43" fontId="6" fillId="0" borderId="0" applyFont="0" applyFill="0" applyBorder="0" applyAlignment="0" applyProtection="0">
      <alignment vertical="center"/>
    </xf>
    <xf numFmtId="198" fontId="6" fillId="0" borderId="0" applyFont="0" applyFill="0" applyBorder="0" applyAlignment="0" applyProtection="0">
      <alignment vertical="center"/>
    </xf>
    <xf numFmtId="41"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0" fontId="63" fillId="65" borderId="0" applyNumberFormat="0" applyBorder="0" applyAlignment="0" applyProtection="0">
      <alignment vertical="center"/>
    </xf>
    <xf numFmtId="43" fontId="6" fillId="0" borderId="0" applyFont="0" applyFill="0" applyBorder="0" applyAlignment="0" applyProtection="0">
      <alignment vertical="center"/>
    </xf>
    <xf numFmtId="0" fontId="115" fillId="67" borderId="0" applyNumberFormat="0" applyBorder="0" applyAlignment="0" applyProtection="0">
      <alignment vertical="center"/>
    </xf>
    <xf numFmtId="0" fontId="115" fillId="67" borderId="0" applyNumberFormat="0" applyBorder="0" applyAlignment="0" applyProtection="0">
      <alignment vertical="center"/>
    </xf>
    <xf numFmtId="0" fontId="115" fillId="60" borderId="0" applyNumberFormat="0" applyBorder="0" applyAlignment="0" applyProtection="0">
      <alignment vertical="center"/>
    </xf>
    <xf numFmtId="0" fontId="115" fillId="66"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6" borderId="0" applyNumberFormat="0" applyBorder="0" applyAlignment="0" applyProtection="0">
      <alignment vertical="center"/>
    </xf>
    <xf numFmtId="0" fontId="63" fillId="68" borderId="0" applyNumberFormat="0" applyBorder="0" applyAlignment="0" applyProtection="0">
      <alignment vertical="center"/>
    </xf>
    <xf numFmtId="0" fontId="63" fillId="68"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7" borderId="0" applyNumberFormat="0" applyBorder="0" applyAlignment="0" applyProtection="0">
      <alignment vertical="center"/>
    </xf>
    <xf numFmtId="0" fontId="63" fillId="57" borderId="0" applyNumberFormat="0" applyBorder="0" applyAlignment="0" applyProtection="0">
      <alignment vertical="center"/>
    </xf>
    <xf numFmtId="0" fontId="69" fillId="11"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9" fillId="11" borderId="0" applyNumberFormat="0" applyBorder="0" applyAlignment="0" applyProtection="0">
      <alignment vertical="center"/>
    </xf>
    <xf numFmtId="0" fontId="63" fillId="57" borderId="0" applyNumberFormat="0" applyBorder="0" applyAlignment="0" applyProtection="0">
      <alignment vertical="center"/>
    </xf>
    <xf numFmtId="0" fontId="63" fillId="65" borderId="0" applyNumberFormat="0" applyBorder="0" applyAlignment="0" applyProtection="0">
      <alignment vertical="center"/>
    </xf>
    <xf numFmtId="0" fontId="63" fillId="65" borderId="0" applyNumberFormat="0" applyBorder="0" applyAlignment="0" applyProtection="0">
      <alignment vertical="center"/>
    </xf>
    <xf numFmtId="0" fontId="63" fillId="9"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63" fillId="6" borderId="0" applyNumberFormat="0" applyBorder="0" applyAlignment="0" applyProtection="0">
      <alignment vertical="center"/>
    </xf>
    <xf numFmtId="0" fontId="63" fillId="69" borderId="0" applyNumberFormat="0" applyBorder="0" applyAlignment="0" applyProtection="0">
      <alignment vertical="center"/>
    </xf>
    <xf numFmtId="0" fontId="63" fillId="69" borderId="0" applyNumberFormat="0" applyBorder="0" applyAlignment="0" applyProtection="0">
      <alignment vertical="center"/>
    </xf>
    <xf numFmtId="180" fontId="74" fillId="0" borderId="16" applyFill="0" applyProtection="0">
      <alignment horizontal="right" vertical="center"/>
    </xf>
    <xf numFmtId="180" fontId="74" fillId="0" borderId="16" applyFill="0" applyProtection="0">
      <alignment horizontal="right" vertical="center"/>
    </xf>
    <xf numFmtId="180" fontId="74" fillId="0" borderId="16" applyFill="0" applyProtection="0">
      <alignment horizontal="right" vertical="center"/>
    </xf>
    <xf numFmtId="180" fontId="74" fillId="0" borderId="16" applyFill="0" applyProtection="0">
      <alignment horizontal="righ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74" fillId="0" borderId="4" applyNumberFormat="0" applyFill="0" applyProtection="0">
      <alignment horizontal="left" vertical="center"/>
    </xf>
    <xf numFmtId="0" fontId="69" fillId="11" borderId="0" applyNumberFormat="0" applyBorder="0" applyAlignment="0" applyProtection="0">
      <alignment vertical="center"/>
    </xf>
    <xf numFmtId="0" fontId="69" fillId="11" borderId="0" applyNumberFormat="0" applyBorder="0" applyAlignment="0" applyProtection="0">
      <alignment vertical="center"/>
    </xf>
    <xf numFmtId="0" fontId="69" fillId="11" borderId="0" applyNumberFormat="0" applyBorder="0" applyAlignment="0" applyProtection="0">
      <alignment vertical="center"/>
    </xf>
    <xf numFmtId="0" fontId="69" fillId="11" borderId="0" applyNumberFormat="0" applyBorder="0" applyAlignment="0" applyProtection="0">
      <alignment vertical="center"/>
    </xf>
    <xf numFmtId="0" fontId="69" fillId="11" borderId="0" applyNumberFormat="0" applyBorder="0" applyAlignment="0" applyProtection="0">
      <alignment vertical="center"/>
    </xf>
    <xf numFmtId="0" fontId="69" fillId="11" borderId="0" applyNumberFormat="0" applyBorder="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41" fontId="6" fillId="0" borderId="0" applyFont="0" applyFill="0" applyBorder="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97" fillId="13" borderId="26"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0" fontId="110" fillId="53" borderId="28" applyNumberFormat="0" applyAlignment="0" applyProtection="0">
      <alignment vertical="center"/>
    </xf>
    <xf numFmtId="1" fontId="74" fillId="0" borderId="16" applyFill="0" applyProtection="0">
      <alignment horizontal="center" vertical="center"/>
    </xf>
    <xf numFmtId="1" fontId="74" fillId="0" borderId="16" applyFill="0" applyProtection="0">
      <alignment horizontal="center" vertical="center"/>
    </xf>
    <xf numFmtId="0" fontId="132" fillId="0" borderId="0">
      <alignment vertical="center"/>
    </xf>
    <xf numFmtId="0" fontId="82" fillId="0" borderId="0">
      <alignment vertical="center"/>
    </xf>
    <xf numFmtId="43" fontId="6" fillId="0" borderId="0" applyFont="0" applyFill="0" applyBorder="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xf numFmtId="0" fontId="6" fillId="12" borderId="30" applyNumberFormat="0" applyFont="0" applyAlignment="0" applyProtection="0">
      <alignment vertical="center"/>
    </xf>
  </cellStyleXfs>
  <cellXfs count="527">
    <xf numFmtId="0" fontId="0" fillId="0" borderId="0" xfId="0" applyAlignment="1"/>
    <xf numFmtId="0" fontId="1" fillId="0" borderId="0" xfId="561" applyFont="1" applyFill="1" applyBorder="1" applyAlignment="1">
      <alignment horizontal="center" vertical="center"/>
    </xf>
    <xf numFmtId="0" fontId="2" fillId="0" borderId="0" xfId="900" applyFont="1" applyFill="1" applyBorder="1" applyAlignment="1">
      <alignment vertical="center"/>
    </xf>
    <xf numFmtId="0" fontId="3" fillId="0" borderId="1" xfId="561" applyFont="1" applyFill="1" applyBorder="1" applyAlignment="1">
      <alignment horizontal="center" vertical="center"/>
    </xf>
    <xf numFmtId="0" fontId="4" fillId="0" borderId="1" xfId="900" applyFont="1" applyFill="1" applyBorder="1" applyAlignment="1">
      <alignment horizontal="center" vertical="center"/>
    </xf>
    <xf numFmtId="0" fontId="5" fillId="0" borderId="1" xfId="561" applyFont="1" applyFill="1" applyBorder="1" applyAlignment="1">
      <alignment horizontal="center" vertical="center" wrapText="1"/>
    </xf>
    <xf numFmtId="0" fontId="6" fillId="0" borderId="1" xfId="900" applyFill="1" applyBorder="1" applyAlignment="1">
      <alignment horizontal="left" vertical="center" wrapText="1"/>
    </xf>
    <xf numFmtId="0" fontId="6" fillId="0" borderId="1" xfId="900" applyBorder="1" applyAlignment="1">
      <alignment horizontal="left" vertical="center" wrapText="1"/>
    </xf>
    <xf numFmtId="0" fontId="2" fillId="0" borderId="0" xfId="0" applyFont="1" applyFill="1" applyBorder="1" applyAlignment="1">
      <alignment vertical="center"/>
    </xf>
    <xf numFmtId="0" fontId="1" fillId="0" borderId="0" xfId="566" applyFont="1" applyFill="1" applyBorder="1" applyAlignment="1">
      <alignment horizontal="center" vertical="center"/>
    </xf>
    <xf numFmtId="0" fontId="3" fillId="0" borderId="1" xfId="566"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66" applyFont="1" applyFill="1" applyBorder="1" applyAlignment="1">
      <alignment horizontal="center" vertical="center"/>
    </xf>
    <xf numFmtId="0" fontId="2" fillId="0" borderId="1" xfId="0" applyFont="1" applyFill="1" applyBorder="1" applyAlignment="1">
      <alignment vertical="center" wrapText="1"/>
    </xf>
    <xf numFmtId="0" fontId="2" fillId="0" borderId="1" xfId="883" applyFont="1" applyFill="1" applyBorder="1" applyAlignment="1">
      <alignment vertical="center" wrapText="1"/>
    </xf>
    <xf numFmtId="0" fontId="5" fillId="0" borderId="1" xfId="566" applyFont="1" applyFill="1" applyBorder="1" applyAlignment="1">
      <alignment horizontal="center" vertical="center" wrapText="1"/>
    </xf>
    <xf numFmtId="0" fontId="2" fillId="0" borderId="1" xfId="0" applyFont="1" applyFill="1" applyBorder="1" applyAlignment="1">
      <alignment vertical="center"/>
    </xf>
    <xf numFmtId="0" fontId="7" fillId="2" borderId="0" xfId="287" applyFont="1" applyFill="1" applyBorder="1" applyAlignment="1">
      <alignment vertical="center"/>
    </xf>
    <xf numFmtId="0" fontId="8" fillId="0" borderId="0" xfId="0" applyFont="1" applyFill="1" applyBorder="1" applyAlignment="1">
      <alignment vertical="center"/>
    </xf>
    <xf numFmtId="0" fontId="9" fillId="0" borderId="0" xfId="287" applyFont="1" applyFill="1" applyBorder="1" applyAlignment="1">
      <alignment vertical="center"/>
    </xf>
    <xf numFmtId="0" fontId="10" fillId="0" borderId="0" xfId="287" applyNumberFormat="1" applyFont="1" applyFill="1" applyBorder="1" applyAlignment="1" applyProtection="1">
      <alignment horizontal="center" vertical="center"/>
    </xf>
    <xf numFmtId="0" fontId="0" fillId="0" borderId="0" xfId="287" applyNumberFormat="1" applyFont="1" applyFill="1" applyBorder="1" applyAlignment="1" applyProtection="1">
      <alignment horizontal="left" vertical="center"/>
    </xf>
    <xf numFmtId="0" fontId="11" fillId="2" borderId="1" xfId="491" applyFont="1" applyFill="1" applyBorder="1" applyAlignment="1">
      <alignment horizontal="center" vertical="center" wrapText="1"/>
    </xf>
    <xf numFmtId="0" fontId="12" fillId="0" borderId="1" xfId="491" applyFont="1" applyFill="1" applyBorder="1" applyAlignment="1">
      <alignment horizontal="center" vertical="center" wrapText="1"/>
    </xf>
    <xf numFmtId="0" fontId="12" fillId="0" borderId="1" xfId="491" applyFont="1" applyFill="1" applyBorder="1" applyAlignment="1">
      <alignment vertical="center" wrapText="1"/>
    </xf>
    <xf numFmtId="0" fontId="12" fillId="0" borderId="1" xfId="491" applyFont="1" applyFill="1" applyBorder="1" applyAlignment="1">
      <alignment horizontal="left" vertical="center" wrapText="1" indent="1"/>
    </xf>
    <xf numFmtId="0" fontId="13" fillId="0" borderId="2" xfId="491" applyFont="1" applyFill="1" applyBorder="1" applyAlignment="1">
      <alignment horizontal="center" vertical="center" wrapText="1"/>
    </xf>
    <xf numFmtId="0" fontId="9" fillId="0" borderId="1" xfId="287" applyFont="1" applyFill="1" applyBorder="1" applyAlignment="1">
      <alignment horizontal="center" vertical="center"/>
    </xf>
    <xf numFmtId="0" fontId="13" fillId="0" borderId="1" xfId="491" applyFont="1" applyFill="1" applyBorder="1" applyAlignment="1">
      <alignment horizontal="center" vertical="center" wrapText="1"/>
    </xf>
    <xf numFmtId="186" fontId="13" fillId="0" borderId="1" xfId="491" applyNumberFormat="1" applyFont="1" applyFill="1" applyBorder="1" applyAlignment="1">
      <alignment horizontal="center" vertical="center" wrapText="1"/>
    </xf>
    <xf numFmtId="0" fontId="13" fillId="0" borderId="3" xfId="491" applyFont="1" applyFill="1" applyBorder="1" applyAlignment="1">
      <alignment horizontal="center" vertical="center" wrapText="1"/>
    </xf>
    <xf numFmtId="9" fontId="13" fillId="0" borderId="1" xfId="491" applyNumberFormat="1" applyFont="1" applyFill="1" applyBorder="1" applyAlignment="1">
      <alignment horizontal="center" vertical="center" wrapText="1"/>
    </xf>
    <xf numFmtId="0" fontId="13" fillId="0" borderId="4" xfId="491" applyFont="1" applyFill="1" applyBorder="1" applyAlignment="1">
      <alignment horizontal="center" vertical="center" wrapText="1"/>
    </xf>
    <xf numFmtId="0" fontId="13" fillId="0" borderId="1" xfId="491" applyFont="1" applyFill="1" applyBorder="1" applyAlignment="1">
      <alignment horizontal="left" vertical="center" wrapText="1" inden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84" fontId="13" fillId="0" borderId="1" xfId="491" applyNumberFormat="1" applyFont="1" applyFill="1" applyBorder="1" applyAlignment="1">
      <alignment horizontal="center" vertical="center" wrapText="1"/>
    </xf>
    <xf numFmtId="0" fontId="12" fillId="0" borderId="4" xfId="491" applyFont="1" applyFill="1" applyBorder="1" applyAlignment="1">
      <alignment horizontal="left" vertical="center" wrapText="1" indent="1"/>
    </xf>
    <xf numFmtId="0" fontId="9" fillId="0" borderId="2" xfId="491" applyFont="1" applyFill="1" applyBorder="1" applyAlignment="1">
      <alignment horizontal="center" vertical="center" wrapText="1"/>
    </xf>
    <xf numFmtId="0" fontId="9" fillId="0" borderId="4" xfId="491" applyFont="1" applyFill="1" applyBorder="1" applyAlignment="1">
      <alignment horizontal="center" vertical="center" wrapText="1"/>
    </xf>
    <xf numFmtId="0" fontId="9" fillId="0" borderId="1" xfId="491" applyFont="1" applyFill="1" applyBorder="1" applyAlignment="1">
      <alignment horizontal="center" vertical="center" wrapText="1"/>
    </xf>
    <xf numFmtId="0" fontId="9" fillId="0" borderId="2" xfId="287" applyFont="1" applyFill="1" applyBorder="1" applyAlignment="1">
      <alignment horizontal="center" vertical="center" wrapText="1"/>
    </xf>
    <xf numFmtId="0" fontId="9" fillId="0" borderId="3" xfId="287" applyFont="1" applyFill="1" applyBorder="1" applyAlignment="1">
      <alignment horizontal="center" vertical="center" wrapText="1"/>
    </xf>
    <xf numFmtId="0" fontId="9" fillId="0" borderId="4" xfId="287" applyFont="1" applyFill="1" applyBorder="1" applyAlignment="1">
      <alignment horizontal="center" vertical="center" wrapText="1"/>
    </xf>
    <xf numFmtId="0" fontId="15" fillId="0" borderId="1" xfId="287"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99" fontId="22" fillId="0" borderId="1" xfId="0" applyNumberFormat="1" applyFont="1" applyFill="1" applyBorder="1" applyAlignment="1">
      <alignment horizontal="left" vertical="center" wrapText="1"/>
    </xf>
    <xf numFmtId="199"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1" fillId="0" borderId="1" xfId="0" applyFont="1" applyFill="1" applyBorder="1" applyAlignment="1">
      <alignment vertical="center"/>
    </xf>
    <xf numFmtId="176"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199" fontId="22" fillId="0" borderId="1" xfId="0" applyNumberFormat="1" applyFont="1" applyFill="1" applyBorder="1" applyAlignment="1">
      <alignment horizontal="righ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1" xfId="0" applyFont="1" applyFill="1" applyBorder="1" applyAlignment="1">
      <alignment vertical="center" wrapText="1"/>
    </xf>
    <xf numFmtId="4" fontId="22"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0" fillId="0" borderId="0" xfId="0" applyFont="1" applyFill="1" applyBorder="1" applyAlignment="1">
      <alignment horizontal="right" vertical="center" wrapText="1"/>
    </xf>
    <xf numFmtId="4" fontId="15" fillId="0" borderId="1" xfId="0" applyNumberFormat="1" applyFont="1" applyFill="1" applyBorder="1" applyAlignment="1">
      <alignment vertical="center" wrapText="1"/>
    </xf>
    <xf numFmtId="0" fontId="12" fillId="0" borderId="0" xfId="0" applyFont="1" applyFill="1" applyBorder="1" applyAlignment="1">
      <alignment vertical="center"/>
    </xf>
    <xf numFmtId="0" fontId="26" fillId="0" borderId="0" xfId="0" applyFont="1" applyFill="1" applyBorder="1" applyAlignment="1">
      <alignment vertical="center"/>
    </xf>
    <xf numFmtId="0" fontId="27"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927" applyNumberFormat="1" applyFont="1" applyFill="1" applyAlignment="1" applyProtection="1">
      <alignment horizontal="center" vertical="center" wrapText="1"/>
    </xf>
    <xf numFmtId="0" fontId="27" fillId="0" borderId="1" xfId="0" applyFont="1" applyFill="1" applyBorder="1" applyAlignment="1">
      <alignment vertical="center" wrapText="1"/>
    </xf>
    <xf numFmtId="0" fontId="15" fillId="0" borderId="1" xfId="0" applyFont="1" applyFill="1" applyBorder="1" applyAlignment="1">
      <alignment horizontal="center" vertical="center" wrapText="1"/>
    </xf>
    <xf numFmtId="199" fontId="15" fillId="0" borderId="1" xfId="0" applyNumberFormat="1" applyFont="1" applyFill="1" applyBorder="1" applyAlignment="1">
      <alignment vertical="center" wrapText="1"/>
    </xf>
    <xf numFmtId="0" fontId="8" fillId="0" borderId="0" xfId="927" applyFill="1" applyAlignment="1"/>
    <xf numFmtId="0" fontId="8" fillId="0" borderId="0" xfId="927" applyAlignment="1"/>
    <xf numFmtId="0" fontId="8" fillId="0" borderId="0" xfId="927" applyAlignment="1">
      <alignment horizontal="right" vertical="center"/>
    </xf>
    <xf numFmtId="0" fontId="28" fillId="0" borderId="0" xfId="927" applyNumberFormat="1" applyFont="1" applyFill="1" applyAlignment="1" applyProtection="1">
      <alignment horizontal="center" vertical="center" wrapText="1"/>
    </xf>
    <xf numFmtId="0" fontId="28" fillId="0" borderId="0" xfId="927" applyNumberFormat="1" applyFont="1" applyFill="1" applyAlignment="1" applyProtection="1">
      <alignment horizontal="right" vertical="center" wrapText="1"/>
    </xf>
    <xf numFmtId="0" fontId="12" fillId="0" borderId="0" xfId="582" applyFont="1" applyAlignment="1" applyProtection="1">
      <alignment horizontal="left" vertical="center"/>
    </xf>
    <xf numFmtId="200" fontId="29" fillId="0" borderId="0" xfId="582" applyNumberFormat="1" applyFont="1" applyAlignment="1">
      <alignment horizontal="right" vertical="center"/>
    </xf>
    <xf numFmtId="0" fontId="29" fillId="0" borderId="0" xfId="582" applyFont="1" applyAlignment="1">
      <alignment horizontal="right" vertical="center"/>
    </xf>
    <xf numFmtId="189" fontId="29" fillId="0" borderId="0" xfId="582" applyNumberFormat="1" applyFont="1" applyFill="1" applyBorder="1" applyAlignment="1" applyProtection="1">
      <alignment horizontal="right" vertical="center"/>
    </xf>
    <xf numFmtId="2" fontId="27" fillId="0" borderId="1" xfId="852" applyNumberFormat="1" applyFont="1" applyFill="1" applyBorder="1" applyAlignment="1" applyProtection="1">
      <alignment horizontal="center" vertical="center" wrapText="1"/>
    </xf>
    <xf numFmtId="201" fontId="27" fillId="0" borderId="1" xfId="1039" applyNumberFormat="1" applyFont="1" applyBorder="1" applyAlignment="1">
      <alignment horizontal="center" vertical="center" wrapText="1"/>
    </xf>
    <xf numFmtId="0" fontId="8" fillId="0" borderId="0" xfId="722" applyAlignment="1">
      <alignment horizontal="center" vertical="center"/>
    </xf>
    <xf numFmtId="49" fontId="27" fillId="0" borderId="1" xfId="854" applyNumberFormat="1" applyFont="1" applyFill="1" applyBorder="1" applyAlignment="1" applyProtection="1">
      <alignment horizontal="left" vertical="center"/>
    </xf>
    <xf numFmtId="202" fontId="27" fillId="0" borderId="1" xfId="28" applyNumberFormat="1" applyFont="1" applyFill="1" applyBorder="1" applyAlignment="1">
      <alignment horizontal="right" vertical="center" wrapText="1"/>
    </xf>
    <xf numFmtId="203" fontId="27" fillId="0" borderId="1" xfId="38" applyNumberFormat="1" applyFont="1" applyFill="1" applyBorder="1" applyAlignment="1" applyProtection="1">
      <alignment horizontal="right" vertical="center" wrapText="1"/>
      <protection locked="0"/>
    </xf>
    <xf numFmtId="49" fontId="15" fillId="0" borderId="1" xfId="854" applyNumberFormat="1" applyFont="1" applyFill="1" applyBorder="1" applyAlignment="1" applyProtection="1">
      <alignment horizontal="left" vertical="center"/>
    </xf>
    <xf numFmtId="202" fontId="15" fillId="0" borderId="1" xfId="28" applyNumberFormat="1" applyFont="1" applyFill="1" applyBorder="1" applyAlignment="1">
      <alignment horizontal="right" vertical="center" wrapText="1"/>
    </xf>
    <xf numFmtId="203" fontId="15" fillId="0" borderId="1" xfId="38" applyNumberFormat="1" applyFont="1" applyFill="1" applyBorder="1" applyAlignment="1" applyProtection="1">
      <alignment horizontal="right" vertical="center" wrapText="1"/>
      <protection locked="0"/>
    </xf>
    <xf numFmtId="202" fontId="30" fillId="0" borderId="1" xfId="28" applyNumberFormat="1" applyFont="1" applyFill="1" applyBorder="1" applyAlignment="1" applyProtection="1">
      <alignment vertical="center" wrapText="1"/>
    </xf>
    <xf numFmtId="202" fontId="15" fillId="0" borderId="1" xfId="28" applyNumberFormat="1" applyFont="1" applyFill="1" applyBorder="1" applyAlignment="1" applyProtection="1">
      <alignment horizontal="right" vertical="center" wrapText="1"/>
    </xf>
    <xf numFmtId="202" fontId="15" fillId="3" borderId="1" xfId="28" applyNumberFormat="1" applyFont="1" applyFill="1" applyBorder="1" applyAlignment="1" applyProtection="1">
      <alignment horizontal="right" vertical="center" wrapText="1"/>
    </xf>
    <xf numFmtId="49" fontId="27" fillId="0" borderId="1" xfId="935" applyNumberFormat="1" applyFont="1" applyFill="1" applyBorder="1" applyAlignment="1" applyProtection="1">
      <alignment horizontal="distributed" vertical="center"/>
    </xf>
    <xf numFmtId="203" fontId="27" fillId="0" borderId="1" xfId="582" applyNumberFormat="1" applyFont="1" applyFill="1" applyBorder="1" applyAlignment="1" applyProtection="1">
      <alignment horizontal="right" vertical="center" wrapText="1"/>
    </xf>
    <xf numFmtId="49" fontId="27" fillId="0" borderId="1" xfId="935" applyNumberFormat="1" applyFont="1" applyFill="1" applyBorder="1" applyAlignment="1" applyProtection="1">
      <alignment horizontal="left" vertical="center"/>
    </xf>
    <xf numFmtId="202" fontId="8" fillId="0" borderId="0" xfId="927" applyNumberFormat="1" applyAlignment="1">
      <alignment horizontal="right" vertical="center"/>
    </xf>
    <xf numFmtId="0" fontId="8" fillId="0" borderId="0" xfId="722" applyFill="1" applyAlignment="1"/>
    <xf numFmtId="0" fontId="8" fillId="0" borderId="0" xfId="722" applyAlignment="1"/>
    <xf numFmtId="0" fontId="28" fillId="0" borderId="0" xfId="722" applyNumberFormat="1" applyFont="1" applyFill="1" applyAlignment="1" applyProtection="1">
      <alignment horizontal="center" vertical="center" wrapText="1"/>
    </xf>
    <xf numFmtId="0" fontId="15" fillId="0" borderId="0" xfId="722" applyFont="1" applyFill="1" applyAlignment="1" applyProtection="1">
      <alignment horizontal="left" vertical="center"/>
    </xf>
    <xf numFmtId="200" fontId="15" fillId="0" borderId="0" xfId="722" applyNumberFormat="1" applyFont="1" applyFill="1" applyAlignment="1" applyProtection="1">
      <alignment horizontal="right"/>
    </xf>
    <xf numFmtId="0" fontId="31" fillId="0" borderId="0" xfId="722" applyFont="1" applyFill="1" applyAlignment="1">
      <alignment vertical="center"/>
    </xf>
    <xf numFmtId="0" fontId="15" fillId="0" borderId="0" xfId="722" applyFont="1" applyFill="1" applyAlignment="1">
      <alignment horizontal="right" vertical="center"/>
    </xf>
    <xf numFmtId="0" fontId="27" fillId="0" borderId="1" xfId="722" applyNumberFormat="1" applyFont="1" applyFill="1" applyBorder="1" applyAlignment="1" applyProtection="1">
      <alignment horizontal="center" vertical="center"/>
    </xf>
    <xf numFmtId="49" fontId="27" fillId="0" borderId="1" xfId="434" applyNumberFormat="1" applyFont="1" applyFill="1" applyBorder="1" applyAlignment="1" applyProtection="1">
      <alignment vertical="center"/>
    </xf>
    <xf numFmtId="202" fontId="27" fillId="0" borderId="1" xfId="117" applyNumberFormat="1" applyFont="1" applyBorder="1" applyAlignment="1">
      <alignment horizontal="right" vertical="center" wrapText="1"/>
    </xf>
    <xf numFmtId="202" fontId="27" fillId="0" borderId="1" xfId="899" applyNumberFormat="1" applyFont="1" applyBorder="1" applyAlignment="1">
      <alignment horizontal="right" vertical="center" wrapText="1"/>
    </xf>
    <xf numFmtId="49" fontId="15" fillId="0" borderId="1" xfId="434" applyNumberFormat="1" applyFont="1" applyFill="1" applyBorder="1" applyAlignment="1" applyProtection="1">
      <alignment vertical="center"/>
    </xf>
    <xf numFmtId="202" fontId="15" fillId="0" borderId="1" xfId="117" applyNumberFormat="1" applyFont="1" applyBorder="1" applyAlignment="1">
      <alignment horizontal="right" vertical="center" wrapText="1"/>
    </xf>
    <xf numFmtId="202" fontId="15" fillId="0" borderId="1" xfId="899" applyNumberFormat="1" applyFont="1" applyBorder="1" applyAlignment="1">
      <alignment horizontal="right" vertical="center" wrapText="1"/>
    </xf>
    <xf numFmtId="203" fontId="15" fillId="0" borderId="1" xfId="655" applyNumberFormat="1" applyFont="1" applyFill="1" applyBorder="1" applyAlignment="1">
      <alignment horizontal="right" vertical="center" wrapText="1"/>
    </xf>
    <xf numFmtId="49" fontId="27" fillId="0" borderId="1" xfId="434" applyNumberFormat="1" applyFont="1" applyFill="1" applyBorder="1" applyAlignment="1" applyProtection="1">
      <alignment vertical="center" wrapText="1"/>
    </xf>
    <xf numFmtId="202" fontId="15" fillId="0" borderId="1" xfId="899" applyNumberFormat="1" applyFont="1" applyFill="1" applyBorder="1" applyAlignment="1">
      <alignment horizontal="right" vertical="center" wrapText="1"/>
    </xf>
    <xf numFmtId="203" fontId="15" fillId="0" borderId="1" xfId="0" applyNumberFormat="1" applyFont="1" applyBorder="1" applyAlignment="1">
      <alignment horizontal="right" vertical="center" wrapText="1"/>
    </xf>
    <xf numFmtId="202" fontId="27" fillId="0" borderId="1" xfId="117" applyNumberFormat="1" applyFont="1" applyFill="1" applyBorder="1" applyAlignment="1">
      <alignment horizontal="right" vertical="center" wrapText="1"/>
    </xf>
    <xf numFmtId="202" fontId="15" fillId="3" borderId="1" xfId="899" applyNumberFormat="1" applyFont="1" applyFill="1" applyBorder="1" applyAlignment="1">
      <alignment horizontal="right" vertical="center" wrapText="1"/>
    </xf>
    <xf numFmtId="203" fontId="27" fillId="0" borderId="1" xfId="655" applyNumberFormat="1" applyFont="1" applyFill="1" applyBorder="1" applyAlignment="1">
      <alignment horizontal="right" vertical="center" wrapText="1"/>
    </xf>
    <xf numFmtId="202" fontId="27" fillId="0" borderId="1" xfId="899" applyNumberFormat="1" applyFont="1" applyFill="1" applyBorder="1" applyAlignment="1">
      <alignment horizontal="right" vertical="center" wrapText="1"/>
    </xf>
    <xf numFmtId="203" fontId="3" fillId="0" borderId="1" xfId="38" applyNumberFormat="1" applyFont="1" applyFill="1" applyBorder="1" applyAlignment="1" applyProtection="1">
      <alignment horizontal="right" vertical="center" wrapText="1"/>
    </xf>
    <xf numFmtId="202" fontId="8" fillId="0" borderId="0" xfId="722" applyNumberFormat="1" applyAlignment="1"/>
    <xf numFmtId="0" fontId="8" fillId="0" borderId="0" xfId="796" applyFill="1" applyAlignment="1"/>
    <xf numFmtId="0" fontId="8" fillId="0" borderId="0" xfId="796" applyAlignment="1"/>
    <xf numFmtId="0" fontId="28" fillId="0" borderId="0" xfId="796" applyNumberFormat="1" applyFont="1" applyFill="1" applyAlignment="1" applyProtection="1">
      <alignment horizontal="center" vertical="center" wrapText="1"/>
    </xf>
    <xf numFmtId="0" fontId="12" fillId="0" borderId="0" xfId="736" applyFont="1" applyAlignment="1" applyProtection="1">
      <alignment horizontal="left" vertical="center"/>
    </xf>
    <xf numFmtId="0" fontId="29" fillId="0" borderId="0" xfId="736" applyFont="1" applyAlignment="1"/>
    <xf numFmtId="181" fontId="29" fillId="0" borderId="0" xfId="736" applyNumberFormat="1" applyFont="1" applyAlignment="1"/>
    <xf numFmtId="189" fontId="30" fillId="0" borderId="0" xfId="736" applyNumberFormat="1" applyFont="1" applyFill="1" applyBorder="1" applyAlignment="1" applyProtection="1">
      <alignment horizontal="right" vertical="center"/>
    </xf>
    <xf numFmtId="0" fontId="8" fillId="0" borderId="0" xfId="796" applyAlignment="1">
      <alignment horizontal="center" vertical="center"/>
    </xf>
    <xf numFmtId="0" fontId="32" fillId="0" borderId="0" xfId="566" applyFont="1" applyAlignment="1">
      <alignment horizontal="center" vertical="center"/>
    </xf>
    <xf numFmtId="49" fontId="27" fillId="0" borderId="1" xfId="854" applyNumberFormat="1" applyFont="1" applyFill="1" applyBorder="1" applyAlignment="1" applyProtection="1">
      <alignment horizontal="left" vertical="center" wrapText="1"/>
    </xf>
    <xf numFmtId="49" fontId="27" fillId="0" borderId="1" xfId="935" applyNumberFormat="1" applyFont="1" applyFill="1" applyBorder="1" applyAlignment="1" applyProtection="1">
      <alignment horizontal="left" vertical="center" wrapText="1"/>
    </xf>
    <xf numFmtId="202" fontId="8" fillId="0" borderId="0" xfId="796" applyNumberFormat="1" applyAlignment="1"/>
    <xf numFmtId="0" fontId="8" fillId="0" borderId="0" xfId="796" applyAlignment="1">
      <alignment vertical="center"/>
    </xf>
    <xf numFmtId="0" fontId="15" fillId="0" borderId="0" xfId="796" applyFont="1" applyFill="1" applyAlignment="1" applyProtection="1">
      <alignment horizontal="left" vertical="center"/>
    </xf>
    <xf numFmtId="4" fontId="15" fillId="0" borderId="0" xfId="796" applyNumberFormat="1" applyFont="1" applyFill="1" applyAlignment="1" applyProtection="1">
      <alignment horizontal="right" vertical="center"/>
    </xf>
    <xf numFmtId="181" fontId="31" fillId="0" borderId="0" xfId="796" applyNumberFormat="1" applyFont="1" applyFill="1" applyAlignment="1">
      <alignment vertical="center"/>
    </xf>
    <xf numFmtId="0" fontId="15" fillId="0" borderId="0" xfId="796" applyFont="1" applyFill="1" applyAlignment="1">
      <alignment horizontal="right" vertical="center"/>
    </xf>
    <xf numFmtId="0" fontId="27" fillId="0" borderId="1" xfId="949" applyNumberFormat="1" applyFont="1" applyFill="1" applyBorder="1" applyAlignment="1" applyProtection="1">
      <alignment horizontal="center" vertical="center"/>
    </xf>
    <xf numFmtId="49" fontId="27" fillId="0" borderId="1" xfId="952" applyNumberFormat="1" applyFont="1" applyFill="1" applyBorder="1" applyAlignment="1" applyProtection="1">
      <alignment vertical="center"/>
    </xf>
    <xf numFmtId="0" fontId="32" fillId="0" borderId="0" xfId="566" applyFont="1">
      <alignment vertical="center"/>
    </xf>
    <xf numFmtId="49" fontId="15" fillId="0" borderId="1" xfId="952" applyNumberFormat="1" applyFont="1" applyFill="1" applyBorder="1" applyAlignment="1" applyProtection="1">
      <alignment vertical="center"/>
    </xf>
    <xf numFmtId="49" fontId="27" fillId="0" borderId="1" xfId="935" applyNumberFormat="1" applyFont="1" applyFill="1" applyBorder="1" applyAlignment="1" applyProtection="1">
      <alignment vertical="center"/>
    </xf>
    <xf numFmtId="0" fontId="8" fillId="0" borderId="0" xfId="1039">
      <alignment vertical="center"/>
    </xf>
    <xf numFmtId="0" fontId="7" fillId="0" borderId="0" xfId="1039" applyFont="1" applyAlignment="1">
      <alignment horizontal="center" vertical="center" wrapText="1"/>
    </xf>
    <xf numFmtId="0" fontId="8" fillId="0" borderId="0" xfId="1039" applyFill="1">
      <alignment vertical="center"/>
    </xf>
    <xf numFmtId="0" fontId="2" fillId="0" borderId="0" xfId="0" applyFont="1" applyFill="1" applyAlignment="1">
      <alignment vertical="center"/>
    </xf>
    <xf numFmtId="0" fontId="33" fillId="0" borderId="0" xfId="684" applyFont="1" applyAlignment="1">
      <alignment horizontal="center" vertical="center" shrinkToFit="1"/>
    </xf>
    <xf numFmtId="0" fontId="10" fillId="0" borderId="0" xfId="684" applyFont="1" applyAlignment="1">
      <alignment horizontal="center" vertical="center" shrinkToFit="1"/>
    </xf>
    <xf numFmtId="0" fontId="12" fillId="0" borderId="0" xfId="684" applyFont="1" applyBorder="1" applyAlignment="1">
      <alignment horizontal="left" vertical="center" wrapText="1"/>
    </xf>
    <xf numFmtId="0" fontId="12" fillId="0" borderId="0" xfId="0" applyFont="1" applyFill="1" applyAlignment="1">
      <alignment horizontal="right"/>
    </xf>
    <xf numFmtId="0" fontId="27" fillId="0" borderId="1" xfId="1119" applyFont="1" applyBorder="1" applyAlignment="1">
      <alignment horizontal="center" vertical="center"/>
    </xf>
    <xf numFmtId="49" fontId="27" fillId="0" borderId="1" xfId="0" applyNumberFormat="1" applyFont="1" applyFill="1" applyBorder="1" applyAlignment="1" applyProtection="1">
      <alignment vertical="center" wrapText="1"/>
    </xf>
    <xf numFmtId="202" fontId="15" fillId="0" borderId="1" xfId="28" applyNumberFormat="1" applyFont="1" applyBorder="1" applyAlignment="1">
      <alignment horizontal="right" vertical="center" wrapText="1"/>
    </xf>
    <xf numFmtId="0" fontId="15" fillId="0" borderId="1" xfId="679"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4" fillId="0" borderId="1" xfId="1039" applyFont="1" applyFill="1" applyBorder="1">
      <alignment vertical="center"/>
    </xf>
    <xf numFmtId="0" fontId="26" fillId="0" borderId="1" xfId="0" applyFont="1" applyBorder="1" applyAlignment="1">
      <alignment horizontal="center" vertical="center"/>
    </xf>
    <xf numFmtId="0" fontId="10" fillId="0" borderId="0" xfId="655" applyFont="1" applyAlignment="1">
      <alignment horizontal="center" vertical="center" shrinkToFit="1"/>
    </xf>
    <xf numFmtId="0" fontId="12" fillId="0" borderId="0" xfId="655" applyFont="1" applyAlignment="1">
      <alignment horizontal="left" vertical="center" wrapText="1"/>
    </xf>
    <xf numFmtId="0" fontId="12" fillId="0" borderId="0" xfId="655" applyFont="1" applyFill="1" applyAlignment="1">
      <alignment horizontal="left" vertical="center" wrapText="1"/>
    </xf>
    <xf numFmtId="201" fontId="15" fillId="0" borderId="0" xfId="1117" applyNumberFormat="1" applyFont="1" applyBorder="1" applyAlignment="1">
      <alignment horizontal="right" vertical="center"/>
    </xf>
    <xf numFmtId="0" fontId="27" fillId="0" borderId="1" xfId="1117" applyFont="1" applyBorder="1" applyAlignment="1">
      <alignment horizontal="center" vertical="center"/>
    </xf>
    <xf numFmtId="0" fontId="0" fillId="0" borderId="0" xfId="0" applyFont="1" applyAlignment="1"/>
    <xf numFmtId="202" fontId="27" fillId="0" borderId="1" xfId="1039" applyNumberFormat="1" applyFont="1" applyFill="1" applyBorder="1" applyAlignment="1">
      <alignment horizontal="right" vertical="center" wrapText="1"/>
    </xf>
    <xf numFmtId="203" fontId="27" fillId="0" borderId="1" xfId="38" applyNumberFormat="1" applyFont="1" applyFill="1" applyBorder="1" applyAlignment="1">
      <alignment horizontal="right" vertical="center" wrapText="1"/>
    </xf>
    <xf numFmtId="202" fontId="15" fillId="0" borderId="1" xfId="1039" applyNumberFormat="1" applyFont="1" applyFill="1" applyBorder="1" applyAlignment="1">
      <alignment horizontal="right" vertical="center" wrapText="1"/>
    </xf>
    <xf numFmtId="203" fontId="15" fillId="0" borderId="1" xfId="1039" applyNumberFormat="1" applyFont="1" applyBorder="1" applyAlignment="1">
      <alignment horizontal="right" vertical="center" wrapText="1"/>
    </xf>
    <xf numFmtId="203" fontId="27" fillId="0" borderId="1" xfId="1039" applyNumberFormat="1" applyFont="1" applyBorder="1" applyAlignment="1">
      <alignment horizontal="right" vertical="center" wrapText="1"/>
    </xf>
    <xf numFmtId="49" fontId="15" fillId="0" borderId="1" xfId="0" applyNumberFormat="1" applyFont="1" applyFill="1" applyBorder="1" applyAlignment="1" applyProtection="1">
      <alignment vertical="center" wrapText="1"/>
    </xf>
    <xf numFmtId="0" fontId="27" fillId="3" borderId="1" xfId="1039" applyFont="1" applyFill="1" applyBorder="1" applyAlignment="1">
      <alignment horizontal="distributed" vertical="center" wrapText="1"/>
    </xf>
    <xf numFmtId="41" fontId="27" fillId="0" borderId="1" xfId="1039" applyNumberFormat="1" applyFont="1" applyBorder="1" applyAlignment="1">
      <alignment horizontal="right" vertical="center" wrapText="1"/>
    </xf>
    <xf numFmtId="0" fontId="27" fillId="0" borderId="1" xfId="679" applyNumberFormat="1" applyFont="1" applyFill="1" applyBorder="1" applyAlignment="1">
      <alignment horizontal="left" vertical="center" wrapText="1"/>
    </xf>
    <xf numFmtId="203" fontId="11" fillId="0" borderId="1" xfId="0" applyNumberFormat="1" applyFont="1" applyBorder="1" applyAlignment="1">
      <alignment horizontal="right" vertical="center" wrapText="1"/>
    </xf>
    <xf numFmtId="0" fontId="15" fillId="0" borderId="1" xfId="679" applyNumberFormat="1" applyFont="1" applyFill="1" applyBorder="1" applyAlignment="1">
      <alignment horizontal="left" vertical="center" wrapText="1" indent="1"/>
    </xf>
    <xf numFmtId="41" fontId="15" fillId="0" borderId="1" xfId="1039" applyNumberFormat="1" applyFont="1" applyBorder="1" applyAlignment="1">
      <alignment horizontal="right" vertical="center" wrapText="1"/>
    </xf>
    <xf numFmtId="41" fontId="15" fillId="0" borderId="1" xfId="1039" applyNumberFormat="1" applyFont="1" applyFill="1" applyBorder="1" applyAlignment="1">
      <alignment horizontal="right" vertical="center" wrapText="1"/>
    </xf>
    <xf numFmtId="0" fontId="27" fillId="3" borderId="1" xfId="1039" applyFont="1" applyFill="1" applyBorder="1" applyAlignment="1">
      <alignment horizontal="left" vertical="center" wrapText="1"/>
    </xf>
    <xf numFmtId="41" fontId="27" fillId="0" borderId="1" xfId="1039" applyNumberFormat="1" applyFont="1" applyFill="1" applyBorder="1" applyAlignment="1">
      <alignment horizontal="right" vertical="center" wrapText="1"/>
    </xf>
    <xf numFmtId="41" fontId="27" fillId="3" borderId="1" xfId="1039" applyNumberFormat="1" applyFont="1" applyFill="1" applyBorder="1" applyAlignment="1">
      <alignment horizontal="right" vertical="center" wrapText="1"/>
    </xf>
    <xf numFmtId="41" fontId="0" fillId="0" borderId="0" xfId="0" applyNumberFormat="1" applyAlignment="1"/>
    <xf numFmtId="202" fontId="0" fillId="0" borderId="0" xfId="0" applyNumberFormat="1" applyAlignment="1"/>
    <xf numFmtId="0" fontId="8" fillId="0" borderId="0" xfId="679" applyAlignment="1"/>
    <xf numFmtId="0" fontId="35" fillId="2" borderId="0" xfId="679" applyFont="1" applyFill="1" applyAlignment="1"/>
    <xf numFmtId="0" fontId="36" fillId="2" borderId="0" xfId="655" applyFont="1" applyFill="1" applyAlignment="1">
      <alignment horizontal="center" vertical="center" shrinkToFit="1"/>
    </xf>
    <xf numFmtId="0" fontId="37" fillId="2" borderId="0" xfId="655" applyFont="1" applyFill="1" applyAlignment="1">
      <alignment horizontal="left" vertical="center" wrapText="1"/>
    </xf>
    <xf numFmtId="0" fontId="15" fillId="0" borderId="0" xfId="679" applyFont="1" applyAlignment="1">
      <alignment horizontal="right" vertical="center"/>
    </xf>
    <xf numFmtId="0" fontId="27" fillId="0" borderId="1" xfId="679" applyFont="1" applyFill="1" applyBorder="1" applyAlignment="1">
      <alignment horizontal="center" vertical="center" wrapText="1"/>
    </xf>
    <xf numFmtId="201" fontId="27" fillId="2" borderId="1" xfId="1039" applyNumberFormat="1" applyFont="1" applyFill="1" applyBorder="1" applyAlignment="1">
      <alignment horizontal="center" vertical="center" wrapText="1"/>
    </xf>
    <xf numFmtId="202" fontId="38" fillId="2" borderId="1" xfId="28" applyNumberFormat="1" applyFont="1" applyFill="1" applyBorder="1" applyAlignment="1">
      <alignment horizontal="right" vertical="center" wrapText="1"/>
    </xf>
    <xf numFmtId="49" fontId="15" fillId="2" borderId="1" xfId="0" applyNumberFormat="1" applyFont="1" applyFill="1" applyBorder="1" applyAlignment="1" applyProtection="1">
      <alignment vertical="center" wrapText="1"/>
    </xf>
    <xf numFmtId="0" fontId="30" fillId="2" borderId="1" xfId="0" applyFont="1" applyFill="1" applyBorder="1" applyAlignment="1" applyProtection="1">
      <alignment horizontal="right" vertical="center"/>
      <protection locked="0"/>
    </xf>
    <xf numFmtId="203" fontId="11" fillId="0" borderId="1" xfId="655" applyNumberFormat="1" applyFont="1" applyFill="1" applyBorder="1" applyAlignment="1">
      <alignment horizontal="right" vertical="center" wrapText="1"/>
    </xf>
    <xf numFmtId="203" fontId="12" fillId="0" borderId="1" xfId="0" applyNumberFormat="1" applyFont="1" applyBorder="1" applyAlignment="1">
      <alignment horizontal="right" vertical="center" wrapText="1"/>
    </xf>
    <xf numFmtId="0" fontId="30" fillId="2" borderId="1" xfId="0" applyNumberFormat="1" applyFont="1" applyFill="1" applyBorder="1" applyAlignment="1" applyProtection="1">
      <alignment horizontal="right" vertical="center"/>
    </xf>
    <xf numFmtId="203" fontId="12" fillId="0" borderId="1" xfId="655" applyNumberFormat="1" applyFont="1" applyFill="1" applyBorder="1" applyAlignment="1">
      <alignment horizontal="right" vertical="center" wrapText="1"/>
    </xf>
    <xf numFmtId="3" fontId="30" fillId="2" borderId="1" xfId="0" applyNumberFormat="1" applyFont="1" applyFill="1" applyBorder="1" applyAlignment="1" applyProtection="1">
      <alignment horizontal="right" vertical="center" wrapText="1"/>
      <protection locked="0"/>
    </xf>
    <xf numFmtId="4" fontId="39" fillId="2" borderId="1" xfId="648" applyNumberFormat="1" applyFont="1" applyFill="1" applyBorder="1" applyAlignment="1" applyProtection="1">
      <alignment horizontal="right" vertical="center"/>
    </xf>
    <xf numFmtId="4" fontId="40" fillId="2" borderId="1" xfId="648" applyNumberFormat="1" applyFont="1" applyFill="1" applyBorder="1" applyAlignment="1" applyProtection="1">
      <alignment horizontal="right" vertical="center"/>
    </xf>
    <xf numFmtId="202" fontId="27" fillId="0" borderId="1" xfId="655" applyNumberFormat="1" applyFont="1" applyFill="1" applyBorder="1" applyAlignment="1">
      <alignment horizontal="right" vertical="center" wrapText="1"/>
    </xf>
    <xf numFmtId="202" fontId="27" fillId="2" borderId="1" xfId="655" applyNumberFormat="1" applyFont="1" applyFill="1" applyBorder="1" applyAlignment="1">
      <alignment horizontal="right" vertical="center" wrapText="1"/>
    </xf>
    <xf numFmtId="202" fontId="15" fillId="0" borderId="1" xfId="655" applyNumberFormat="1" applyFont="1" applyFill="1" applyBorder="1" applyAlignment="1">
      <alignment horizontal="right" vertical="center" wrapText="1"/>
    </xf>
    <xf numFmtId="202" fontId="15" fillId="2" borderId="1" xfId="655" applyNumberFormat="1" applyFont="1" applyFill="1" applyBorder="1" applyAlignment="1">
      <alignment horizontal="right" vertical="center" wrapText="1"/>
    </xf>
    <xf numFmtId="202" fontId="27" fillId="2" borderId="1" xfId="1039" applyNumberFormat="1" applyFont="1" applyFill="1" applyBorder="1" applyAlignment="1">
      <alignment horizontal="right" vertical="center" wrapText="1"/>
    </xf>
    <xf numFmtId="202" fontId="15" fillId="2" borderId="1" xfId="1039" applyNumberFormat="1" applyFont="1" applyFill="1" applyBorder="1" applyAlignment="1">
      <alignment horizontal="right" vertical="center" wrapText="1"/>
    </xf>
    <xf numFmtId="202" fontId="15" fillId="2" borderId="1" xfId="1001" applyNumberFormat="1" applyFont="1" applyFill="1" applyBorder="1" applyAlignment="1">
      <alignment horizontal="right" vertical="center" wrapText="1"/>
    </xf>
    <xf numFmtId="202" fontId="11" fillId="0" borderId="1" xfId="0" applyNumberFormat="1" applyFont="1" applyFill="1" applyBorder="1" applyAlignment="1">
      <alignment horizontal="right" vertical="center" wrapText="1"/>
    </xf>
    <xf numFmtId="202" fontId="27" fillId="2" borderId="1" xfId="1001"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202" fontId="27" fillId="2" borderId="1" xfId="28"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xf>
    <xf numFmtId="41" fontId="15" fillId="0" borderId="1" xfId="1001" applyNumberFormat="1" applyFont="1" applyFill="1" applyBorder="1" applyAlignment="1">
      <alignment horizontal="right" vertical="center" wrapText="1"/>
    </xf>
    <xf numFmtId="41" fontId="15" fillId="0" borderId="1" xfId="655" applyNumberFormat="1" applyFont="1" applyFill="1" applyBorder="1" applyAlignment="1">
      <alignment horizontal="right" vertical="center" wrapText="1"/>
    </xf>
    <xf numFmtId="49" fontId="27" fillId="0" borderId="1" xfId="0" applyNumberFormat="1" applyFont="1" applyFill="1" applyBorder="1" applyAlignment="1" applyProtection="1">
      <alignment horizontal="left" vertical="center" wrapText="1"/>
    </xf>
    <xf numFmtId="41" fontId="27" fillId="0" borderId="1" xfId="1001" applyNumberFormat="1" applyFont="1" applyFill="1" applyBorder="1" applyAlignment="1">
      <alignment horizontal="right" vertical="center" wrapText="1"/>
    </xf>
    <xf numFmtId="41" fontId="27" fillId="0" borderId="1" xfId="655" applyNumberFormat="1" applyFont="1" applyFill="1" applyBorder="1" applyAlignment="1">
      <alignment horizontal="right" vertical="center" wrapText="1"/>
    </xf>
    <xf numFmtId="41" fontId="8" fillId="0" borderId="0" xfId="679" applyNumberFormat="1" applyAlignment="1"/>
    <xf numFmtId="202" fontId="8" fillId="0" borderId="0" xfId="679" applyNumberFormat="1" applyAlignment="1"/>
    <xf numFmtId="0" fontId="15" fillId="0" borderId="0" xfId="679" applyFont="1" applyAlignment="1"/>
    <xf numFmtId="0" fontId="8" fillId="0" borderId="0" xfId="679" applyFill="1" applyAlignment="1"/>
    <xf numFmtId="0" fontId="10" fillId="3" borderId="0" xfId="655" applyFont="1" applyFill="1" applyAlignment="1">
      <alignment horizontal="center" vertical="center" shrinkToFit="1"/>
    </xf>
    <xf numFmtId="0" fontId="41" fillId="3" borderId="0" xfId="655" applyFont="1" applyFill="1" applyAlignment="1">
      <alignment vertical="center" shrinkToFit="1"/>
    </xf>
    <xf numFmtId="0" fontId="12" fillId="3" borderId="0" xfId="655" applyFont="1" applyFill="1" applyAlignment="1">
      <alignment horizontal="left" vertical="center" wrapText="1"/>
    </xf>
    <xf numFmtId="0" fontId="15" fillId="3" borderId="0" xfId="679" applyFont="1" applyFill="1" applyAlignment="1">
      <alignment horizontal="right" vertical="center"/>
    </xf>
    <xf numFmtId="201" fontId="8" fillId="3" borderId="0" xfId="1117" applyNumberFormat="1" applyFont="1" applyFill="1" applyBorder="1" applyAlignment="1">
      <alignment vertical="center"/>
    </xf>
    <xf numFmtId="0" fontId="27" fillId="3" borderId="1" xfId="1117" applyFont="1" applyFill="1" applyBorder="1" applyAlignment="1">
      <alignment horizontal="distributed" vertical="center" wrapText="1" indent="3"/>
    </xf>
    <xf numFmtId="0" fontId="8" fillId="3" borderId="0" xfId="679" applyFill="1" applyAlignment="1"/>
    <xf numFmtId="41" fontId="11" fillId="0" borderId="1" xfId="0" applyNumberFormat="1" applyFont="1" applyBorder="1" applyAlignment="1">
      <alignment horizontal="right" vertical="center" wrapText="1"/>
    </xf>
    <xf numFmtId="0" fontId="8" fillId="3" borderId="0" xfId="722" applyFill="1" applyAlignment="1"/>
    <xf numFmtId="0" fontId="15" fillId="0" borderId="1" xfId="924" applyNumberFormat="1" applyFont="1" applyFill="1" applyBorder="1" applyAlignment="1">
      <alignment horizontal="left" vertical="center" wrapText="1"/>
    </xf>
    <xf numFmtId="0" fontId="27" fillId="0" borderId="1" xfId="1117" applyFont="1" applyFill="1" applyBorder="1" applyAlignment="1">
      <alignment horizontal="left" vertical="center" wrapText="1"/>
    </xf>
    <xf numFmtId="0" fontId="15" fillId="0" borderId="1" xfId="924" applyNumberFormat="1" applyFont="1" applyFill="1" applyBorder="1" applyAlignment="1">
      <alignment horizontal="left" vertical="center" wrapText="1" indent="2"/>
    </xf>
    <xf numFmtId="0" fontId="15" fillId="0" borderId="1" xfId="924" applyNumberFormat="1" applyFont="1" applyFill="1" applyBorder="1" applyAlignment="1">
      <alignment horizontal="left" vertical="center" wrapText="1" indent="1"/>
    </xf>
    <xf numFmtId="0" fontId="27" fillId="0" borderId="1" xfId="924" applyNumberFormat="1" applyFont="1" applyFill="1" applyBorder="1" applyAlignment="1">
      <alignment horizontal="left" vertical="center" wrapText="1"/>
    </xf>
    <xf numFmtId="41" fontId="8" fillId="0" borderId="0" xfId="679" applyNumberFormat="1" applyFill="1" applyAlignment="1"/>
    <xf numFmtId="0" fontId="10" fillId="0" borderId="0" xfId="655" applyFont="1" applyFill="1" applyAlignment="1">
      <alignment horizontal="center" vertical="center" shrinkToFit="1"/>
    </xf>
    <xf numFmtId="189" fontId="15" fillId="0" borderId="0" xfId="927" applyNumberFormat="1" applyFont="1" applyFill="1" applyBorder="1" applyAlignment="1" applyProtection="1">
      <alignment horizontal="left" vertical="center"/>
    </xf>
    <xf numFmtId="0" fontId="15" fillId="0" borderId="0" xfId="679" applyFont="1" applyFill="1" applyBorder="1" applyAlignment="1">
      <alignment vertical="center"/>
    </xf>
    <xf numFmtId="0" fontId="15" fillId="0" borderId="0" xfId="679" applyFont="1" applyFill="1" applyAlignment="1">
      <alignment vertical="center"/>
    </xf>
    <xf numFmtId="189" fontId="29" fillId="0" borderId="0" xfId="927" applyNumberFormat="1" applyFont="1" applyFill="1" applyBorder="1" applyAlignment="1" applyProtection="1">
      <alignment horizontal="right" vertical="center"/>
    </xf>
    <xf numFmtId="0" fontId="42" fillId="3" borderId="0" xfId="566" applyFont="1" applyFill="1">
      <alignment vertical="center"/>
    </xf>
    <xf numFmtId="41" fontId="43" fillId="0" borderId="1" xfId="0" applyNumberFormat="1" applyFont="1" applyFill="1" applyBorder="1" applyAlignment="1">
      <alignment horizontal="right" vertical="center" wrapText="1"/>
    </xf>
    <xf numFmtId="203" fontId="15" fillId="0" borderId="1" xfId="38"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15"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9" fontId="15"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935" applyFont="1" applyFill="1" applyAlignment="1">
      <alignment horizontal="center" vertical="center"/>
    </xf>
    <xf numFmtId="0" fontId="44" fillId="0" borderId="0" xfId="0" applyFont="1" applyFill="1" applyAlignment="1"/>
    <xf numFmtId="0" fontId="12" fillId="0" borderId="0" xfId="935" applyFont="1" applyFill="1" applyAlignment="1">
      <alignment horizontal="left" vertical="center"/>
    </xf>
    <xf numFmtId="0" fontId="12" fillId="0" borderId="0" xfId="0" applyFont="1" applyFill="1" applyAlignment="1">
      <alignment vertical="center"/>
    </xf>
    <xf numFmtId="0" fontId="12" fillId="0" borderId="0" xfId="935" applyFont="1" applyFill="1" applyAlignment="1">
      <alignment horizontal="right" vertical="center"/>
    </xf>
    <xf numFmtId="201" fontId="27" fillId="0" borderId="1" xfId="1039" applyNumberFormat="1" applyFont="1" applyFill="1" applyBorder="1" applyAlignment="1">
      <alignment horizontal="center" vertical="center" wrapText="1"/>
    </xf>
    <xf numFmtId="202" fontId="8" fillId="0" borderId="0" xfId="679" applyNumberFormat="1" applyFont="1" applyFill="1" applyAlignment="1">
      <alignment horizontal="center" vertical="center" wrapText="1"/>
    </xf>
    <xf numFmtId="0" fontId="12" fillId="0" borderId="1" xfId="0" applyFont="1" applyFill="1" applyBorder="1" applyAlignment="1">
      <alignment horizontal="left" vertical="center" wrapText="1"/>
    </xf>
    <xf numFmtId="202" fontId="15" fillId="0" borderId="1" xfId="0" applyNumberFormat="1" applyFont="1" applyFill="1" applyBorder="1" applyAlignment="1">
      <alignment vertical="center" wrapText="1"/>
    </xf>
    <xf numFmtId="203" fontId="15" fillId="0" borderId="1" xfId="38" applyNumberFormat="1" applyFont="1" applyFill="1" applyBorder="1" applyAlignment="1">
      <alignment vertical="center" wrapText="1"/>
    </xf>
    <xf numFmtId="0" fontId="32" fillId="0" borderId="0" xfId="566" applyFont="1" applyFill="1" applyAlignment="1">
      <alignment horizontal="center" vertical="center"/>
    </xf>
    <xf numFmtId="0" fontId="12" fillId="0" borderId="1" xfId="0" applyFont="1" applyBorder="1" applyAlignment="1">
      <alignment horizontal="left" vertical="center" wrapText="1"/>
    </xf>
    <xf numFmtId="0" fontId="32" fillId="3" borderId="0" xfId="566" applyFont="1" applyFill="1" applyAlignment="1">
      <alignment horizontal="center" vertical="center"/>
    </xf>
    <xf numFmtId="0" fontId="11" fillId="0" borderId="1" xfId="0" applyFont="1" applyFill="1" applyBorder="1" applyAlignment="1">
      <alignment horizontal="center" vertical="center" wrapText="1"/>
    </xf>
    <xf numFmtId="202" fontId="27" fillId="0" borderId="1" xfId="0" applyNumberFormat="1" applyFont="1" applyFill="1" applyBorder="1" applyAlignment="1">
      <alignment vertical="center" wrapText="1"/>
    </xf>
    <xf numFmtId="203" fontId="27" fillId="0" borderId="1" xfId="38" applyNumberFormat="1" applyFont="1" applyFill="1" applyBorder="1" applyAlignment="1">
      <alignment vertical="center" wrapText="1"/>
    </xf>
    <xf numFmtId="0" fontId="6" fillId="0" borderId="5" xfId="0" applyFont="1" applyFill="1" applyBorder="1" applyAlignment="1">
      <alignment horizontal="left" vertical="center"/>
    </xf>
    <xf numFmtId="0" fontId="32" fillId="0" borderId="0" xfId="1039" applyFont="1" applyProtection="1">
      <alignment vertical="center"/>
    </xf>
    <xf numFmtId="0" fontId="34" fillId="0" borderId="0" xfId="1039" applyFont="1" applyAlignment="1" applyProtection="1">
      <alignment horizontal="center" vertical="center"/>
    </xf>
    <xf numFmtId="0" fontId="34" fillId="0" borderId="0" xfId="1039" applyFont="1" applyProtection="1">
      <alignment vertical="center"/>
    </xf>
    <xf numFmtId="0" fontId="8" fillId="0" borderId="0" xfId="1039" applyProtection="1">
      <alignment vertical="center"/>
    </xf>
    <xf numFmtId="0" fontId="8" fillId="3" borderId="0" xfId="1039" applyFill="1" applyProtection="1">
      <alignment vertical="center"/>
    </xf>
    <xf numFmtId="201" fontId="8" fillId="0" borderId="0" xfId="1039" applyNumberFormat="1" applyProtection="1">
      <alignment vertical="center"/>
    </xf>
    <xf numFmtId="202" fontId="8" fillId="0" borderId="0" xfId="679" applyNumberFormat="1" applyAlignment="1" applyProtection="1"/>
    <xf numFmtId="0" fontId="8" fillId="0" borderId="0" xfId="1039" applyFill="1" applyProtection="1">
      <alignment vertical="center"/>
    </xf>
    <xf numFmtId="0" fontId="1" fillId="0" borderId="0" xfId="1039" applyFont="1" applyFill="1" applyAlignment="1" applyProtection="1">
      <alignment horizontal="center" vertical="center"/>
    </xf>
    <xf numFmtId="202" fontId="8" fillId="0" borderId="0" xfId="679" applyNumberFormat="1" applyFill="1" applyAlignment="1" applyProtection="1"/>
    <xf numFmtId="0" fontId="32" fillId="0" borderId="0" xfId="1039" applyFont="1" applyFill="1" applyProtection="1">
      <alignment vertical="center"/>
    </xf>
    <xf numFmtId="0" fontId="15" fillId="0" borderId="0" xfId="1039" applyFont="1" applyFill="1" applyProtection="1">
      <alignment vertical="center"/>
    </xf>
    <xf numFmtId="201" fontId="15" fillId="0" borderId="0" xfId="1039" applyNumberFormat="1" applyFont="1" applyFill="1" applyBorder="1" applyAlignment="1" applyProtection="1">
      <alignment horizontal="right" vertical="center"/>
    </xf>
    <xf numFmtId="202" fontId="32" fillId="0" borderId="0" xfId="679" applyNumberFormat="1" applyFont="1" applyFill="1" applyAlignment="1" applyProtection="1"/>
    <xf numFmtId="201" fontId="27" fillId="0" borderId="6" xfId="1039" applyNumberFormat="1" applyFont="1" applyFill="1" applyBorder="1" applyAlignment="1" applyProtection="1">
      <alignment horizontal="center" vertical="center" wrapText="1"/>
    </xf>
    <xf numFmtId="0" fontId="27" fillId="0" borderId="1" xfId="1039" applyFont="1" applyFill="1" applyBorder="1" applyAlignment="1" applyProtection="1">
      <alignment horizontal="distributed" vertical="center" wrapText="1" indent="3"/>
    </xf>
    <xf numFmtId="201" fontId="27" fillId="0" borderId="1" xfId="1039" applyNumberFormat="1" applyFont="1" applyFill="1" applyBorder="1" applyAlignment="1" applyProtection="1">
      <alignment horizontal="center" vertical="center" wrapText="1"/>
    </xf>
    <xf numFmtId="0" fontId="34" fillId="0" borderId="0" xfId="1039" applyFont="1" applyFill="1" applyAlignment="1" applyProtection="1">
      <alignment horizontal="center" vertical="center" wrapText="1"/>
    </xf>
    <xf numFmtId="0" fontId="34" fillId="0" borderId="0" xfId="1039" applyFont="1" applyFill="1" applyAlignment="1" applyProtection="1">
      <alignment horizontal="center" vertical="center"/>
    </xf>
    <xf numFmtId="0" fontId="11" fillId="2" borderId="7"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protection locked="0"/>
    </xf>
    <xf numFmtId="0" fontId="32" fillId="0" borderId="0" xfId="566" applyFont="1" applyFill="1" applyProtection="1">
      <alignment vertical="center"/>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left" vertical="center"/>
    </xf>
    <xf numFmtId="203" fontId="15" fillId="0" borderId="1" xfId="38" applyNumberFormat="1" applyFont="1" applyFill="1" applyBorder="1" applyAlignment="1" applyProtection="1">
      <alignment horizontal="right" vertical="center" wrapText="1" shrinkToFit="1"/>
      <protection locked="0"/>
    </xf>
    <xf numFmtId="203" fontId="27" fillId="0" borderId="1" xfId="38" applyNumberFormat="1" applyFont="1" applyFill="1" applyBorder="1" applyAlignment="1" applyProtection="1">
      <alignment horizontal="right" vertical="center" wrapText="1" shrinkToFit="1"/>
      <protection locked="0"/>
    </xf>
    <xf numFmtId="49" fontId="11" fillId="2" borderId="7" xfId="0" applyNumberFormat="1" applyFont="1" applyFill="1" applyBorder="1" applyAlignment="1" applyProtection="1">
      <alignment horizontal="left" vertical="center" wrapText="1"/>
    </xf>
    <xf numFmtId="49" fontId="12" fillId="2" borderId="7"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49" fontId="46" fillId="2" borderId="7" xfId="0" applyNumberFormat="1" applyFont="1" applyFill="1" applyBorder="1" applyAlignment="1" applyProtection="1">
      <alignment horizontal="distributed" vertical="center"/>
    </xf>
    <xf numFmtId="49" fontId="46" fillId="2" borderId="1" xfId="0" applyNumberFormat="1" applyFont="1" applyFill="1" applyBorder="1" applyAlignment="1" applyProtection="1">
      <alignment horizontal="distributed" vertical="center" wrapText="1"/>
    </xf>
    <xf numFmtId="49" fontId="27" fillId="0" borderId="6" xfId="1039" applyNumberFormat="1" applyFont="1" applyFill="1" applyBorder="1" applyAlignment="1" applyProtection="1">
      <alignment horizontal="left" vertical="center"/>
    </xf>
    <xf numFmtId="0" fontId="27" fillId="0" borderId="1" xfId="1039" applyFont="1" applyFill="1" applyBorder="1" applyAlignment="1" applyProtection="1">
      <alignment horizontal="left" vertical="center" wrapText="1"/>
    </xf>
    <xf numFmtId="3" fontId="27" fillId="0" borderId="1" xfId="0" applyNumberFormat="1" applyFont="1" applyFill="1" applyBorder="1" applyAlignment="1" applyProtection="1">
      <alignment horizontal="right" vertical="center"/>
    </xf>
    <xf numFmtId="0" fontId="15" fillId="0" borderId="1" xfId="1039" applyFont="1" applyFill="1" applyBorder="1" applyAlignment="1" applyProtection="1">
      <alignment horizontal="left" vertical="center" wrapText="1"/>
    </xf>
    <xf numFmtId="49" fontId="15" fillId="0" borderId="6" xfId="1039" applyNumberFormat="1" applyFont="1" applyFill="1" applyBorder="1" applyAlignment="1" applyProtection="1">
      <alignment horizontal="left" vertical="center"/>
    </xf>
    <xf numFmtId="3" fontId="15" fillId="3" borderId="1" xfId="0" applyNumberFormat="1" applyFont="1" applyFill="1" applyBorder="1" applyAlignment="1" applyProtection="1">
      <alignment horizontal="right" vertical="center"/>
    </xf>
    <xf numFmtId="3" fontId="15" fillId="3" borderId="1" xfId="0" applyNumberFormat="1" applyFont="1" applyFill="1" applyBorder="1" applyAlignment="1" applyProtection="1">
      <alignment horizontal="right" vertical="center"/>
      <protection locked="0"/>
    </xf>
    <xf numFmtId="203" fontId="15" fillId="3" borderId="1" xfId="38" applyNumberFormat="1" applyFont="1" applyFill="1" applyBorder="1" applyAlignment="1" applyProtection="1">
      <alignment horizontal="right" vertical="center" wrapText="1"/>
      <protection locked="0"/>
    </xf>
    <xf numFmtId="49" fontId="15" fillId="0" borderId="6" xfId="1039" applyNumberFormat="1" applyFont="1" applyBorder="1" applyAlignment="1" applyProtection="1">
      <alignment horizontal="left" vertical="center"/>
    </xf>
    <xf numFmtId="0" fontId="15" fillId="3" borderId="1" xfId="1039" applyFont="1" applyFill="1" applyBorder="1" applyAlignment="1" applyProtection="1">
      <alignment horizontal="left" vertical="center" wrapText="1"/>
    </xf>
    <xf numFmtId="3" fontId="15" fillId="0" borderId="1" xfId="0" applyNumberFormat="1" applyFont="1" applyFill="1" applyBorder="1" applyAlignment="1" applyProtection="1">
      <alignment horizontal="right" vertical="center"/>
    </xf>
    <xf numFmtId="3" fontId="15" fillId="0" borderId="1" xfId="0" applyNumberFormat="1" applyFont="1" applyFill="1" applyBorder="1" applyAlignment="1" applyProtection="1">
      <alignment horizontal="right" vertical="center"/>
      <protection locked="0"/>
    </xf>
    <xf numFmtId="0" fontId="15" fillId="0" borderId="1" xfId="566" applyFont="1" applyFill="1" applyBorder="1" applyAlignment="1" applyProtection="1">
      <alignment horizontal="left" vertical="center" wrapText="1"/>
    </xf>
    <xf numFmtId="3" fontId="27" fillId="0" borderId="1" xfId="0" applyNumberFormat="1" applyFont="1" applyFill="1" applyBorder="1" applyAlignment="1" applyProtection="1">
      <alignment horizontal="right" vertical="center"/>
      <protection locked="0"/>
    </xf>
    <xf numFmtId="0" fontId="27" fillId="0" borderId="1" xfId="566" applyFont="1" applyFill="1" applyBorder="1" applyAlignment="1" applyProtection="1">
      <alignment horizontal="left" vertical="center" wrapText="1"/>
    </xf>
    <xf numFmtId="202" fontId="27" fillId="0" borderId="1" xfId="28" applyNumberFormat="1" applyFont="1" applyFill="1" applyBorder="1" applyAlignment="1" applyProtection="1">
      <alignment horizontal="right" vertical="center" wrapText="1"/>
    </xf>
    <xf numFmtId="203" fontId="15" fillId="0" borderId="1" xfId="38" applyNumberFormat="1" applyFont="1" applyFill="1" applyBorder="1" applyAlignment="1" applyProtection="1">
      <alignment horizontal="right" vertical="center" wrapText="1"/>
    </xf>
    <xf numFmtId="49" fontId="27" fillId="0" borderId="6" xfId="1039" applyNumberFormat="1" applyFont="1" applyFill="1" applyBorder="1" applyAlignment="1" applyProtection="1">
      <alignment horizontal="distributed" vertical="center" indent="1"/>
    </xf>
    <xf numFmtId="0" fontId="27" fillId="0" borderId="1" xfId="1039" applyFont="1" applyFill="1" applyBorder="1" applyAlignment="1" applyProtection="1">
      <alignment horizontal="distributed" vertical="center" wrapText="1" indent="1"/>
    </xf>
    <xf numFmtId="202" fontId="8" fillId="3" borderId="0" xfId="1039" applyNumberFormat="1" applyFill="1" applyProtection="1">
      <alignment vertical="center"/>
    </xf>
    <xf numFmtId="0" fontId="32" fillId="0" borderId="0" xfId="1039" applyFont="1">
      <alignment vertical="center"/>
    </xf>
    <xf numFmtId="0" fontId="34" fillId="0" borderId="0" xfId="1039" applyFont="1" applyAlignment="1">
      <alignment horizontal="center" vertical="center"/>
    </xf>
    <xf numFmtId="201" fontId="8" fillId="0" borderId="0" xfId="1039" applyNumberFormat="1">
      <alignment vertical="center"/>
    </xf>
    <xf numFmtId="0" fontId="1" fillId="0" borderId="0" xfId="1039" applyFont="1" applyFill="1" applyAlignment="1">
      <alignment horizontal="center" vertical="center"/>
    </xf>
    <xf numFmtId="0" fontId="32" fillId="0" borderId="0" xfId="1039" applyFont="1" applyFill="1">
      <alignment vertical="center"/>
    </xf>
    <xf numFmtId="0" fontId="15" fillId="0" borderId="0" xfId="1039" applyFont="1" applyFill="1">
      <alignment vertical="center"/>
    </xf>
    <xf numFmtId="0" fontId="47" fillId="0" borderId="0" xfId="1039" applyFont="1" applyFill="1">
      <alignment vertical="center"/>
    </xf>
    <xf numFmtId="201" fontId="15" fillId="0" borderId="0" xfId="1039" applyNumberFormat="1" applyFont="1" applyFill="1" applyAlignment="1">
      <alignment horizontal="right" vertical="center"/>
    </xf>
    <xf numFmtId="201" fontId="27" fillId="0" borderId="6" xfId="1039" applyNumberFormat="1" applyFont="1" applyFill="1" applyBorder="1" applyAlignment="1">
      <alignment horizontal="center" vertical="center" wrapText="1"/>
    </xf>
    <xf numFmtId="0" fontId="27" fillId="0" borderId="1" xfId="1039" applyFont="1" applyFill="1" applyBorder="1" applyAlignment="1">
      <alignment horizontal="distributed" vertical="center" wrapText="1" indent="3"/>
    </xf>
    <xf numFmtId="0" fontId="48" fillId="0" borderId="0" xfId="1115" applyFont="1" applyFill="1" applyAlignment="1">
      <alignment vertical="center" wrapText="1"/>
    </xf>
    <xf numFmtId="0" fontId="32" fillId="0" borderId="0" xfId="566" applyFont="1" applyFill="1">
      <alignment vertical="center"/>
    </xf>
    <xf numFmtId="0" fontId="15" fillId="2" borderId="7" xfId="0" applyFont="1" applyFill="1" applyBorder="1" applyAlignment="1" applyProtection="1">
      <alignment vertical="center"/>
    </xf>
    <xf numFmtId="49" fontId="27" fillId="2" borderId="1" xfId="0" applyNumberFormat="1" applyFont="1" applyFill="1" applyBorder="1" applyAlignment="1" applyProtection="1">
      <alignment vertical="center" wrapText="1"/>
    </xf>
    <xf numFmtId="0" fontId="27" fillId="0" borderId="6" xfId="1039" applyFont="1" applyFill="1" applyBorder="1" applyAlignment="1">
      <alignment horizontal="left" vertical="center"/>
    </xf>
    <xf numFmtId="0" fontId="27" fillId="0" borderId="1" xfId="566" applyFont="1" applyFill="1" applyBorder="1" applyAlignment="1">
      <alignment horizontal="left" vertical="center"/>
    </xf>
    <xf numFmtId="0" fontId="15" fillId="0" borderId="6" xfId="1039" applyFont="1" applyFill="1" applyBorder="1" applyAlignment="1">
      <alignment horizontal="left" vertical="center"/>
    </xf>
    <xf numFmtId="0" fontId="15" fillId="0" borderId="1" xfId="1039" applyFont="1" applyFill="1" applyBorder="1" applyAlignment="1">
      <alignment horizontal="left" vertical="center"/>
    </xf>
    <xf numFmtId="201" fontId="15" fillId="0" borderId="1" xfId="1039" applyNumberFormat="1" applyFont="1" applyFill="1" applyBorder="1" applyAlignment="1" applyProtection="1">
      <alignment horizontal="right" vertical="center" wrapText="1"/>
      <protection locked="0"/>
    </xf>
    <xf numFmtId="0" fontId="15" fillId="0" borderId="6" xfId="1039" applyFont="1" applyBorder="1" applyAlignment="1">
      <alignment horizontal="left" vertical="center"/>
    </xf>
    <xf numFmtId="0" fontId="15" fillId="3" borderId="1" xfId="1039" applyFont="1" applyFill="1" applyBorder="1" applyAlignment="1">
      <alignment horizontal="left" vertical="center"/>
    </xf>
    <xf numFmtId="0" fontId="15" fillId="0" borderId="6" xfId="1039" applyFont="1" applyFill="1" applyBorder="1">
      <alignment vertical="center"/>
    </xf>
    <xf numFmtId="0" fontId="27" fillId="0" borderId="1" xfId="1039" applyFont="1" applyFill="1" applyBorder="1" applyAlignment="1">
      <alignment horizontal="distributed" vertical="center" indent="1"/>
    </xf>
    <xf numFmtId="201" fontId="8" fillId="0" borderId="0" xfId="1039" applyNumberFormat="1" applyFill="1" applyProtection="1">
      <alignment vertical="center"/>
    </xf>
    <xf numFmtId="49" fontId="11" fillId="0" borderId="6" xfId="1103" applyNumberFormat="1" applyFont="1" applyFill="1" applyBorder="1" applyAlignment="1" applyProtection="1">
      <alignment horizontal="left" vertical="center"/>
    </xf>
    <xf numFmtId="0" fontId="27" fillId="3" borderId="1" xfId="1039" applyFont="1" applyFill="1" applyBorder="1" applyAlignment="1" applyProtection="1">
      <alignment horizontal="left" vertical="center" wrapText="1"/>
    </xf>
    <xf numFmtId="49" fontId="12" fillId="0" borderId="6" xfId="1103" applyNumberFormat="1" applyFont="1" applyBorder="1" applyAlignment="1" applyProtection="1">
      <alignment horizontal="left" vertical="center"/>
    </xf>
    <xf numFmtId="49" fontId="12" fillId="0" borderId="6" xfId="1103" applyNumberFormat="1" applyFont="1" applyFill="1" applyBorder="1" applyAlignment="1" applyProtection="1">
      <alignment horizontal="left" vertical="center"/>
    </xf>
    <xf numFmtId="0" fontId="8" fillId="0" borderId="6" xfId="1039" applyFill="1" applyBorder="1" applyAlignment="1" applyProtection="1">
      <alignment horizontal="left" vertical="center"/>
    </xf>
    <xf numFmtId="3" fontId="8" fillId="0" borderId="0" xfId="1039" applyNumberFormat="1" applyFill="1" applyProtection="1">
      <alignment vertical="center"/>
    </xf>
    <xf numFmtId="0" fontId="27" fillId="0" borderId="6" xfId="1039" applyFont="1" applyFill="1" applyBorder="1" applyAlignment="1" applyProtection="1">
      <alignment horizontal="left" vertical="center"/>
    </xf>
    <xf numFmtId="0" fontId="27" fillId="0" borderId="1" xfId="566" applyFont="1" applyFill="1" applyBorder="1" applyAlignment="1" applyProtection="1">
      <alignment horizontal="left" vertical="center"/>
    </xf>
    <xf numFmtId="0" fontId="27" fillId="3" borderId="1" xfId="566" applyFont="1" applyFill="1" applyBorder="1" applyAlignment="1" applyProtection="1">
      <alignment horizontal="left" vertical="center"/>
    </xf>
    <xf numFmtId="0" fontId="15" fillId="0" borderId="6" xfId="1039" applyFont="1" applyFill="1" applyBorder="1" applyAlignment="1" applyProtection="1">
      <alignment horizontal="left" vertical="center"/>
    </xf>
    <xf numFmtId="0" fontId="15" fillId="0" borderId="1" xfId="1039" applyFont="1" applyFill="1" applyBorder="1" applyAlignment="1" applyProtection="1">
      <alignment horizontal="left" vertical="center"/>
    </xf>
    <xf numFmtId="0" fontId="15" fillId="3" borderId="1" xfId="1039" applyFont="1" applyFill="1" applyBorder="1" applyAlignment="1" applyProtection="1">
      <alignment horizontal="left" vertical="center"/>
    </xf>
    <xf numFmtId="3" fontId="8" fillId="0" borderId="0" xfId="1039" applyNumberFormat="1">
      <alignment vertical="center"/>
    </xf>
    <xf numFmtId="0" fontId="2"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8" xfId="0" applyFont="1" applyFill="1" applyBorder="1" applyAlignment="1">
      <alignment horizontal="center" vertical="center"/>
    </xf>
    <xf numFmtId="0" fontId="12" fillId="0" borderId="0" xfId="0" applyFont="1" applyAlignment="1">
      <alignment horizontal="right"/>
    </xf>
    <xf numFmtId="0" fontId="27" fillId="0" borderId="2" xfId="1119" applyFont="1" applyBorder="1" applyAlignment="1">
      <alignment horizontal="center" vertical="center"/>
    </xf>
    <xf numFmtId="0" fontId="27" fillId="0" borderId="6" xfId="1119" applyFont="1" applyBorder="1" applyAlignment="1">
      <alignment horizontal="center" vertical="center"/>
    </xf>
    <xf numFmtId="0" fontId="27" fillId="0" borderId="9" xfId="1119" applyFont="1" applyBorder="1" applyAlignment="1">
      <alignment horizontal="center" vertical="center"/>
    </xf>
    <xf numFmtId="0" fontId="27" fillId="0" borderId="4" xfId="1119" applyFont="1" applyBorder="1" applyAlignment="1">
      <alignment horizontal="center" vertical="center"/>
    </xf>
    <xf numFmtId="49" fontId="27" fillId="0" borderId="1" xfId="952" applyNumberFormat="1" applyFont="1" applyFill="1" applyBorder="1" applyAlignment="1" applyProtection="1">
      <alignment horizontal="center" vertical="center"/>
    </xf>
    <xf numFmtId="0" fontId="51" fillId="0" borderId="1" xfId="0" applyFont="1" applyFill="1" applyBorder="1" applyAlignment="1">
      <alignment horizontal="center" vertical="center"/>
    </xf>
    <xf numFmtId="10" fontId="51"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2" fillId="0" borderId="0" xfId="1050" applyFont="1" applyAlignment="1"/>
    <xf numFmtId="0" fontId="12" fillId="0" borderId="0" xfId="0" applyFont="1" applyAlignment="1">
      <alignment horizontal="right" vertical="center"/>
    </xf>
    <xf numFmtId="0" fontId="27" fillId="0" borderId="1" xfId="1119" applyFont="1" applyBorder="1" applyAlignment="1">
      <alignment horizontal="center" vertical="center" wrapText="1"/>
    </xf>
    <xf numFmtId="0" fontId="27" fillId="0" borderId="1" xfId="0" applyFont="1" applyBorder="1" applyAlignment="1">
      <alignment horizontal="left" vertical="center"/>
    </xf>
    <xf numFmtId="202" fontId="27" fillId="0" borderId="1" xfId="28" applyNumberFormat="1" applyFont="1" applyBorder="1" applyAlignment="1">
      <alignment horizontal="right" vertical="center" wrapText="1"/>
    </xf>
    <xf numFmtId="0" fontId="26" fillId="0" borderId="1" xfId="0" applyFont="1" applyBorder="1" applyAlignment="1">
      <alignment horizontal="left" vertical="center"/>
    </xf>
    <xf numFmtId="202" fontId="12" fillId="0" borderId="1" xfId="0" applyNumberFormat="1" applyFont="1" applyBorder="1" applyAlignment="1">
      <alignment horizontal="right" vertical="center" wrapText="1"/>
    </xf>
    <xf numFmtId="0" fontId="53" fillId="0" borderId="10" xfId="0" applyFont="1" applyFill="1" applyBorder="1" applyAlignment="1">
      <alignment horizontal="left" vertical="center" wrapText="1"/>
    </xf>
    <xf numFmtId="0" fontId="53" fillId="0" borderId="5" xfId="0" applyFont="1" applyFill="1" applyBorder="1" applyAlignment="1">
      <alignment horizontal="left" vertical="center" wrapText="1"/>
    </xf>
    <xf numFmtId="0" fontId="53" fillId="0" borderId="11" xfId="0" applyFont="1" applyFill="1" applyBorder="1" applyAlignment="1">
      <alignment horizontal="left" vertical="center" wrapText="1"/>
    </xf>
    <xf numFmtId="202" fontId="8" fillId="0" borderId="0" xfId="1039" applyNumberFormat="1">
      <alignment vertical="center"/>
    </xf>
    <xf numFmtId="0" fontId="45" fillId="0" borderId="0" xfId="935" applyFont="1" applyAlignment="1">
      <alignment horizontal="center" vertical="center"/>
    </xf>
    <xf numFmtId="0" fontId="0" fillId="0" borderId="0" xfId="935" applyFont="1" applyAlignment="1">
      <alignment horizontal="right"/>
    </xf>
    <xf numFmtId="201" fontId="27" fillId="0" borderId="12" xfId="1039" applyNumberFormat="1" applyFont="1" applyBorder="1" applyAlignment="1">
      <alignment horizontal="center" vertical="center" wrapText="1"/>
    </xf>
    <xf numFmtId="202" fontId="8" fillId="3" borderId="0" xfId="679" applyNumberFormat="1" applyFont="1" applyFill="1" applyAlignment="1">
      <alignment horizontal="center" vertical="center" wrapText="1"/>
    </xf>
    <xf numFmtId="0" fontId="11" fillId="0" borderId="1" xfId="0" applyFont="1" applyFill="1" applyBorder="1" applyAlignment="1">
      <alignment horizontal="left" vertical="center" wrapText="1"/>
    </xf>
    <xf numFmtId="202" fontId="11" fillId="0" borderId="9" xfId="0" applyNumberFormat="1" applyFont="1" applyFill="1" applyBorder="1" applyAlignment="1">
      <alignment vertical="center" wrapText="1"/>
    </xf>
    <xf numFmtId="202" fontId="11" fillId="0" borderId="1" xfId="0" applyNumberFormat="1" applyFont="1" applyFill="1" applyBorder="1" applyAlignment="1">
      <alignment vertical="center" wrapText="1"/>
    </xf>
    <xf numFmtId="0" fontId="54" fillId="0" borderId="1" xfId="1054" applyFont="1" applyFill="1" applyBorder="1" applyAlignment="1">
      <alignment horizontal="left" vertical="center" wrapText="1"/>
    </xf>
    <xf numFmtId="202" fontId="12" fillId="0" borderId="9" xfId="0" applyNumberFormat="1" applyFont="1" applyFill="1" applyBorder="1" applyAlignment="1">
      <alignment vertical="center" wrapText="1"/>
    </xf>
    <xf numFmtId="202" fontId="12" fillId="0" borderId="1" xfId="0" applyNumberFormat="1" applyFont="1" applyFill="1" applyBorder="1" applyAlignment="1">
      <alignment vertical="center" wrapText="1"/>
    </xf>
    <xf numFmtId="186" fontId="55" fillId="0" borderId="1" xfId="0" applyNumberFormat="1" applyFont="1" applyFill="1" applyBorder="1" applyAlignment="1">
      <alignment horizontal="center" vertical="center" wrapText="1"/>
    </xf>
    <xf numFmtId="0" fontId="10" fillId="2" borderId="0" xfId="935" applyFont="1" applyFill="1" applyBorder="1" applyAlignment="1">
      <alignment horizontal="center" vertical="center"/>
    </xf>
    <xf numFmtId="0" fontId="12" fillId="0" borderId="0" xfId="935" applyFont="1" applyBorder="1" applyAlignment="1">
      <alignment horizontal="left" vertical="center"/>
    </xf>
    <xf numFmtId="0" fontId="12" fillId="0" borderId="0" xfId="935" applyFont="1" applyBorder="1" applyAlignment="1">
      <alignment horizontal="right" vertical="center"/>
    </xf>
    <xf numFmtId="0" fontId="27" fillId="0" borderId="1" xfId="0" applyFont="1" applyBorder="1" applyAlignment="1">
      <alignment horizontal="center" vertical="center" wrapText="1"/>
    </xf>
    <xf numFmtId="184" fontId="11" fillId="0" borderId="1" xfId="677" applyNumberFormat="1" applyFont="1" applyFill="1" applyBorder="1" applyAlignment="1">
      <alignment horizontal="left" vertical="center"/>
    </xf>
    <xf numFmtId="202" fontId="11" fillId="0" borderId="1" xfId="677" applyNumberFormat="1" applyFont="1" applyFill="1" applyBorder="1" applyAlignment="1">
      <alignment horizontal="right" vertical="center" wrapText="1"/>
    </xf>
    <xf numFmtId="184" fontId="12" fillId="0" borderId="1" xfId="677" applyNumberFormat="1" applyFont="1" applyFill="1" applyBorder="1" applyAlignment="1">
      <alignment horizontal="left" vertical="center"/>
    </xf>
    <xf numFmtId="202" fontId="12" fillId="0" borderId="1" xfId="677" applyNumberFormat="1" applyFont="1" applyFill="1" applyBorder="1" applyAlignment="1">
      <alignment horizontal="right" vertical="center" wrapText="1"/>
    </xf>
    <xf numFmtId="0" fontId="11" fillId="0" borderId="1" xfId="677" applyFont="1" applyFill="1" applyBorder="1" applyAlignment="1">
      <alignment horizontal="center" vertical="center"/>
    </xf>
    <xf numFmtId="0" fontId="8" fillId="4" borderId="0" xfId="1039" applyFill="1">
      <alignment vertical="center"/>
    </xf>
    <xf numFmtId="0" fontId="26" fillId="0" borderId="0" xfId="1039" applyFont="1">
      <alignment vertical="center"/>
    </xf>
    <xf numFmtId="0" fontId="8" fillId="0" borderId="0" xfId="1039" applyFont="1">
      <alignment vertical="center"/>
    </xf>
    <xf numFmtId="0" fontId="1" fillId="3" borderId="0" xfId="1039" applyFont="1" applyFill="1" applyAlignment="1">
      <alignment horizontal="center" vertical="center"/>
    </xf>
    <xf numFmtId="0" fontId="32" fillId="3" borderId="0" xfId="1039" applyFont="1" applyFill="1">
      <alignment vertical="center"/>
    </xf>
    <xf numFmtId="0" fontId="12" fillId="0" borderId="0" xfId="1039" applyFont="1">
      <alignment vertical="center"/>
    </xf>
    <xf numFmtId="0" fontId="47" fillId="3" borderId="0" xfId="1039" applyFont="1" applyFill="1">
      <alignment vertical="center"/>
    </xf>
    <xf numFmtId="201" fontId="15" fillId="3" borderId="0" xfId="1039" applyNumberFormat="1" applyFont="1" applyFill="1" applyBorder="1" applyAlignment="1">
      <alignment horizontal="right" vertical="center"/>
    </xf>
    <xf numFmtId="201" fontId="27" fillId="3" borderId="1" xfId="1039" applyNumberFormat="1" applyFont="1" applyFill="1" applyBorder="1" applyAlignment="1">
      <alignment horizontal="center" vertical="center" wrapText="1"/>
    </xf>
    <xf numFmtId="0" fontId="27" fillId="3" borderId="1" xfId="1039" applyFont="1" applyFill="1" applyBorder="1" applyAlignment="1">
      <alignment horizontal="distributed" vertical="center" wrapText="1" indent="3"/>
    </xf>
    <xf numFmtId="0" fontId="11" fillId="4" borderId="1" xfId="0"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wrapText="1"/>
    </xf>
    <xf numFmtId="202" fontId="27" fillId="0" borderId="1" xfId="28" applyNumberFormat="1" applyFont="1" applyFill="1" applyBorder="1" applyAlignment="1" applyProtection="1">
      <alignment horizontal="right" vertical="center" wrapText="1" shrinkToFit="1"/>
      <protection locked="0"/>
    </xf>
    <xf numFmtId="3" fontId="11" fillId="0" borderId="1" xfId="0" applyNumberFormat="1" applyFont="1" applyFill="1" applyBorder="1" applyAlignment="1" applyProtection="1">
      <alignment horizontal="right" vertical="center"/>
      <protection locked="0"/>
    </xf>
    <xf numFmtId="0" fontId="32" fillId="4" borderId="0" xfId="566" applyFont="1" applyFill="1" applyAlignment="1">
      <alignment horizontal="center" vertical="center"/>
    </xf>
    <xf numFmtId="0" fontId="11"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02" fontId="15" fillId="0" borderId="1" xfId="28" applyNumberFormat="1" applyFont="1" applyFill="1" applyBorder="1" applyAlignment="1" applyProtection="1">
      <alignment horizontal="right" vertical="center" wrapText="1"/>
      <protection locked="0"/>
    </xf>
    <xf numFmtId="0" fontId="15" fillId="2" borderId="1" xfId="0" applyFont="1" applyFill="1" applyBorder="1" applyAlignment="1" applyProtection="1">
      <alignment horizontal="left" vertical="center"/>
      <protection locked="0"/>
    </xf>
    <xf numFmtId="202" fontId="27" fillId="0" borderId="1" xfId="28" applyNumberFormat="1" applyFont="1" applyFill="1" applyBorder="1" applyAlignment="1" applyProtection="1">
      <alignment horizontal="right" vertical="center" wrapText="1"/>
      <protection locked="0"/>
    </xf>
    <xf numFmtId="202" fontId="15" fillId="0" borderId="1" xfId="28" applyNumberFormat="1" applyFont="1" applyFill="1" applyBorder="1" applyAlignment="1" applyProtection="1">
      <alignment horizontal="right" vertical="center" wrapText="1" shrinkToFit="1"/>
      <protection locked="0"/>
    </xf>
    <xf numFmtId="0" fontId="12" fillId="2" borderId="1" xfId="0" applyFont="1" applyFill="1" applyBorder="1" applyAlignment="1" applyProtection="1">
      <alignment horizontal="left" vertical="center"/>
      <protection locked="0"/>
    </xf>
    <xf numFmtId="3" fontId="8" fillId="0" borderId="1" xfId="566" applyNumberFormat="1" applyFont="1" applyFill="1" applyBorder="1" applyAlignment="1">
      <alignment horizontal="right" vertical="center"/>
    </xf>
    <xf numFmtId="3" fontId="34" fillId="0" borderId="1" xfId="566" applyNumberFormat="1" applyFont="1" applyFill="1" applyBorder="1" applyAlignment="1">
      <alignment horizontal="right" vertical="center"/>
    </xf>
    <xf numFmtId="3" fontId="7" fillId="0" borderId="1" xfId="0" applyNumberFormat="1" applyFont="1" applyFill="1" applyBorder="1" applyAlignment="1" applyProtection="1">
      <alignment horizontal="right" vertical="center"/>
    </xf>
    <xf numFmtId="0" fontId="32" fillId="3" borderId="0" xfId="566" applyFont="1" applyFill="1" applyBorder="1" applyAlignment="1">
      <alignment horizontal="center" vertical="center"/>
    </xf>
    <xf numFmtId="0" fontId="27" fillId="0" borderId="1" xfId="0" applyFont="1" applyFill="1" applyBorder="1" applyAlignment="1">
      <alignment horizontal="left" vertical="center"/>
    </xf>
    <xf numFmtId="49" fontId="27" fillId="3" borderId="1" xfId="0" applyNumberFormat="1" applyFont="1" applyFill="1" applyBorder="1" applyAlignment="1">
      <alignment vertical="center" wrapText="1"/>
    </xf>
    <xf numFmtId="0" fontId="56"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7"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202" fontId="15" fillId="0" borderId="1" xfId="28" applyNumberFormat="1" applyFont="1" applyFill="1" applyBorder="1" applyAlignment="1" applyProtection="1">
      <alignment horizontal="right" wrapText="1"/>
      <protection locked="0"/>
    </xf>
    <xf numFmtId="3" fontId="9" fillId="0" borderId="1" xfId="0" applyNumberFormat="1" applyFont="1" applyFill="1" applyBorder="1" applyAlignment="1" applyProtection="1">
      <alignment horizontal="right" vertical="center"/>
    </xf>
    <xf numFmtId="3" fontId="34" fillId="0" borderId="1" xfId="361" applyNumberFormat="1" applyFont="1" applyFill="1" applyBorder="1" applyAlignment="1">
      <alignment horizontal="right" vertical="center"/>
    </xf>
    <xf numFmtId="3" fontId="8" fillId="0" borderId="1" xfId="361" applyNumberFormat="1" applyFill="1" applyBorder="1" applyAlignment="1">
      <alignment horizontal="right" vertical="center"/>
    </xf>
    <xf numFmtId="49" fontId="12" fillId="2" borderId="1"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left" vertical="center" wrapText="1"/>
      <protection locked="0"/>
    </xf>
    <xf numFmtId="49" fontId="15" fillId="2" borderId="1" xfId="0" applyNumberFormat="1" applyFont="1" applyFill="1" applyBorder="1" applyAlignment="1" applyProtection="1">
      <alignment horizontal="left" vertical="center" wrapText="1"/>
      <protection locked="0"/>
    </xf>
    <xf numFmtId="202" fontId="27" fillId="3" borderId="1" xfId="28" applyNumberFormat="1" applyFont="1" applyFill="1" applyBorder="1" applyAlignment="1" applyProtection="1">
      <alignment horizontal="right" vertical="center" wrapText="1"/>
      <protection locked="0"/>
    </xf>
    <xf numFmtId="202" fontId="27" fillId="0" borderId="1" xfId="28" applyNumberFormat="1" applyFont="1" applyFill="1" applyBorder="1" applyAlignment="1" applyProtection="1">
      <alignment vertical="center" wrapText="1"/>
      <protection locked="0"/>
    </xf>
    <xf numFmtId="0" fontId="15" fillId="0" borderId="1" xfId="0" applyFont="1" applyFill="1" applyBorder="1" applyAlignment="1">
      <alignment horizontal="left" vertical="center"/>
    </xf>
    <xf numFmtId="49" fontId="27" fillId="4" borderId="1" xfId="152" applyNumberFormat="1" applyFont="1" applyFill="1" applyBorder="1" applyAlignment="1" applyProtection="1">
      <alignment horizontal="left" vertical="center"/>
    </xf>
    <xf numFmtId="0" fontId="27" fillId="0" borderId="1" xfId="1039" applyFont="1" applyFill="1" applyBorder="1" applyAlignment="1">
      <alignment horizontal="center" vertical="center" wrapText="1"/>
    </xf>
    <xf numFmtId="0" fontId="27" fillId="0" borderId="0" xfId="1039" applyFont="1" applyFill="1" applyAlignment="1">
      <alignment horizontal="center" vertical="center" wrapText="1"/>
    </xf>
    <xf numFmtId="0" fontId="8" fillId="3" borderId="0" xfId="566" applyFill="1">
      <alignment vertical="center"/>
    </xf>
    <xf numFmtId="0" fontId="8" fillId="0" borderId="0" xfId="566" applyFill="1">
      <alignment vertical="center"/>
    </xf>
    <xf numFmtId="0" fontId="15" fillId="0" borderId="0" xfId="1039" applyFont="1" applyFill="1" applyAlignment="1">
      <alignment horizontal="left" vertical="center"/>
    </xf>
    <xf numFmtId="201" fontId="15" fillId="0" borderId="0" xfId="1039" applyNumberFormat="1" applyFont="1" applyFill="1" applyBorder="1" applyAlignment="1">
      <alignment horizontal="right" vertical="center"/>
    </xf>
    <xf numFmtId="201" fontId="27" fillId="0" borderId="6" xfId="1039" applyNumberFormat="1" applyFont="1" applyFill="1" applyBorder="1" applyAlignment="1">
      <alignment vertical="center" wrapText="1"/>
    </xf>
    <xf numFmtId="0" fontId="27" fillId="0" borderId="6" xfId="1039" applyNumberFormat="1" applyFont="1" applyFill="1" applyBorder="1" applyAlignment="1">
      <alignment horizontal="left" vertical="center"/>
    </xf>
    <xf numFmtId="0" fontId="27" fillId="0" borderId="1" xfId="1039" applyNumberFormat="1" applyFont="1" applyFill="1" applyBorder="1" applyAlignment="1">
      <alignment vertical="center" wrapText="1"/>
    </xf>
    <xf numFmtId="0" fontId="15" fillId="0" borderId="1" xfId="1039" applyFont="1" applyFill="1" applyBorder="1" applyAlignment="1">
      <alignment horizontal="left" vertical="center" wrapText="1"/>
    </xf>
    <xf numFmtId="0" fontId="15" fillId="3" borderId="6" xfId="1039" applyFont="1" applyFill="1" applyBorder="1" applyAlignment="1">
      <alignment horizontal="left" vertical="center"/>
    </xf>
    <xf numFmtId="0" fontId="15" fillId="3" borderId="1" xfId="1039" applyFont="1" applyFill="1" applyBorder="1" applyAlignment="1">
      <alignment horizontal="left" vertical="center" wrapText="1"/>
    </xf>
    <xf numFmtId="202" fontId="15" fillId="3" borderId="1" xfId="28" applyNumberFormat="1" applyFont="1" applyFill="1" applyBorder="1" applyAlignment="1" applyProtection="1">
      <alignment horizontal="right" vertical="center" wrapText="1"/>
      <protection locked="0"/>
    </xf>
    <xf numFmtId="0" fontId="15" fillId="0" borderId="6" xfId="1039" applyFont="1" applyFill="1" applyBorder="1" applyAlignment="1">
      <alignment horizontal="left" vertical="top" wrapText="1"/>
    </xf>
    <xf numFmtId="0" fontId="15" fillId="0" borderId="1" xfId="1039" applyNumberFormat="1" applyFont="1" applyFill="1" applyBorder="1" applyAlignment="1">
      <alignment vertical="center" wrapText="1"/>
    </xf>
    <xf numFmtId="0" fontId="27" fillId="0" borderId="6" xfId="1039" applyFont="1" applyFill="1" applyBorder="1" applyAlignment="1">
      <alignment horizontal="distributed" vertical="center"/>
    </xf>
    <xf numFmtId="49" fontId="27" fillId="0" borderId="1" xfId="0" applyNumberFormat="1" applyFont="1" applyFill="1" applyBorder="1" applyAlignment="1" applyProtection="1">
      <alignment horizontal="distributed" vertical="center" wrapText="1"/>
    </xf>
    <xf numFmtId="0" fontId="27" fillId="0" borderId="1" xfId="1039" applyFont="1" applyFill="1" applyBorder="1" applyAlignment="1">
      <alignment horizontal="left" vertical="center" wrapText="1"/>
    </xf>
    <xf numFmtId="0" fontId="27" fillId="0" borderId="6" xfId="1039" applyNumberFormat="1" applyFont="1" applyFill="1" applyBorder="1" applyAlignment="1" applyProtection="1">
      <alignment horizontal="left" vertical="center"/>
    </xf>
    <xf numFmtId="0" fontId="27" fillId="0" borderId="1" xfId="1039" applyNumberFormat="1" applyFont="1" applyFill="1" applyBorder="1" applyAlignment="1" applyProtection="1">
      <alignment vertical="center" wrapText="1"/>
    </xf>
    <xf numFmtId="0" fontId="15" fillId="3" borderId="6" xfId="566" applyFont="1" applyFill="1" applyBorder="1" applyAlignment="1" applyProtection="1">
      <alignment horizontal="left" vertical="center"/>
    </xf>
    <xf numFmtId="0" fontId="15" fillId="3" borderId="1" xfId="566" applyFont="1" applyFill="1" applyBorder="1" applyAlignment="1" applyProtection="1">
      <alignment horizontal="left" vertical="center" wrapText="1"/>
    </xf>
    <xf numFmtId="0" fontId="42" fillId="0" borderId="6" xfId="1039" applyFont="1" applyFill="1" applyBorder="1" applyAlignment="1">
      <alignment horizontal="distributed" vertical="center"/>
    </xf>
    <xf numFmtId="0" fontId="27" fillId="0" borderId="1" xfId="1039" applyFont="1" applyFill="1" applyBorder="1" applyAlignment="1">
      <alignment horizontal="distributed" vertical="center" wrapText="1" indent="2"/>
    </xf>
    <xf numFmtId="202" fontId="8" fillId="0" borderId="0" xfId="1039" applyNumberFormat="1" applyFill="1">
      <alignment vertical="center"/>
    </xf>
    <xf numFmtId="0" fontId="0" fillId="0" borderId="0" xfId="1039" applyFont="1" applyFill="1">
      <alignment vertical="center"/>
    </xf>
    <xf numFmtId="201" fontId="27" fillId="0" borderId="10" xfId="1039" applyNumberFormat="1" applyFont="1" applyFill="1" applyBorder="1" applyAlignment="1">
      <alignment horizontal="center" vertical="center" wrapText="1"/>
    </xf>
    <xf numFmtId="201" fontId="27" fillId="0" borderId="0" xfId="1039" applyNumberFormat="1" applyFont="1" applyFill="1" applyAlignment="1">
      <alignment horizontal="center" vertical="center" wrapText="1"/>
    </xf>
    <xf numFmtId="202" fontId="15" fillId="0" borderId="1" xfId="313" applyNumberFormat="1" applyFont="1" applyFill="1" applyBorder="1" applyAlignment="1" applyProtection="1">
      <alignment vertical="center" wrapText="1"/>
    </xf>
    <xf numFmtId="49" fontId="15" fillId="0" borderId="1" xfId="313" applyNumberFormat="1" applyFont="1" applyFill="1" applyBorder="1" applyAlignment="1" applyProtection="1">
      <alignment horizontal="left" vertical="center" wrapText="1"/>
    </xf>
    <xf numFmtId="203" fontId="15" fillId="0" borderId="1" xfId="38" applyNumberFormat="1" applyFont="1" applyFill="1" applyBorder="1" applyAlignment="1" applyProtection="1">
      <alignment vertical="center" wrapText="1"/>
      <protection locked="0"/>
    </xf>
    <xf numFmtId="0" fontId="27" fillId="0" borderId="1" xfId="1039" applyFont="1" applyFill="1" applyBorder="1" applyAlignment="1">
      <alignment vertical="center" wrapText="1"/>
    </xf>
    <xf numFmtId="0" fontId="15" fillId="0" borderId="6" xfId="1039" applyNumberFormat="1" applyFont="1" applyFill="1" applyBorder="1" applyAlignment="1">
      <alignment horizontal="left" vertical="center"/>
    </xf>
    <xf numFmtId="0" fontId="15" fillId="0" borderId="1" xfId="1039" applyNumberFormat="1" applyFont="1" applyFill="1" applyBorder="1" applyAlignment="1">
      <alignment horizontal="left" vertical="center" wrapText="1"/>
    </xf>
    <xf numFmtId="203" fontId="15" fillId="0" borderId="1" xfId="466" applyNumberFormat="1" applyFont="1" applyFill="1" applyBorder="1" applyAlignment="1" applyProtection="1">
      <alignment vertical="center" wrapText="1"/>
      <protection locked="0"/>
    </xf>
    <xf numFmtId="0" fontId="15" fillId="0" borderId="6" xfId="566" applyFont="1" applyFill="1" applyBorder="1" applyAlignment="1">
      <alignment horizontal="left" vertical="center"/>
    </xf>
    <xf numFmtId="0" fontId="27" fillId="0" borderId="1" xfId="1039" applyNumberFormat="1" applyFont="1" applyFill="1" applyBorder="1" applyAlignment="1">
      <alignment horizontal="left" vertical="center" wrapText="1"/>
    </xf>
    <xf numFmtId="0" fontId="57" fillId="0" borderId="0" xfId="1039" applyFont="1" applyFill="1">
      <alignment vertical="center"/>
    </xf>
    <xf numFmtId="3" fontId="8" fillId="0" borderId="0" xfId="1039" applyNumberFormat="1" applyFill="1">
      <alignment vertical="center"/>
    </xf>
    <xf numFmtId="0" fontId="27" fillId="3" borderId="0" xfId="1039" applyFont="1" applyFill="1" applyAlignment="1" applyProtection="1">
      <alignment horizontal="center" vertical="center" wrapText="1"/>
    </xf>
    <xf numFmtId="0" fontId="15" fillId="3" borderId="0" xfId="1039" applyFont="1" applyFill="1" applyProtection="1">
      <alignment vertical="center"/>
    </xf>
    <xf numFmtId="0" fontId="8" fillId="3" borderId="0" xfId="566" applyFill="1" applyProtection="1">
      <alignment vertical="center"/>
    </xf>
    <xf numFmtId="201" fontId="8" fillId="3" borderId="0" xfId="1039" applyNumberFormat="1" applyFill="1" applyProtection="1">
      <alignment vertical="center"/>
    </xf>
    <xf numFmtId="0" fontId="0" fillId="0" borderId="0" xfId="0" applyAlignment="1" applyProtection="1"/>
    <xf numFmtId="0" fontId="0" fillId="0" borderId="0" xfId="0" applyFill="1" applyAlignment="1" applyProtection="1"/>
    <xf numFmtId="0" fontId="15" fillId="0" borderId="0" xfId="1039" applyFont="1" applyFill="1" applyAlignment="1" applyProtection="1">
      <alignment horizontal="left" vertical="center"/>
    </xf>
    <xf numFmtId="0" fontId="47" fillId="0" borderId="0" xfId="1039" applyFont="1" applyFill="1" applyProtection="1">
      <alignment vertical="center"/>
    </xf>
    <xf numFmtId="0" fontId="27" fillId="0" borderId="1" xfId="1039" applyFont="1" applyFill="1" applyBorder="1" applyAlignment="1" applyProtection="1">
      <alignment horizontal="center" vertical="center" wrapText="1"/>
    </xf>
    <xf numFmtId="201" fontId="27" fillId="0" borderId="0" xfId="1039" applyNumberFormat="1" applyFont="1" applyFill="1" applyAlignment="1" applyProtection="1">
      <alignment horizontal="center" vertical="center" wrapText="1"/>
    </xf>
    <xf numFmtId="0" fontId="32" fillId="0" borderId="0" xfId="566" applyFont="1" applyFill="1" applyAlignment="1" applyProtection="1">
      <alignment horizontal="center" vertical="center"/>
    </xf>
    <xf numFmtId="0" fontId="15" fillId="0" borderId="6" xfId="1039" applyFont="1" applyFill="1" applyBorder="1" applyAlignment="1" applyProtection="1">
      <alignment horizontal="left" vertical="top" wrapText="1"/>
    </xf>
    <xf numFmtId="0" fontId="15" fillId="0" borderId="1" xfId="1039" applyNumberFormat="1" applyFont="1" applyFill="1" applyBorder="1" applyAlignment="1" applyProtection="1">
      <alignment vertical="center" wrapText="1"/>
    </xf>
    <xf numFmtId="0" fontId="27" fillId="0" borderId="6" xfId="1039" applyFont="1" applyFill="1" applyBorder="1" applyAlignment="1" applyProtection="1">
      <alignment horizontal="distributed" vertical="center"/>
    </xf>
    <xf numFmtId="0" fontId="15" fillId="0" borderId="6" xfId="566" applyFont="1" applyFill="1" applyBorder="1" applyAlignment="1" applyProtection="1">
      <alignment horizontal="left" vertical="center"/>
    </xf>
    <xf numFmtId="0" fontId="42" fillId="0" borderId="6" xfId="1039" applyFont="1" applyFill="1" applyBorder="1" applyAlignment="1" applyProtection="1">
      <alignment horizontal="distributed" vertical="center"/>
    </xf>
    <xf numFmtId="0" fontId="27" fillId="0" borderId="1" xfId="1039" applyNumberFormat="1" applyFont="1" applyFill="1" applyBorder="1" applyAlignment="1" applyProtection="1">
      <alignment horizontal="distributed" vertical="center"/>
    </xf>
    <xf numFmtId="3" fontId="8" fillId="3" borderId="0" xfId="1039" applyNumberFormat="1" applyFill="1" applyProtection="1">
      <alignment vertical="center"/>
    </xf>
    <xf numFmtId="0" fontId="15" fillId="0" borderId="6" xfId="1039" applyFont="1" applyFill="1" applyBorder="1" applyAlignment="1" applyProtection="1" quotePrefix="1">
      <alignment horizontal="left" vertical="center"/>
    </xf>
    <xf numFmtId="0" fontId="15" fillId="3" borderId="6" xfId="1039" applyFont="1" applyFill="1" applyBorder="1" applyAlignment="1" quotePrefix="1">
      <alignment horizontal="left" vertical="center"/>
    </xf>
  </cellXfs>
  <cellStyles count="1356">
    <cellStyle name="常规" xfId="0" builtinId="0"/>
    <cellStyle name="货币[0]" xfId="1" builtinId="7"/>
    <cellStyle name="链接单元格 5" xfId="2"/>
    <cellStyle name="常规 435" xfId="3"/>
    <cellStyle name="常规 440" xfId="4"/>
    <cellStyle name="20% - 强调文字颜色 3" xfId="5" builtinId="38"/>
    <cellStyle name="汇总 6" xfId="6"/>
    <cellStyle name="Accent5 9" xfId="7"/>
    <cellStyle name="强调文字颜色 2 3 2" xfId="8"/>
    <cellStyle name="输入" xfId="9" builtinId="20"/>
    <cellStyle name="常规 2 2 4" xfId="10"/>
    <cellStyle name="_ET_STYLE_NoName_00__Book1_1 2 2 2" xfId="11"/>
    <cellStyle name="部门 4" xfId="12"/>
    <cellStyle name="货币" xfId="13" builtinId="4"/>
    <cellStyle name="百分比 2 8 2" xfId="14"/>
    <cellStyle name="Accent1 5" xfId="15"/>
    <cellStyle name="args.style" xfId="16"/>
    <cellStyle name="好 3 2 2" xfId="17"/>
    <cellStyle name="适中 5 2" xfId="18"/>
    <cellStyle name="Accent2 - 20% 2" xfId="19"/>
    <cellStyle name="常规 3 2 3 2" xfId="20"/>
    <cellStyle name="_Book1_2 2" xfId="21"/>
    <cellStyle name="Accent2 - 40%" xfId="22"/>
    <cellStyle name="千位分隔[0]" xfId="23" builtinId="6"/>
    <cellStyle name="常规 3 4 3" xfId="24"/>
    <cellStyle name="40% - 强调文字颜色 3" xfId="25" builtinId="39"/>
    <cellStyle name="常规 26 2" xfId="26"/>
    <cellStyle name="差" xfId="27" builtinId="27"/>
    <cellStyle name="千位分隔" xfId="28" builtinId="3"/>
    <cellStyle name="常规 7 3" xfId="29"/>
    <cellStyle name="60% - 强调文字颜色 3" xfId="30" builtinId="40"/>
    <cellStyle name="Accent6 4" xfId="31"/>
    <cellStyle name="Input [yellow] 4" xfId="32"/>
    <cellStyle name="好_0605石屏县 2 2" xfId="33"/>
    <cellStyle name="超链接" xfId="34" builtinId="8"/>
    <cellStyle name="日期" xfId="35"/>
    <cellStyle name="Accent2 - 60%" xfId="36"/>
    <cellStyle name="60% - 强调文字颜色 6 3 2" xfId="37"/>
    <cellStyle name="百分比" xfId="38" builtinId="5"/>
    <cellStyle name="适中 5 3" xfId="39"/>
    <cellStyle name="Accent2 - 20% 3" xfId="40"/>
    <cellStyle name="常规 2 12 2" xfId="41"/>
    <cellStyle name="_Book1_2 3" xfId="42"/>
    <cellStyle name="Accent4 5" xfId="43"/>
    <cellStyle name="差_Book1 2" xfId="44"/>
    <cellStyle name="已访问的超链接" xfId="45" builtinId="9"/>
    <cellStyle name="60% - 强调文字颜色 4 2 2 2" xfId="46"/>
    <cellStyle name="好_2007年地州资金往来对账表 3" xfId="47"/>
    <cellStyle name="Input [yellow] 3 3" xfId="48"/>
    <cellStyle name="_ET_STYLE_NoName_00__Book1" xfId="49"/>
    <cellStyle name="常规 6" xfId="50"/>
    <cellStyle name="60% - 强调文字颜色 2 3" xfId="51"/>
    <cellStyle name="注释" xfId="52" builtinId="10"/>
    <cellStyle name="_ET_STYLE_NoName_00__Sheet3" xfId="53"/>
    <cellStyle name="60% - 强调文字颜色 2" xfId="54" builtinId="36"/>
    <cellStyle name="Accent6 3" xfId="55"/>
    <cellStyle name="Accent5 - 60% 2 2" xfId="56"/>
    <cellStyle name="标题 4" xfId="57" builtinId="19"/>
    <cellStyle name="解释性文本 2 2" xfId="58"/>
    <cellStyle name="百分比 7" xfId="59"/>
    <cellStyle name="Accent3 4 2" xfId="60"/>
    <cellStyle name="警告文本" xfId="61" builtinId="11"/>
    <cellStyle name="常规 4 2 2 3" xfId="62"/>
    <cellStyle name="常规 6 5" xfId="63"/>
    <cellStyle name="_ET_STYLE_NoName_00_" xfId="64"/>
    <cellStyle name="常规 5 2" xfId="65"/>
    <cellStyle name="60% - 强调文字颜色 2 2 2" xfId="66"/>
    <cellStyle name="标题" xfId="67" builtinId="15"/>
    <cellStyle name="_Book1_1" xfId="68"/>
    <cellStyle name="标题 1 5 2" xfId="69"/>
    <cellStyle name="Accent1 - 60% 2 2" xfId="70"/>
    <cellStyle name="解释性文本" xfId="71" builtinId="53"/>
    <cellStyle name="标题 1" xfId="72" builtinId="16"/>
    <cellStyle name="百分比 4" xfId="73"/>
    <cellStyle name="标题 2" xfId="74" builtinId="17"/>
    <cellStyle name="百分比 5" xfId="75"/>
    <cellStyle name="常规 5 2 2" xfId="76"/>
    <cellStyle name="60% - 强调文字颜色 2 2 2 2" xfId="77"/>
    <cellStyle name="0,0_x000d__x000a_NA_x000d__x000a_" xfId="78"/>
    <cellStyle name="差 7" xfId="79"/>
    <cellStyle name="_20100326高清市院遂宁检察院1080P配置清单26日改" xfId="80"/>
    <cellStyle name="Accent4 2 2" xfId="81"/>
    <cellStyle name="60% - 强调文字颜色 1" xfId="82" builtinId="32"/>
    <cellStyle name="Accent6 2" xfId="83"/>
    <cellStyle name="标题 3" xfId="84" builtinId="18"/>
    <cellStyle name="百分比 6" xfId="85"/>
    <cellStyle name="60% - 强调文字颜色 4" xfId="86" builtinId="44"/>
    <cellStyle name="Accent6 5" xfId="87"/>
    <cellStyle name="输出" xfId="88" builtinId="21"/>
    <cellStyle name="计算" xfId="89" builtinId="22"/>
    <cellStyle name="40% - 强调文字颜色 4 2" xfId="90"/>
    <cellStyle name="检查单元格" xfId="91" builtinId="23"/>
    <cellStyle name="常规 443" xfId="92"/>
    <cellStyle name="常规 8 3" xfId="93"/>
    <cellStyle name="20% - 强调文字颜色 6" xfId="94" builtinId="50"/>
    <cellStyle name="强调文字颜色 2" xfId="95" builtinId="33"/>
    <cellStyle name="常规 2 2 2 5" xfId="96"/>
    <cellStyle name="标题 4 5 3" xfId="97"/>
    <cellStyle name="PSHeading 4" xfId="98"/>
    <cellStyle name="链接单元格" xfId="99" builtinId="24"/>
    <cellStyle name="60% - 强调文字颜色 4 2 3" xfId="100"/>
    <cellStyle name="汇总" xfId="101" builtinId="25"/>
    <cellStyle name="差_0605石屏" xfId="102"/>
    <cellStyle name="好" xfId="103" builtinId="26"/>
    <cellStyle name="适中 8" xfId="104"/>
    <cellStyle name="20% - 强调文字颜色 3 3" xfId="105"/>
    <cellStyle name="输出 3 3" xfId="106"/>
    <cellStyle name="适中" xfId="107" builtinId="28"/>
    <cellStyle name="链接单元格 7" xfId="108"/>
    <cellStyle name="常规 442" xfId="109"/>
    <cellStyle name="常规 8 2" xfId="110"/>
    <cellStyle name="20% - 强调文字颜色 5" xfId="111" builtinId="46"/>
    <cellStyle name="强调文字颜色 1" xfId="112" builtinId="29"/>
    <cellStyle name="常规 2 2 2 4" xfId="113"/>
    <cellStyle name="千位分隔 6 2" xfId="114"/>
    <cellStyle name="标题 4 5 2" xfId="115"/>
    <cellStyle name="链接单元格 3" xfId="116"/>
    <cellStyle name="常规 428" xfId="117"/>
    <cellStyle name="常规 433" xfId="118"/>
    <cellStyle name="编号 3 2" xfId="119"/>
    <cellStyle name="20% - 强调文字颜色 1" xfId="120" builtinId="30"/>
    <cellStyle name="汇总 3 3" xfId="121"/>
    <cellStyle name="Accent6 - 20% 2 2" xfId="122"/>
    <cellStyle name="标题 5 4" xfId="123"/>
    <cellStyle name="40% - 强调文字颜色 1" xfId="124" builtinId="31"/>
    <cellStyle name="链接单元格 4" xfId="125"/>
    <cellStyle name="常规 429" xfId="126"/>
    <cellStyle name="常规 434" xfId="127"/>
    <cellStyle name="20% - 强调文字颜色 2" xfId="128" builtinId="34"/>
    <cellStyle name="40% - 强调文字颜色 2" xfId="129" builtinId="35"/>
    <cellStyle name="百分比 2 2 4" xfId="130"/>
    <cellStyle name="Accent2 - 20% 2 2" xfId="131"/>
    <cellStyle name="_Book1_2 2 2" xfId="132"/>
    <cellStyle name="检查单元格 3 4" xfId="133"/>
    <cellStyle name="Accent2 - 40% 2" xfId="134"/>
    <cellStyle name="强调文字颜色 3" xfId="135" builtinId="37"/>
    <cellStyle name="差_11大理 2 2" xfId="136"/>
    <cellStyle name="常规 2 5 4 2" xfId="137"/>
    <cellStyle name="百分比 2 2 5" xfId="138"/>
    <cellStyle name="_Book1_2 2 3" xfId="139"/>
    <cellStyle name="百分比 2 10 2" xfId="140"/>
    <cellStyle name="PSChar" xfId="141"/>
    <cellStyle name="强调文字颜色 4" xfId="142" builtinId="41"/>
    <cellStyle name="Accent2 - 40% 3" xfId="143"/>
    <cellStyle name="好_2008年地州对账表(国库资金）" xfId="144"/>
    <cellStyle name="链接单元格 6" xfId="145"/>
    <cellStyle name="常规 436" xfId="146"/>
    <cellStyle name="常规 441" xfId="147"/>
    <cellStyle name="20% - 强调文字颜色 4" xfId="148" builtinId="42"/>
    <cellStyle name="40% - 强调文字颜色 4" xfId="149" builtinId="43"/>
    <cellStyle name="强调文字颜色 5" xfId="150" builtinId="45"/>
    <cellStyle name="计算 4" xfId="151"/>
    <cellStyle name="常规_exceltmp1 2" xfId="152"/>
    <cellStyle name="60% - 强调文字颜色 5 2 2 2" xfId="153"/>
    <cellStyle name="常规 2 5 3 2" xfId="154"/>
    <cellStyle name="40% - 强调文字颜色 5" xfId="155" builtinId="47"/>
    <cellStyle name="百分比 2 2 4 2" xfId="156"/>
    <cellStyle name="_Book1_2 2 2 2" xfId="157"/>
    <cellStyle name="标题 1 4 2" xfId="158"/>
    <cellStyle name="60% - 强调文字颜色 5" xfId="159" builtinId="48"/>
    <cellStyle name="Accent6 6" xfId="160"/>
    <cellStyle name="强调文字颜色 6" xfId="161" builtinId="49"/>
    <cellStyle name="40% - 强调文字颜色 6" xfId="162" builtinId="51"/>
    <cellStyle name="_弱电系统设备配置报价清单" xfId="163"/>
    <cellStyle name="标题 1 4 3" xfId="164"/>
    <cellStyle name="60% - 强调文字颜色 6" xfId="165" builtinId="52"/>
    <cellStyle name="Accent6 7" xfId="166"/>
    <cellStyle name="_Book1_3 2" xfId="167"/>
    <cellStyle name="超级链接 2 2" xfId="168"/>
    <cellStyle name="_Book1" xfId="169"/>
    <cellStyle name="常规 2 7 2" xfId="170"/>
    <cellStyle name="适中 5" xfId="171"/>
    <cellStyle name="Accent2 - 20%" xfId="172"/>
    <cellStyle name="常规 3 2 3" xfId="173"/>
    <cellStyle name="_Book1_2" xfId="174"/>
    <cellStyle name="百分比 2 3 4" xfId="175"/>
    <cellStyle name="常规 2 16" xfId="176"/>
    <cellStyle name="差_2008年地州对账表(国库资金） 3" xfId="177"/>
    <cellStyle name="_Book1_2 3 2" xfId="178"/>
    <cellStyle name="_Book1_2 4" xfId="179"/>
    <cellStyle name="Accent1 4 2" xfId="180"/>
    <cellStyle name="_Book1_3" xfId="181"/>
    <cellStyle name="超级链接 2" xfId="182"/>
    <cellStyle name="Accent5 - 60% 3" xfId="183"/>
    <cellStyle name="_ET_STYLE_NoName_00__Book1_1" xfId="184"/>
    <cellStyle name="常规 2 3 3 2" xfId="185"/>
    <cellStyle name="_ET_STYLE_NoName_00__Book1_1 2" xfId="186"/>
    <cellStyle name="常规 2 3 3 2 2" xfId="187"/>
    <cellStyle name="_ET_STYLE_NoName_00__Book1_1 2 2" xfId="188"/>
    <cellStyle name="标题 2 2 2 2" xfId="189"/>
    <cellStyle name="_ET_STYLE_NoName_00__Book1_1 2 3" xfId="190"/>
    <cellStyle name="百分比 2 7 2" xfId="191"/>
    <cellStyle name="Percent [2]" xfId="192"/>
    <cellStyle name="_ET_STYLE_NoName_00__Book1_1 3" xfId="193"/>
    <cellStyle name="Accent1 4" xfId="194"/>
    <cellStyle name="超级链接" xfId="195"/>
    <cellStyle name="_ET_STYLE_NoName_00__Book1_1 3 2" xfId="196"/>
    <cellStyle name="常规 9 2 4" xfId="197"/>
    <cellStyle name="_ET_STYLE_NoName_00__Book1_1 4" xfId="198"/>
    <cellStyle name="Accent5 4" xfId="199"/>
    <cellStyle name="_关闭破产企业已移交地方管理中小学校退休教师情况明细表(1)" xfId="200"/>
    <cellStyle name="警告文本 4 2" xfId="201"/>
    <cellStyle name="0,0_x005f_x000d__x005f_x000a_NA_x005f_x000d__x005f_x000a_" xfId="202"/>
    <cellStyle name="链接单元格 3 2" xfId="203"/>
    <cellStyle name="常规 9 2 2 3" xfId="204"/>
    <cellStyle name="20% - 强调文字颜色 1 2" xfId="205"/>
    <cellStyle name="链接单元格 3 2 2" xfId="206"/>
    <cellStyle name="常规 11 4" xfId="207"/>
    <cellStyle name="20% - 强调文字颜色 1 2 2" xfId="208"/>
    <cellStyle name="强调文字颜色 2 2 2 2" xfId="209"/>
    <cellStyle name="Accent1 - 20% 2" xfId="210"/>
    <cellStyle name="20% - 强调文字颜色 1 3" xfId="211"/>
    <cellStyle name="20% - 强调文字颜色 2 2" xfId="212"/>
    <cellStyle name="20% - 强调文字颜色 2 2 2" xfId="213"/>
    <cellStyle name="60% - 强调文字颜色 3 2 2 2" xfId="214"/>
    <cellStyle name="20% - 强调文字颜色 2 3" xfId="215"/>
    <cellStyle name="适中 7" xfId="216"/>
    <cellStyle name="20% - 强调文字颜色 3 2" xfId="217"/>
    <cellStyle name="常规 3 2 5" xfId="218"/>
    <cellStyle name="20% - 强调文字颜色 3 2 2" xfId="219"/>
    <cellStyle name="20% - 强调文字颜色 4 2" xfId="220"/>
    <cellStyle name="常规 3 3 5" xfId="221"/>
    <cellStyle name="Mon閠aire_!!!GO" xfId="222"/>
    <cellStyle name="20% - 强调文字颜色 4 2 2" xfId="223"/>
    <cellStyle name="常规 3 3 5 2" xfId="224"/>
    <cellStyle name="20% - 强调文字颜色 4 3" xfId="225"/>
    <cellStyle name="常规 3 3 6" xfId="226"/>
    <cellStyle name="Accent6 - 60% 2 2" xfId="227"/>
    <cellStyle name="20% - 强调文字颜色 5 2" xfId="228"/>
    <cellStyle name="20% - 强调文字颜色 5 2 2" xfId="229"/>
    <cellStyle name="20% - 强调文字颜色 5 3" xfId="230"/>
    <cellStyle name="20% - 强调文字颜色 6 2" xfId="231"/>
    <cellStyle name="Accent6 - 20% 3" xfId="232"/>
    <cellStyle name="20% - 强调文字颜色 6 2 2" xfId="233"/>
    <cellStyle name="解释性文本 3 2 2" xfId="234"/>
    <cellStyle name="20% - 强调文字颜色 6 3" xfId="235"/>
    <cellStyle name="40% - 强调文字颜色 1 2" xfId="236"/>
    <cellStyle name="常规 4 3 5" xfId="237"/>
    <cellStyle name="40% - 强调文字颜色 1 2 2" xfId="238"/>
    <cellStyle name="Accent1" xfId="239"/>
    <cellStyle name="40% - 强调文字颜色 1 3" xfId="240"/>
    <cellStyle name="常规 9 2" xfId="241"/>
    <cellStyle name="40% - 强调文字颜色 2 2" xfId="242"/>
    <cellStyle name="常规 2 3 2 4" xfId="243"/>
    <cellStyle name="40% - 强调文字颜色 2 2 2" xfId="244"/>
    <cellStyle name="常规 2 3 2 4 2" xfId="245"/>
    <cellStyle name="40% - 强调文字颜色 2 3" xfId="246"/>
    <cellStyle name="常规 2 3 2 5" xfId="247"/>
    <cellStyle name="40% - 强调文字颜色 3 2" xfId="248"/>
    <cellStyle name="常规 2 3 3 4" xfId="249"/>
    <cellStyle name="40% - 强调文字颜色 3 2 2" xfId="250"/>
    <cellStyle name="40% - 强调文字颜色 3 3" xfId="251"/>
    <cellStyle name="千位分隔 5" xfId="252"/>
    <cellStyle name="标题 4 4" xfId="253"/>
    <cellStyle name="40% - 强调文字颜色 4 2 2" xfId="254"/>
    <cellStyle name="Accent6 - 20% 2" xfId="255"/>
    <cellStyle name="40% - 强调文字颜色 4 3" xfId="256"/>
    <cellStyle name="40% - 强调文字颜色 5 2" xfId="257"/>
    <cellStyle name="好 2 3" xfId="258"/>
    <cellStyle name="计算 4 2 2" xfId="259"/>
    <cellStyle name="60% - 强调文字颜色 4 3" xfId="260"/>
    <cellStyle name="40% - 强调文字颜色 5 2 2" xfId="261"/>
    <cellStyle name="40% - 强调文字颜色 5 3" xfId="262"/>
    <cellStyle name="好 2 4" xfId="263"/>
    <cellStyle name="40% - 强调文字颜色 6 2" xfId="264"/>
    <cellStyle name="好 3 3" xfId="265"/>
    <cellStyle name="标题 2 2 4" xfId="266"/>
    <cellStyle name="适中 2 2" xfId="267"/>
    <cellStyle name="百分比 2 9" xfId="268"/>
    <cellStyle name="Accent2 5" xfId="269"/>
    <cellStyle name="适中 2 2 2" xfId="270"/>
    <cellStyle name="百分比 2 9 2" xfId="271"/>
    <cellStyle name="40% - 强调文字颜色 6 2 2" xfId="272"/>
    <cellStyle name="40% - 强调文字颜色 6 3" xfId="273"/>
    <cellStyle name="好 3 4" xfId="274"/>
    <cellStyle name="60% - 强调文字颜色 1 2" xfId="275"/>
    <cellStyle name="输出 3 4" xfId="276"/>
    <cellStyle name="Accent6 2 2" xfId="277"/>
    <cellStyle name="60% - 强调文字颜色 1 2 2" xfId="278"/>
    <cellStyle name="60% - 强调文字颜色 1 2 2 2" xfId="279"/>
    <cellStyle name="百分比 2 3 4 2" xfId="280"/>
    <cellStyle name="60% - 强调文字颜色 1 2 3" xfId="281"/>
    <cellStyle name="60% - 强调文字颜色 1 3" xfId="282"/>
    <cellStyle name="千位分隔 2 3" xfId="283"/>
    <cellStyle name="60% - 强调文字颜色 1 3 2" xfId="284"/>
    <cellStyle name="输出 4 4" xfId="285"/>
    <cellStyle name="Accent6 3 2" xfId="286"/>
    <cellStyle name="常规 5" xfId="287"/>
    <cellStyle name="60% - 强调文字颜色 2 2" xfId="288"/>
    <cellStyle name="Accent6 - 60%" xfId="289"/>
    <cellStyle name="常规 5 3" xfId="290"/>
    <cellStyle name="60% - 强调文字颜色 2 2 3" xfId="291"/>
    <cellStyle name="常规 6 2" xfId="292"/>
    <cellStyle name="注释 2" xfId="293"/>
    <cellStyle name="60% - 强调文字颜色 2 3 2" xfId="294"/>
    <cellStyle name="60% - 强调文字颜色 3 2" xfId="295"/>
    <cellStyle name="Accent6 4 2" xfId="296"/>
    <cellStyle name="60% - 强调文字颜色 3 2 2" xfId="297"/>
    <cellStyle name="60% - 强调文字颜色 3 2 3" xfId="298"/>
    <cellStyle name="好 2 2 2" xfId="299"/>
    <cellStyle name="Accent5 - 40% 2" xfId="300"/>
    <cellStyle name="60% - 强调文字颜色 3 3" xfId="301"/>
    <cellStyle name="Accent5 - 40% 2 2" xfId="302"/>
    <cellStyle name="汇总 7" xfId="303"/>
    <cellStyle name="60% - 强调文字颜色 3 3 2"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_exceltmp1" xfId="313"/>
    <cellStyle name="60% - 强调文字颜色 5 2 2" xfId="314"/>
    <cellStyle name="常规 2 5 3" xfId="315"/>
    <cellStyle name="百分比 2 10" xfId="316"/>
    <cellStyle name="常规 2 2 2 3 2" xfId="317"/>
    <cellStyle name="60% - 强调文字颜色 5 2 3" xfId="318"/>
    <cellStyle name="常规 2 5 4" xfId="319"/>
    <cellStyle name="60% - 强调文字颜色 5 3" xfId="320"/>
    <cellStyle name="60% - 强调文字颜色 5 3 2" xfId="321"/>
    <cellStyle name="常规 2 6 3" xfId="322"/>
    <cellStyle name="RowLevel_0" xfId="323"/>
    <cellStyle name="60% - 强调文字颜色 6 2" xfId="324"/>
    <cellStyle name="强调文字颜色 5 2 3" xfId="325"/>
    <cellStyle name="Header2"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强调文字颜色 2 2 2" xfId="334"/>
    <cellStyle name="Accent1 - 20%" xfId="335"/>
    <cellStyle name="常规 2 3 3 3" xfId="336"/>
    <cellStyle name="Accent5 - 20%" xfId="337"/>
    <cellStyle name="好_11大理" xfId="338"/>
    <cellStyle name="Accent1 - 20% 2 2" xfId="339"/>
    <cellStyle name="Accent1 - 20% 3" xfId="340"/>
    <cellStyle name="Accent6 9" xfId="341"/>
    <cellStyle name="标题 6 2 2" xfId="342"/>
    <cellStyle name="Accent1 - 40%" xfId="343"/>
    <cellStyle name="Accent1 - 40% 2" xfId="344"/>
    <cellStyle name="Accent1 - 40% 2 2" xfId="345"/>
    <cellStyle name="PSHeading 3 2" xfId="346"/>
    <cellStyle name="Accent1 - 40% 3" xfId="347"/>
    <cellStyle name="Accent1 - 60%" xfId="348"/>
    <cellStyle name="标题 1 5" xfId="349"/>
    <cellStyle name="Accent1 - 60% 2" xfId="350"/>
    <cellStyle name="注释 4 2 2" xfId="351"/>
    <cellStyle name="常规 17 2" xfId="352"/>
    <cellStyle name="标题 1 6" xfId="353"/>
    <cellStyle name="Accent1 - 60% 3" xfId="354"/>
    <cellStyle name="Date 3" xfId="355"/>
    <cellStyle name="Accent1 2" xfId="356"/>
    <cellStyle name="Currency [0]_!!!GO" xfId="357"/>
    <cellStyle name="Accent1 2 2" xfId="358"/>
    <cellStyle name="Accent1 3" xfId="359"/>
    <cellStyle name="Accent1 3 2" xfId="360"/>
    <cellStyle name="常规 2" xfId="361"/>
    <cellStyle name="Accent1 5 2" xfId="362"/>
    <cellStyle name="sstot" xfId="363"/>
    <cellStyle name="Accent1 6" xfId="364"/>
    <cellStyle name="常规 2 2 3 2" xfId="365"/>
    <cellStyle name="部门 3 2" xfId="366"/>
    <cellStyle name="Accent1 7" xfId="367"/>
    <cellStyle name="常规 2 2 3 3" xfId="368"/>
    <cellStyle name="Accent1 8" xfId="369"/>
    <cellStyle name="差_1110洱源 2" xfId="370"/>
    <cellStyle name="常规 2 2 3 4" xfId="371"/>
    <cellStyle name="Accent1 9" xfId="372"/>
    <cellStyle name="差_1110洱源 3" xfId="373"/>
    <cellStyle name="常规 9 3" xfId="374"/>
    <cellStyle name="强调文字颜色 5 2 2 2" xfId="375"/>
    <cellStyle name="Header1 2" xfId="376"/>
    <cellStyle name="Accent2" xfId="377"/>
    <cellStyle name="输入 2 4" xfId="378"/>
    <cellStyle name="Accent2 - 40% 2 2" xfId="379"/>
    <cellStyle name="超链接 2" xfId="380"/>
    <cellStyle name="Input [yellow] 4 2" xfId="381"/>
    <cellStyle name="日期 2" xfId="382"/>
    <cellStyle name="Accent2 - 60% 2" xfId="383"/>
    <cellStyle name="日期 2 2" xfId="384"/>
    <cellStyle name="Accent2 - 60% 2 2" xfId="385"/>
    <cellStyle name="Accent5 - 40% 3" xfId="386"/>
    <cellStyle name="好_0605石屏 2" xfId="387"/>
    <cellStyle name="日期 3" xfId="388"/>
    <cellStyle name="Accent2 - 60% 3" xfId="389"/>
    <cellStyle name="Accent2 2" xfId="390"/>
    <cellStyle name="Accent2 2 2" xfId="391"/>
    <cellStyle name="强调文字颜色 4 3" xfId="392"/>
    <cellStyle name="t" xfId="393"/>
    <cellStyle name="Accent2 3" xfId="394"/>
    <cellStyle name="Accent2 3 2" xfId="395"/>
    <cellStyle name="Accent2 4" xfId="396"/>
    <cellStyle name="Accent2 4 2" xfId="397"/>
    <cellStyle name="Accent2 5 2" xfId="398"/>
    <cellStyle name="百分比 2 9 2 2" xfId="399"/>
    <cellStyle name="Date" xfId="400"/>
    <cellStyle name="Accent2 6" xfId="401"/>
    <cellStyle name="常规 2 2 4 2" xfId="402"/>
    <cellStyle name="百分比 2 9 3" xfId="403"/>
    <cellStyle name="常规 2 2 11" xfId="404"/>
    <cellStyle name="Accent2 7" xfId="405"/>
    <cellStyle name="Accent2 8" xfId="406"/>
    <cellStyle name="Accent2 9" xfId="407"/>
    <cellStyle name="Accent3" xfId="408"/>
    <cellStyle name="Milliers_!!!GO" xfId="409"/>
    <cellStyle name="Accent3 - 20%" xfId="410"/>
    <cellStyle name="Accent5 2" xfId="411"/>
    <cellStyle name="百分比 4 3" xfId="412"/>
    <cellStyle name="常规 2 2 7" xfId="413"/>
    <cellStyle name="标题 1 3" xfId="414"/>
    <cellStyle name="Accent3 - 20% 2" xfId="415"/>
    <cellStyle name="Accent5 2 2" xfId="416"/>
    <cellStyle name="汇总 3" xfId="417"/>
    <cellStyle name="Accent5 6" xfId="418"/>
    <cellStyle name="差_0605石屏 3" xfId="419"/>
    <cellStyle name="标题 1 3 2" xfId="420"/>
    <cellStyle name="Accent3 - 20% 2 2" xfId="421"/>
    <cellStyle name="标题 1 4" xfId="422"/>
    <cellStyle name="Accent3 - 20% 3" xfId="423"/>
    <cellStyle name="Mon閠aire [0]_!!!GO" xfId="424"/>
    <cellStyle name="好_0502通海县" xfId="425"/>
    <cellStyle name="Accent4 3 2" xfId="426"/>
    <cellStyle name="Accent3 - 40%" xfId="427"/>
    <cellStyle name="Accent3 - 40% 2" xfId="428"/>
    <cellStyle name="Accent3 - 40% 2 2" xfId="429"/>
    <cellStyle name="好_0502通海县 3" xfId="430"/>
    <cellStyle name="捠壿 [0.00]_Region Orders (2)" xfId="431"/>
    <cellStyle name="Accent4 - 60%" xfId="432"/>
    <cellStyle name="百分比 2 6 2" xfId="433"/>
    <cellStyle name="常规 15 2 2" xfId="434"/>
    <cellStyle name="Accent3 - 40% 3" xfId="435"/>
    <cellStyle name="Accent4 5 2" xfId="436"/>
    <cellStyle name="Accent3 - 60%" xfId="437"/>
    <cellStyle name="Accent3 - 60% 2" xfId="438"/>
    <cellStyle name="好_M01-1 3" xfId="439"/>
    <cellStyle name="Input [yellow] 2 2 3" xfId="440"/>
    <cellStyle name="编号" xfId="441"/>
    <cellStyle name="Accent3 - 60% 2 2" xfId="442"/>
    <cellStyle name="常规 17 2 2" xfId="443"/>
    <cellStyle name="Accent3 - 60% 3" xfId="444"/>
    <cellStyle name="Accent3 2" xfId="445"/>
    <cellStyle name="comma zerodec" xfId="446"/>
    <cellStyle name="Accent3 2 2" xfId="447"/>
    <cellStyle name="Accent3 3" xfId="448"/>
    <cellStyle name="Accent3 3 2" xfId="449"/>
    <cellStyle name="解释性文本 2" xfId="450"/>
    <cellStyle name="Accent3 4" xfId="451"/>
    <cellStyle name="解释性文本 3" xfId="452"/>
    <cellStyle name="Accent3 5" xfId="453"/>
    <cellStyle name="解释性文本 3 2" xfId="454"/>
    <cellStyle name="Accent3 5 2" xfId="455"/>
    <cellStyle name="解释性文本 4" xfId="456"/>
    <cellStyle name="Accent3 6" xfId="457"/>
    <cellStyle name="常规 2 2 5 2" xfId="458"/>
    <cellStyle name="Moneda_96 Risk" xfId="459"/>
    <cellStyle name="解释性文本 5" xfId="460"/>
    <cellStyle name="Accent3 7" xfId="461"/>
    <cellStyle name="差 2" xfId="462"/>
    <cellStyle name="解释性文本 6" xfId="463"/>
    <cellStyle name="Accent3 8" xfId="464"/>
    <cellStyle name="差 3" xfId="465"/>
    <cellStyle name="百分比 2" xfId="466"/>
    <cellStyle name="常规 2 7 3 2" xfId="467"/>
    <cellStyle name="解释性文本 7" xfId="468"/>
    <cellStyle name="Accent3 9" xfId="469"/>
    <cellStyle name="差 4" xfId="470"/>
    <cellStyle name="常规 9 5" xfId="471"/>
    <cellStyle name="no dec 3 2" xfId="472"/>
    <cellStyle name="Accent4" xfId="473"/>
    <cellStyle name="百分比 2 2 2" xfId="474"/>
    <cellStyle name="Accent4 - 20%" xfId="475"/>
    <cellStyle name="差 4 2 2" xfId="476"/>
    <cellStyle name="百分比 2 2 2 2" xfId="477"/>
    <cellStyle name="常规 2 4 2 4" xfId="478"/>
    <cellStyle name="Accent4 - 20% 2" xfId="479"/>
    <cellStyle name="百分比 2 2 2 2 2" xfId="480"/>
    <cellStyle name="Accent4 - 20% 2 2" xfId="481"/>
    <cellStyle name="强调 2 2" xfId="482"/>
    <cellStyle name="百分比 2 2 2 3" xfId="483"/>
    <cellStyle name="常规 2 4 2 5" xfId="484"/>
    <cellStyle name="Accent4 - 20% 3" xfId="485"/>
    <cellStyle name="百分比 2 4 2" xfId="486"/>
    <cellStyle name="输入 4" xfId="487"/>
    <cellStyle name="Accent4 - 40%" xfId="488"/>
    <cellStyle name="Accent6 - 40%" xfId="489"/>
    <cellStyle name="百分比 2 4 2 2" xfId="490"/>
    <cellStyle name="常规 3 3" xfId="491"/>
    <cellStyle name="输入 4 2" xfId="492"/>
    <cellStyle name="Accent4 - 40% 2" xfId="493"/>
    <cellStyle name="商品名称 4" xfId="494"/>
    <cellStyle name="Accent6 - 40% 2" xfId="495"/>
    <cellStyle name="常规 3 3 2" xfId="496"/>
    <cellStyle name="输入 4 2 2" xfId="497"/>
    <cellStyle name="Accent4 - 40% 2 2" xfId="498"/>
    <cellStyle name="常规 3 4" xfId="499"/>
    <cellStyle name="输入 4 3" xfId="500"/>
    <cellStyle name="Accent4 - 40% 3" xfId="501"/>
    <cellStyle name="Accent4 - 60% 2" xfId="502"/>
    <cellStyle name="标题 7 4" xfId="503"/>
    <cellStyle name="Accent4 - 60% 2 2" xfId="504"/>
    <cellStyle name="PSSpacer" xfId="505"/>
    <cellStyle name="Accent4 - 60% 3" xfId="506"/>
    <cellStyle name="Accent4 2" xfId="507"/>
    <cellStyle name="Accent6" xfId="508"/>
    <cellStyle name="New Times Roman" xfId="509"/>
    <cellStyle name="Accent4 3" xfId="510"/>
    <cellStyle name="Accent4 4" xfId="511"/>
    <cellStyle name="借出原因" xfId="512"/>
    <cellStyle name="PSHeading 5" xfId="513"/>
    <cellStyle name="Accent4 4 2" xfId="514"/>
    <cellStyle name="百分比 4 2 2" xfId="515"/>
    <cellStyle name="Accent4 6" xfId="516"/>
    <cellStyle name="常规 2 2 6 2" xfId="517"/>
    <cellStyle name="标题 1 2 2" xfId="518"/>
    <cellStyle name="Accent4 7" xfId="519"/>
    <cellStyle name="标题 1 2 3" xfId="520"/>
    <cellStyle name="Accent4 8" xfId="521"/>
    <cellStyle name="标题 1 2 4" xfId="522"/>
    <cellStyle name="Accent5" xfId="523"/>
    <cellStyle name="常规 2 3 3 3 2" xfId="524"/>
    <cellStyle name="Accent5 - 20% 2" xfId="525"/>
    <cellStyle name="Accent5 - 20% 2 2" xfId="526"/>
    <cellStyle name="好_11大理 3" xfId="527"/>
    <cellStyle name="好_M01-1 2" xfId="528"/>
    <cellStyle name="Input [yellow] 2 2 2" xfId="529"/>
    <cellStyle name="Accent5 - 20% 3" xfId="530"/>
    <cellStyle name="好 2 2" xfId="531"/>
    <cellStyle name="Accent5 - 40%" xfId="532"/>
    <cellStyle name="常规 12" xfId="533"/>
    <cellStyle name="好 4 2" xfId="534"/>
    <cellStyle name="标题 2 3 3" xfId="535"/>
    <cellStyle name="Accent5 - 60%" xfId="536"/>
    <cellStyle name="常规 12 2" xfId="537"/>
    <cellStyle name="好 4 2 2" xfId="538"/>
    <cellStyle name="Accent5 - 60% 2" xfId="539"/>
    <cellStyle name="Category" xfId="540"/>
    <cellStyle name="Accent5 3" xfId="541"/>
    <cellStyle name="Category 2" xfId="542"/>
    <cellStyle name="标题 2 3" xfId="543"/>
    <cellStyle name="Accent5 3 2" xfId="544"/>
    <cellStyle name="标题 3 3" xfId="545"/>
    <cellStyle name="Comma [0]_!!!GO" xfId="546"/>
    <cellStyle name="Accent5 4 2" xfId="547"/>
    <cellStyle name="Accent5 5" xfId="548"/>
    <cellStyle name="差_0605石屏 2" xfId="549"/>
    <cellStyle name="汇总 2" xfId="550"/>
    <cellStyle name="Accent5 5 2" xfId="551"/>
    <cellStyle name="差_0605石屏 2 2" xfId="552"/>
    <cellStyle name="汇总 2 2" xfId="553"/>
    <cellStyle name="汇总 4" xfId="554"/>
    <cellStyle name="Accent5 7" xfId="555"/>
    <cellStyle name="标题 1 3 3" xfId="556"/>
    <cellStyle name="汇总 5" xfId="557"/>
    <cellStyle name="百分比 2 3 2 2 2" xfId="558"/>
    <cellStyle name="Accent5 8" xfId="559"/>
    <cellStyle name="标题 1 3 4" xfId="560"/>
    <cellStyle name="常规_2007年云南省向人大报送政府收支预算表格式编制过程表 3" xfId="561"/>
    <cellStyle name="Accent6 - 20%" xfId="562"/>
    <cellStyle name="Accent6 - 40% 2 2" xfId="563"/>
    <cellStyle name="标题 3 4 4" xfId="564"/>
    <cellStyle name="常规 3 3 3" xfId="565"/>
    <cellStyle name="常规_2007年云南省向人大报送政府收支预算表格式编制过程表" xfId="566"/>
    <cellStyle name="ColLevel_0" xfId="567"/>
    <cellStyle name="Accent6 - 40% 3" xfId="568"/>
    <cellStyle name="Accent6 - 60% 2" xfId="569"/>
    <cellStyle name="Accent6 - 60% 3" xfId="570"/>
    <cellStyle name="Accent6 8" xfId="571"/>
    <cellStyle name="标题 1 4 4" xfId="572"/>
    <cellStyle name="Comma_!!!GO" xfId="573"/>
    <cellStyle name="百分比 2 4 3" xfId="574"/>
    <cellStyle name="Currency_!!!GO" xfId="575"/>
    <cellStyle name="标题 3 3 2" xfId="576"/>
    <cellStyle name="分级显示列_1_Book1" xfId="577"/>
    <cellStyle name="常规 13" xfId="578"/>
    <cellStyle name="好 4 3" xfId="579"/>
    <cellStyle name="标题 2 3 4" xfId="580"/>
    <cellStyle name="Currency1" xfId="581"/>
    <cellStyle name="常规 2 2 11 2" xfId="582"/>
    <cellStyle name="Date 2" xfId="583"/>
    <cellStyle name="Date 2 2" xfId="584"/>
    <cellStyle name="差_0502通海县 3" xfId="585"/>
    <cellStyle name="Dollar (zero dec)" xfId="586"/>
    <cellStyle name="百分比 5 2" xfId="587"/>
    <cellStyle name="常规 2 3 6" xfId="588"/>
    <cellStyle name="标题 2 2" xfId="589"/>
    <cellStyle name="常规 5 2 2 2" xfId="590"/>
    <cellStyle name="Grey" xfId="591"/>
    <cellStyle name="强调文字颜色 5 2 2" xfId="592"/>
    <cellStyle name="Header1" xfId="593"/>
    <cellStyle name="Header2 2 2" xfId="594"/>
    <cellStyle name="Header2 3" xfId="595"/>
    <cellStyle name="千位分隔 2 4" xfId="596"/>
    <cellStyle name="Input [yellow]" xfId="597"/>
    <cellStyle name="千位分隔 2 4 2" xfId="598"/>
    <cellStyle name="Input [yellow] 2" xfId="599"/>
    <cellStyle name="好_M01-1" xfId="600"/>
    <cellStyle name="Input [yellow] 2 2" xfId="601"/>
    <cellStyle name="好_M01-1 2 2" xfId="602"/>
    <cellStyle name="Input [yellow] 2 2 2 2" xfId="603"/>
    <cellStyle name="Input [yellow] 2 3" xfId="604"/>
    <cellStyle name="常规 4 3 4 2" xfId="605"/>
    <cellStyle name="Input [yellow] 2 3 2" xfId="606"/>
    <cellStyle name="Input [yellow] 2 4" xfId="607"/>
    <cellStyle name="Input [yellow] 3" xfId="608"/>
    <cellStyle name="Input [yellow] 3 2" xfId="609"/>
    <cellStyle name="Input [yellow] 3 2 2" xfId="610"/>
    <cellStyle name="Input [yellow] 5" xfId="611"/>
    <cellStyle name="差_1110洱源 2 2" xfId="612"/>
    <cellStyle name="强调文字颜色 3 3" xfId="613"/>
    <cellStyle name="常规 2 10" xfId="614"/>
    <cellStyle name="Input Cells" xfId="615"/>
    <cellStyle name="Linked Cells" xfId="616"/>
    <cellStyle name="标题 6 3" xfId="617"/>
    <cellStyle name="Millares [0]_96 Risk" xfId="618"/>
    <cellStyle name="Millares_96 Risk" xfId="619"/>
    <cellStyle name="常规 2 2 2 2" xfId="620"/>
    <cellStyle name="部门 2 2" xfId="621"/>
    <cellStyle name="常规 10 41 2" xfId="622"/>
    <cellStyle name="千位分隔 2 3 2" xfId="623"/>
    <cellStyle name="Milliers [0]_!!!GO" xfId="624"/>
    <cellStyle name="Moneda [0]_96 Risk" xfId="625"/>
    <cellStyle name="数量 3" xfId="626"/>
    <cellStyle name="标题 1 2 2 2" xfId="627"/>
    <cellStyle name="Month" xfId="628"/>
    <cellStyle name="数量 3 2" xfId="629"/>
    <cellStyle name="Month 2" xfId="630"/>
    <cellStyle name="百分比 10" xfId="631"/>
    <cellStyle name="PSHeading 2" xfId="632"/>
    <cellStyle name="no dec" xfId="633"/>
    <cellStyle name="PSHeading 2 2" xfId="634"/>
    <cellStyle name="no dec 2" xfId="635"/>
    <cellStyle name="常规 450" xfId="636"/>
    <cellStyle name="PSHeading 2 2 2" xfId="637"/>
    <cellStyle name="no dec 2 2" xfId="638"/>
    <cellStyle name="no dec 2 2 2" xfId="639"/>
    <cellStyle name="常规 451" xfId="640"/>
    <cellStyle name="PSHeading 2 2 3" xfId="641"/>
    <cellStyle name="no dec 2 3" xfId="642"/>
    <cellStyle name="PSHeading 2 3" xfId="643"/>
    <cellStyle name="no dec 3" xfId="644"/>
    <cellStyle name="百分比 3 3 2" xfId="645"/>
    <cellStyle name="PSHeading 2 4" xfId="646"/>
    <cellStyle name="no dec 4" xfId="647"/>
    <cellStyle name="Normal" xfId="648"/>
    <cellStyle name="Normal - Style1" xfId="649"/>
    <cellStyle name="Normal_!!!GO" xfId="650"/>
    <cellStyle name="百分比 2 5 2" xfId="651"/>
    <cellStyle name="输入 3 3" xfId="652"/>
    <cellStyle name="常规 2 9 3" xfId="653"/>
    <cellStyle name="PSInt" xfId="654"/>
    <cellStyle name="常规 2 4" xfId="655"/>
    <cellStyle name="per.style" xfId="656"/>
    <cellStyle name="t_HVAC Equipment (3)" xfId="657"/>
    <cellStyle name="常规 2 3 4" xfId="658"/>
    <cellStyle name="常规 94" xfId="659"/>
    <cellStyle name="Percent [2] 2" xfId="660"/>
    <cellStyle name="Percent_!!!GO" xfId="661"/>
    <cellStyle name="标题 5" xfId="662"/>
    <cellStyle name="解释性文本 2 3" xfId="663"/>
    <cellStyle name="百分比 8" xfId="664"/>
    <cellStyle name="常规 2 3 2 3 2" xfId="665"/>
    <cellStyle name="Pourcentage_pldt" xfId="666"/>
    <cellStyle name="强调文字颜色 4 2" xfId="667"/>
    <cellStyle name="PSChar 2" xfId="668"/>
    <cellStyle name="PSHeading 3 3" xfId="669"/>
    <cellStyle name="编号 2 2" xfId="670"/>
    <cellStyle name="PSDate" xfId="671"/>
    <cellStyle name="编号 2 2 2" xfId="672"/>
    <cellStyle name="PSDate 2" xfId="673"/>
    <cellStyle name="标题 4 4 2 2" xfId="674"/>
    <cellStyle name="PSDec" xfId="675"/>
    <cellStyle name="编号 4" xfId="676"/>
    <cellStyle name="常规 16 2" xfId="677"/>
    <cellStyle name="PSDec 2" xfId="678"/>
    <cellStyle name="常规 10" xfId="679"/>
    <cellStyle name="PSHeading" xfId="680"/>
    <cellStyle name="PSHeading 3" xfId="681"/>
    <cellStyle name="常规 2 9 3 2" xfId="682"/>
    <cellStyle name="PSInt 2" xfId="683"/>
    <cellStyle name="常规 2 4 2" xfId="684"/>
    <cellStyle name="输入 3" xfId="685"/>
    <cellStyle name="常规 2 9" xfId="686"/>
    <cellStyle name="PSSpacer 2" xfId="687"/>
    <cellStyle name="sstot 2" xfId="688"/>
    <cellStyle name="Standard_AREAS" xfId="689"/>
    <cellStyle name="强调文字颜色 4 3 2" xfId="690"/>
    <cellStyle name="t 2" xfId="691"/>
    <cellStyle name="t_HVAC Equipment (3) 2" xfId="692"/>
    <cellStyle name="常规 2 3 4 2" xfId="693"/>
    <cellStyle name="百分比 2 11" xfId="694"/>
    <cellStyle name="千位分隔 2 2" xfId="695"/>
    <cellStyle name="百分比 2 3 5" xfId="696"/>
    <cellStyle name="百分比 2 11 2" xfId="697"/>
    <cellStyle name="千位分隔 3" xfId="698"/>
    <cellStyle name="标题 4 2" xfId="699"/>
    <cellStyle name="解释性文本 2 2 2" xfId="700"/>
    <cellStyle name="百分比 7 2" xfId="701"/>
    <cellStyle name="百分比 2 12" xfId="702"/>
    <cellStyle name="标题 10" xfId="703"/>
    <cellStyle name="差 4 2" xfId="704"/>
    <cellStyle name="百分比 2 2" xfId="705"/>
    <cellStyle name="百分比 2 2 3" xfId="706"/>
    <cellStyle name="百分比 2 2 3 2" xfId="707"/>
    <cellStyle name="百分比 2 3" xfId="708"/>
    <cellStyle name="百分比 2 3 2" xfId="709"/>
    <cellStyle name="常规 2 14" xfId="710"/>
    <cellStyle name="百分比 2 3 2 2" xfId="711"/>
    <cellStyle name="常规 2 14 2" xfId="712"/>
    <cellStyle name="百分比 2 3 2 3" xfId="713"/>
    <cellStyle name="百分比 2 3 3" xfId="714"/>
    <cellStyle name="常规 2 15" xfId="715"/>
    <cellStyle name="百分比 2 3 3 2" xfId="716"/>
    <cellStyle name="百分比 2 4" xfId="717"/>
    <cellStyle name="百分比 2 4 3 2" xfId="718"/>
    <cellStyle name="百分比 2 4 4" xfId="719"/>
    <cellStyle name="百分比 2 5" xfId="720"/>
    <cellStyle name="百分比 2 6" xfId="721"/>
    <cellStyle name="常规 15 2" xfId="722"/>
    <cellStyle name="标题 2 2 2" xfId="723"/>
    <cellStyle name="百分比 2 7" xfId="724"/>
    <cellStyle name="常规 15 3" xfId="725"/>
    <cellStyle name="好 3 2" xfId="726"/>
    <cellStyle name="标题 2 2 3" xfId="727"/>
    <cellStyle name="百分比 2 8" xfId="728"/>
    <cellStyle name="百分比 3" xfId="729"/>
    <cellStyle name="百分比 3 2" xfId="730"/>
    <cellStyle name="百分比 3 2 2" xfId="731"/>
    <cellStyle name="百分比 3 3" xfId="732"/>
    <cellStyle name="编号 2" xfId="733"/>
    <cellStyle name="百分比 3 4" xfId="734"/>
    <cellStyle name="百分比 4 2" xfId="735"/>
    <cellStyle name="常规 2 2 6" xfId="736"/>
    <cellStyle name="标题 1 2" xfId="737"/>
    <cellStyle name="标题 3 2" xfId="738"/>
    <cellStyle name="百分比 6 2" xfId="739"/>
    <cellStyle name="标题 5 2" xfId="740"/>
    <cellStyle name="百分比 8 2" xfId="741"/>
    <cellStyle name="标题 6" xfId="742"/>
    <cellStyle name="解释性文本 2 4" xfId="743"/>
    <cellStyle name="百分比 9" xfId="744"/>
    <cellStyle name="标题 6 2" xfId="745"/>
    <cellStyle name="百分比 9 2" xfId="746"/>
    <cellStyle name="标题1 4" xfId="747"/>
    <cellStyle name="捠壿_Region Orders (2)" xfId="748"/>
    <cellStyle name="编号 2 3" xfId="749"/>
    <cellStyle name="编号 3" xfId="750"/>
    <cellStyle name="标题 1 3 2 2" xfId="751"/>
    <cellStyle name="标题 1 5 3" xfId="752"/>
    <cellStyle name="后继超级链接 3" xfId="753"/>
    <cellStyle name="标题 2 4 2" xfId="754"/>
    <cellStyle name="常规 17 3" xfId="755"/>
    <cellStyle name="标题 1 7" xfId="756"/>
    <cellStyle name="常规 11" xfId="757"/>
    <cellStyle name="标题 2 3 2" xfId="758"/>
    <cellStyle name="常规 11 2" xfId="759"/>
    <cellStyle name="标题 2 3 2 2" xfId="760"/>
    <cellStyle name="标题 2 4" xfId="761"/>
    <cellStyle name="标题 2 4 2 2" xfId="762"/>
    <cellStyle name="标题 3 2 2 2" xfId="763"/>
    <cellStyle name="好 5 2" xfId="764"/>
    <cellStyle name="标题 2 4 3" xfId="765"/>
    <cellStyle name="好 5 3" xfId="766"/>
    <cellStyle name="标题 2 4 4" xfId="767"/>
    <cellStyle name="标题 2 5" xfId="768"/>
    <cellStyle name="标题 2 5 2" xfId="769"/>
    <cellStyle name="标题 2 5 3" xfId="770"/>
    <cellStyle name="常规 18 2" xfId="771"/>
    <cellStyle name="常规 5 42" xfId="772"/>
    <cellStyle name="标题 2 6" xfId="773"/>
    <cellStyle name="常规 18 3" xfId="774"/>
    <cellStyle name="标题 2 7" xfId="775"/>
    <cellStyle name="标题 3 2 2" xfId="776"/>
    <cellStyle name="好 5" xfId="777"/>
    <cellStyle name="标题 3 2 3" xfId="778"/>
    <cellStyle name="好 6" xfId="779"/>
    <cellStyle name="商品名称 2 2" xfId="780"/>
    <cellStyle name="标题 3 2 4" xfId="781"/>
    <cellStyle name="好 7" xfId="782"/>
    <cellStyle name="标题 3 4 3" xfId="783"/>
    <cellStyle name="标题 3 3 2 2" xfId="784"/>
    <cellStyle name="标题 3 3 3" xfId="785"/>
    <cellStyle name="商品名称 3 2" xfId="786"/>
    <cellStyle name="标题 3 3 4" xfId="787"/>
    <cellStyle name="标题 3 4" xfId="788"/>
    <cellStyle name="标题 3 4 2" xfId="789"/>
    <cellStyle name="标题 4 4 3" xfId="790"/>
    <cellStyle name="标题 3 4 2 2" xfId="791"/>
    <cellStyle name="标题 3 5" xfId="792"/>
    <cellStyle name="标题 3 5 2" xfId="793"/>
    <cellStyle name="常规 9" xfId="794"/>
    <cellStyle name="标题 3 5 3" xfId="795"/>
    <cellStyle name="常规 19 2" xfId="796"/>
    <cellStyle name="标题 3 6" xfId="797"/>
    <cellStyle name="常规 19 3" xfId="798"/>
    <cellStyle name="数量 2 2 2" xfId="799"/>
    <cellStyle name="标题 3 7" xfId="800"/>
    <cellStyle name="千位分隔 3 2" xfId="801"/>
    <cellStyle name="标题 4 2 2" xfId="802"/>
    <cellStyle name="千位分隔 3 2 2" xfId="803"/>
    <cellStyle name="标题 4 2 2 2" xfId="804"/>
    <cellStyle name="千位分隔 3 3" xfId="805"/>
    <cellStyle name="标题 4 2 3" xfId="806"/>
    <cellStyle name="标题 4 2 4" xfId="807"/>
    <cellStyle name="千位分隔 4" xfId="808"/>
    <cellStyle name="标题 4 3" xfId="809"/>
    <cellStyle name="千位分隔 4 2" xfId="810"/>
    <cellStyle name="标题 4 3 2" xfId="811"/>
    <cellStyle name="标题 4 3 2 2" xfId="812"/>
    <cellStyle name="标题 4 3 3" xfId="813"/>
    <cellStyle name="标题 4 3 4" xfId="814"/>
    <cellStyle name="千位分隔 5 2" xfId="815"/>
    <cellStyle name="标题 4 4 2" xfId="816"/>
    <cellStyle name="标题 4 4 4" xfId="817"/>
    <cellStyle name="千位分隔 6" xfId="818"/>
    <cellStyle name="标题 4 5" xfId="819"/>
    <cellStyle name="差_1110洱源" xfId="820"/>
    <cellStyle name="常规 25 2" xfId="821"/>
    <cellStyle name="千位分隔 7" xfId="822"/>
    <cellStyle name="标题 4 6" xfId="823"/>
    <cellStyle name="千位分隔 8" xfId="824"/>
    <cellStyle name="标题 4 7" xfId="825"/>
    <cellStyle name="标题 5 2 2" xfId="826"/>
    <cellStyle name="标题 5 3" xfId="827"/>
    <cellStyle name="标题 6 4" xfId="828"/>
    <cellStyle name="标题 7" xfId="829"/>
    <cellStyle name="标题 7 2" xfId="830"/>
    <cellStyle name="标题 7 2 2" xfId="831"/>
    <cellStyle name="标题 7 3" xfId="832"/>
    <cellStyle name="标题 8" xfId="833"/>
    <cellStyle name="标题 8 2" xfId="834"/>
    <cellStyle name="常规 2 7" xfId="835"/>
    <cellStyle name="输入 2" xfId="836"/>
    <cellStyle name="标题 8 3" xfId="837"/>
    <cellStyle name="常规 2 8" xfId="838"/>
    <cellStyle name="标题 9" xfId="839"/>
    <cellStyle name="常规 2 2 2 2 2 2" xfId="840"/>
    <cellStyle name="标题1" xfId="841"/>
    <cellStyle name="标题1 2" xfId="842"/>
    <cellStyle name="标题1 2 2" xfId="843"/>
    <cellStyle name="好_0605石屏 3" xfId="844"/>
    <cellStyle name="标题1 2 2 2" xfId="845"/>
    <cellStyle name="标题1 2 3" xfId="846"/>
    <cellStyle name="差 5 2" xfId="847"/>
    <cellStyle name="标题1 3" xfId="848"/>
    <cellStyle name="标题1 3 2" xfId="849"/>
    <cellStyle name="表标题" xfId="850"/>
    <cellStyle name="表标题 2" xfId="851"/>
    <cellStyle name="常规 2 2" xfId="852"/>
    <cellStyle name="部门" xfId="853"/>
    <cellStyle name="常规 2 2 2" xfId="854"/>
    <cellStyle name="部门 2" xfId="855"/>
    <cellStyle name="常规 10 41" xfId="856"/>
    <cellStyle name="常规 2 2 2 2 2" xfId="857"/>
    <cellStyle name="部门 2 2 2" xfId="858"/>
    <cellStyle name="常规 2 2 2 3" xfId="859"/>
    <cellStyle name="部门 2 3" xfId="860"/>
    <cellStyle name="常规 2 2 3" xfId="861"/>
    <cellStyle name="部门 3" xfId="862"/>
    <cellStyle name="解释性文本 5 2" xfId="863"/>
    <cellStyle name="差 2 2" xfId="864"/>
    <cellStyle name="差 2 2 2" xfId="865"/>
    <cellStyle name="解释性文本 5 3" xfId="866"/>
    <cellStyle name="差 2 3" xfId="867"/>
    <cellStyle name="差 2 4" xfId="868"/>
    <cellStyle name="差 3 2" xfId="869"/>
    <cellStyle name="差_0605石屏县" xfId="870"/>
    <cellStyle name="警告文本 6" xfId="871"/>
    <cellStyle name="差 3 2 2" xfId="872"/>
    <cellStyle name="差 3 3" xfId="873"/>
    <cellStyle name="差 3 4" xfId="874"/>
    <cellStyle name="差 4 3" xfId="875"/>
    <cellStyle name="差 4 4" xfId="876"/>
    <cellStyle name="差 5" xfId="877"/>
    <cellStyle name="差 5 3" xfId="878"/>
    <cellStyle name="差 6" xfId="879"/>
    <cellStyle name="差_0502通海县 2 2" xfId="880"/>
    <cellStyle name="常规 5 2 3" xfId="881"/>
    <cellStyle name="差 8" xfId="882"/>
    <cellStyle name="常规 35" xfId="883"/>
    <cellStyle name="差_0502通海县" xfId="884"/>
    <cellStyle name="差_0502通海县 2" xfId="885"/>
    <cellStyle name="差_0605石屏县 2" xfId="886"/>
    <cellStyle name="差_0605石屏县 2 2" xfId="887"/>
    <cellStyle name="差_0605石屏县 3" xfId="888"/>
    <cellStyle name="差_11大理" xfId="889"/>
    <cellStyle name="差_11大理 2" xfId="890"/>
    <cellStyle name="差_11大理 3" xfId="891"/>
    <cellStyle name="常规 2 2 3 2 2" xfId="892"/>
    <cellStyle name="差_2007年地州资金往来对账表" xfId="893"/>
    <cellStyle name="差_2007年地州资金往来对账表 2" xfId="894"/>
    <cellStyle name="差_2007年地州资金往来对账表 2 2" xfId="895"/>
    <cellStyle name="差_2007年地州资金往来对账表 3" xfId="896"/>
    <cellStyle name="常规 9 2 3 2" xfId="897"/>
    <cellStyle name="差_2008年地州对账表(国库资金）" xfId="898"/>
    <cellStyle name="常规 28" xfId="899"/>
    <cellStyle name="常规 33" xfId="900"/>
    <cellStyle name="差_2008年地州对账表(国库资金） 2" xfId="901"/>
    <cellStyle name="适中 3" xfId="902"/>
    <cellStyle name="差_2008年地州对账表(国库资金） 2 2" xfId="903"/>
    <cellStyle name="差_Book1" xfId="904"/>
    <cellStyle name="输入 3 2" xfId="905"/>
    <cellStyle name="差_M01-1" xfId="906"/>
    <cellStyle name="常规 2 9 2" xfId="907"/>
    <cellStyle name="常规 2 3" xfId="908"/>
    <cellStyle name="昗弨_Pacific Region P&amp;L" xfId="909"/>
    <cellStyle name="输入 3 2 2" xfId="910"/>
    <cellStyle name="差_M01-1 2" xfId="911"/>
    <cellStyle name="常规 2 9 2 2" xfId="912"/>
    <cellStyle name="常规 2 3 2" xfId="913"/>
    <cellStyle name="常规 2 3 2 2" xfId="914"/>
    <cellStyle name="差_M01-1 2 2" xfId="915"/>
    <cellStyle name="常规 2 3 3" xfId="916"/>
    <cellStyle name="差_M01-1 3" xfId="917"/>
    <cellStyle name="常规 10 2" xfId="918"/>
    <cellStyle name="常规 10 2 2" xfId="919"/>
    <cellStyle name="常规 3 3 2 3" xfId="920"/>
    <cellStyle name="常规 10 2 2 2" xfId="921"/>
    <cellStyle name="汇总 6 2" xfId="922"/>
    <cellStyle name="常规 10 2 3" xfId="923"/>
    <cellStyle name="常规 10 2_报预算局：2016年云南省及省本级1-7月社保基金预算执行情况表（0823）" xfId="924"/>
    <cellStyle name="常规 10 3" xfId="925"/>
    <cellStyle name="常规 11 2 2" xfId="926"/>
    <cellStyle name="常规 11 3" xfId="927"/>
    <cellStyle name="常规 11 3 2" xfId="928"/>
    <cellStyle name="常规 430" xfId="929"/>
    <cellStyle name="常规 13 2" xfId="930"/>
    <cellStyle name="常规 14" xfId="931"/>
    <cellStyle name="好 4 4" xfId="932"/>
    <cellStyle name="常规 14 2" xfId="933"/>
    <cellStyle name="检查单元格 2 2 2" xfId="934"/>
    <cellStyle name="常规 16" xfId="935"/>
    <cellStyle name="常规 21" xfId="936"/>
    <cellStyle name="常规 4 2 2 2 2" xfId="937"/>
    <cellStyle name="常规 6 4 2" xfId="938"/>
    <cellStyle name="分级显示行_1_Book1" xfId="939"/>
    <cellStyle name="注释 4 2" xfId="940"/>
    <cellStyle name="常规 17" xfId="941"/>
    <cellStyle name="常规 22" xfId="942"/>
    <cellStyle name="注释 4 3" xfId="943"/>
    <cellStyle name="常规 18" xfId="944"/>
    <cellStyle name="常规 23" xfId="945"/>
    <cellStyle name="常规 18 2 2" xfId="946"/>
    <cellStyle name="常规 5 42 2" xfId="947"/>
    <cellStyle name="注释 4 4" xfId="948"/>
    <cellStyle name="常规 19" xfId="949"/>
    <cellStyle name="常规 24" xfId="950"/>
    <cellStyle name="常规 19 10" xfId="951"/>
    <cellStyle name="常规 19 2 2" xfId="952"/>
    <cellStyle name="适中 3 3" xfId="953"/>
    <cellStyle name="强调文字颜色 3 3 2" xfId="954"/>
    <cellStyle name="常规 2 10 2" xfId="955"/>
    <cellStyle name="常规 2 11" xfId="956"/>
    <cellStyle name="适中 4 3" xfId="957"/>
    <cellStyle name="常规 2 11 2" xfId="958"/>
    <cellStyle name="常规 2 12" xfId="959"/>
    <cellStyle name="常规 2 13" xfId="960"/>
    <cellStyle name="常规 2 13 2" xfId="961"/>
    <cellStyle name="常规 2 2 2 2 3" xfId="962"/>
    <cellStyle name="强调文字颜色 1 2" xfId="963"/>
    <cellStyle name="常规 2 2 2 4 2" xfId="964"/>
    <cellStyle name="常规 2 2 3 3 2" xfId="965"/>
    <cellStyle name="常规 2 2 5" xfId="966"/>
    <cellStyle name="数量" xfId="967"/>
    <cellStyle name="常规 2 3 2 2 2" xfId="968"/>
    <cellStyle name="数量 2" xfId="969"/>
    <cellStyle name="常规 2 3 2 2 2 2" xfId="970"/>
    <cellStyle name="常规 2 3 2 2 3" xfId="971"/>
    <cellStyle name="常规 2 3 2 3" xfId="972"/>
    <cellStyle name="常规 2 3 5" xfId="973"/>
    <cellStyle name="常规 2 3 5 2" xfId="974"/>
    <cellStyle name="常规 2 4 2 2" xfId="975"/>
    <cellStyle name="好 3" xfId="976"/>
    <cellStyle name="常规 2 4 2 2 2" xfId="977"/>
    <cellStyle name="输出 2 2 2" xfId="978"/>
    <cellStyle name="常规 2 4 2 3" xfId="979"/>
    <cellStyle name="常规 2 4 2 3 2" xfId="980"/>
    <cellStyle name="常规 2 4 3" xfId="981"/>
    <cellStyle name="常规 2 4 3 2" xfId="982"/>
    <cellStyle name="常规 2 4 4" xfId="983"/>
    <cellStyle name="常规 2 4 4 2" xfId="984"/>
    <cellStyle name="常规 7 2 2" xfId="985"/>
    <cellStyle name="常规 2 4 5" xfId="986"/>
    <cellStyle name="输入 3 4" xfId="987"/>
    <cellStyle name="常规 2 9 4" xfId="988"/>
    <cellStyle name="好_2008年地州对账表(国库资金） 2" xfId="989"/>
    <cellStyle name="常规 2 5" xfId="990"/>
    <cellStyle name="商品名称 2 3" xfId="991"/>
    <cellStyle name="好 8" xfId="992"/>
    <cellStyle name="好_2008年地州对账表(国库资金） 2 2" xfId="993"/>
    <cellStyle name="常规 2 5 2" xfId="994"/>
    <cellStyle name="检查单元格 6" xfId="995"/>
    <cellStyle name="常规 2 5 2 2" xfId="996"/>
    <cellStyle name="常规 2 5 2 2 2" xfId="997"/>
    <cellStyle name="输出 3 2 2" xfId="998"/>
    <cellStyle name="检查单元格 7" xfId="999"/>
    <cellStyle name="常规 2 5 2 3" xfId="1000"/>
    <cellStyle name="千位分隔 2" xfId="1001"/>
    <cellStyle name="常规 7 3 2" xfId="1002"/>
    <cellStyle name="常规 2 5 5" xfId="1003"/>
    <cellStyle name="常规 9 3 2 2" xfId="1004"/>
    <cellStyle name="好_2008年地州对账表(国库资金） 3" xfId="1005"/>
    <cellStyle name="常规 2 6" xfId="1006"/>
    <cellStyle name="常规 2 6 2" xfId="1007"/>
    <cellStyle name="常规 2 6 2 2" xfId="1008"/>
    <cellStyle name="常规 2 6 2 2 2" xfId="1009"/>
    <cellStyle name="常规 2 6 3 2" xfId="1010"/>
    <cellStyle name="检查单元格 3 2 2" xfId="1011"/>
    <cellStyle name="常规 2 6 4" xfId="1012"/>
    <cellStyle name="常规 2 6 4 2" xfId="1013"/>
    <cellStyle name="常规 2 7 3" xfId="1014"/>
    <cellStyle name="输入 2 2" xfId="1015"/>
    <cellStyle name="常规 2 8 2" xfId="1016"/>
    <cellStyle name="常规 25" xfId="1017"/>
    <cellStyle name="常规 30" xfId="1018"/>
    <cellStyle name="常规 26" xfId="1019"/>
    <cellStyle name="常规 31" xfId="1020"/>
    <cellStyle name="常规 27" xfId="1021"/>
    <cellStyle name="常规 32" xfId="1022"/>
    <cellStyle name="常规 29" xfId="1023"/>
    <cellStyle name="常规 34" xfId="1024"/>
    <cellStyle name="输出 4 2" xfId="1025"/>
    <cellStyle name="常规 3" xfId="1026"/>
    <cellStyle name="输出 4 2 2" xfId="1027"/>
    <cellStyle name="常规 3 2" xfId="1028"/>
    <cellStyle name="适中 4" xfId="1029"/>
    <cellStyle name="常规 3 2 2" xfId="1030"/>
    <cellStyle name="适中 4 2" xfId="1031"/>
    <cellStyle name="常规 3 2 2 2" xfId="1032"/>
    <cellStyle name="适中 6" xfId="1033"/>
    <cellStyle name="常规 3 2 4" xfId="1034"/>
    <cellStyle name="常规 3 2 4 2" xfId="1035"/>
    <cellStyle name="常规 3 3 2 2" xfId="1036"/>
    <cellStyle name="常规 3 3 2 2 2" xfId="1037"/>
    <cellStyle name="常规 3 3 3 2" xfId="1038"/>
    <cellStyle name="常规_2007年云南省向人大报送政府收支预算表格式编制过程表 2" xfId="1039"/>
    <cellStyle name="常规 3 3 4" xfId="1040"/>
    <cellStyle name="强调 3" xfId="1041"/>
    <cellStyle name="常规 3 3 4 2" xfId="1042"/>
    <cellStyle name="常规 3 4 2" xfId="1043"/>
    <cellStyle name="检查单元格 2 4" xfId="1044"/>
    <cellStyle name="常规 3 4 2 2" xfId="1045"/>
    <cellStyle name="常规 3 5" xfId="1046"/>
    <cellStyle name="常规 3 5 2" xfId="1047"/>
    <cellStyle name="常规 3 6" xfId="1048"/>
    <cellStyle name="常规 3 6 2" xfId="1049"/>
    <cellStyle name="常规 3 7" xfId="1050"/>
    <cellStyle name="常规 3 8" xfId="1051"/>
    <cellStyle name="常规 3_Book1" xfId="1052"/>
    <cellStyle name="输出 4 3" xfId="1053"/>
    <cellStyle name="常规 4" xfId="1054"/>
    <cellStyle name="常规 4 2" xfId="1055"/>
    <cellStyle name="常规 4 2 2" xfId="1056"/>
    <cellStyle name="常规 4 4" xfId="1057"/>
    <cellStyle name="常规 4 2 2 2" xfId="1058"/>
    <cellStyle name="常规 6 4" xfId="1059"/>
    <cellStyle name="常规 4 2 3" xfId="1060"/>
    <cellStyle name="常规 4 5" xfId="1061"/>
    <cellStyle name="常规 4 2 3 2" xfId="1062"/>
    <cellStyle name="常规 7 4" xfId="1063"/>
    <cellStyle name="常规 4 2 4" xfId="1064"/>
    <cellStyle name="常规 4 6" xfId="1065"/>
    <cellStyle name="常规 4 2 4 2" xfId="1066"/>
    <cellStyle name="常规 4 6 2" xfId="1067"/>
    <cellStyle name="常规 439" xfId="1068"/>
    <cellStyle name="常规 444" xfId="1069"/>
    <cellStyle name="常规 8 4" xfId="1070"/>
    <cellStyle name="常规 4 2 5" xfId="1071"/>
    <cellStyle name="常规 4 7" xfId="1072"/>
    <cellStyle name="常规 4 3" xfId="1073"/>
    <cellStyle name="常规 4 3 2" xfId="1074"/>
    <cellStyle name="常规 5 4" xfId="1075"/>
    <cellStyle name="常规 4 3 2 2" xfId="1076"/>
    <cellStyle name="常规 5 4 2" xfId="1077"/>
    <cellStyle name="好_0605石屏" xfId="1078"/>
    <cellStyle name="常规 4 3 2 2 2" xfId="1079"/>
    <cellStyle name="常规 4 3 2 3" xfId="1080"/>
    <cellStyle name="常规 4 3 3" xfId="1081"/>
    <cellStyle name="常规 5 5" xfId="1082"/>
    <cellStyle name="常规 4 3 3 2" xfId="1083"/>
    <cellStyle name="常规 4 3 4" xfId="1084"/>
    <cellStyle name="常规 431" xfId="1085"/>
    <cellStyle name="链接单元格 2" xfId="1086"/>
    <cellStyle name="常规 432" xfId="1087"/>
    <cellStyle name="常规 448" xfId="1088"/>
    <cellStyle name="好_1110洱源 2 2" xfId="1089"/>
    <cellStyle name="常规 449" xfId="1090"/>
    <cellStyle name="常规 9 4 2" xfId="1091"/>
    <cellStyle name="常规 452" xfId="1092"/>
    <cellStyle name="常规 5 2 3 2" xfId="1093"/>
    <cellStyle name="常规 5 2 4" xfId="1094"/>
    <cellStyle name="常规 5 3 2" xfId="1095"/>
    <cellStyle name="常规 6 2 2" xfId="1096"/>
    <cellStyle name="常规 6 3" xfId="1097"/>
    <cellStyle name="常规 6 3 2" xfId="1098"/>
    <cellStyle name="常规 6 3 2 2" xfId="1099"/>
    <cellStyle name="常规 6 3 3" xfId="1100"/>
    <cellStyle name="常规 7" xfId="1101"/>
    <cellStyle name="常规 7 2" xfId="1102"/>
    <cellStyle name="常规 8" xfId="1103"/>
    <cellStyle name="注释 7" xfId="1104"/>
    <cellStyle name="常规 9 2 2" xfId="1105"/>
    <cellStyle name="常规 9 2 2 2" xfId="1106"/>
    <cellStyle name="常规 9 2 2 2 2" xfId="1107"/>
    <cellStyle name="注释 8" xfId="1108"/>
    <cellStyle name="常规 9 2 3" xfId="1109"/>
    <cellStyle name="常规 9 3 2" xfId="1110"/>
    <cellStyle name="常规 9 3 3" xfId="1111"/>
    <cellStyle name="常规 9 4" xfId="1112"/>
    <cellStyle name="常规 9 6" xfId="1113"/>
    <cellStyle name="常规 95" xfId="1114"/>
    <cellStyle name="常规_2004年基金预算(二稿)" xfId="1115"/>
    <cellStyle name="计算 2 3" xfId="1116"/>
    <cellStyle name="常规_2007年云南省向人大报送政府收支预算表格式编制过程表 2 2" xfId="1117"/>
    <cellStyle name="数量 4" xfId="1118"/>
    <cellStyle name="常规_2007年云南省向人大报送政府收支预算表格式编制过程表 2 2 2" xfId="1119"/>
    <cellStyle name="超级链接 3" xfId="1120"/>
    <cellStyle name="超链接 2 2" xfId="1121"/>
    <cellStyle name="超链接 2 2 2" xfId="1122"/>
    <cellStyle name="超链接 3" xfId="1123"/>
    <cellStyle name="超链接 3 2" xfId="1124"/>
    <cellStyle name="超链接 4" xfId="1125"/>
    <cellStyle name="超链接 4 2" xfId="1126"/>
    <cellStyle name="好 2" xfId="1127"/>
    <cellStyle name="好 4" xfId="1128"/>
    <cellStyle name="好_0502通海县 2" xfId="1129"/>
    <cellStyle name="好_0502通海县 2 2" xfId="1130"/>
    <cellStyle name="好_0605石屏 2 2" xfId="1131"/>
    <cellStyle name="好_0605石屏县" xfId="1132"/>
    <cellStyle name="好_0605石屏县 2" xfId="1133"/>
    <cellStyle name="好_0605石屏县 3" xfId="1134"/>
    <cellStyle name="好_1110洱源" xfId="1135"/>
    <cellStyle name="解释性文本 4 3" xfId="1136"/>
    <cellStyle name="好_1110洱源 2" xfId="1137"/>
    <cellStyle name="解释性文本 4 4" xfId="1138"/>
    <cellStyle name="好_1110洱源 3" xfId="1139"/>
    <cellStyle name="好_11大理 2" xfId="1140"/>
    <cellStyle name="好_11大理 2 2" xfId="1141"/>
    <cellStyle name="好_2007年地州资金往来对账表" xfId="1142"/>
    <cellStyle name="好_2007年地州资金往来对账表 2" xfId="1143"/>
    <cellStyle name="好_2007年地州资金往来对账表 2 2" xfId="1144"/>
    <cellStyle name="好_Book1" xfId="1145"/>
    <cellStyle name="好_Book1 2" xfId="1146"/>
    <cellStyle name="后继超级链接" xfId="1147"/>
    <cellStyle name="后继超级链接 2" xfId="1148"/>
    <cellStyle name="后继超级链接 2 2" xfId="1149"/>
    <cellStyle name="汇总 2 2 2" xfId="1150"/>
    <cellStyle name="汇总 8" xfId="1151"/>
    <cellStyle name="汇总 2 2 2 2" xfId="1152"/>
    <cellStyle name="警告文本 2 2 2" xfId="1153"/>
    <cellStyle name="汇总 2 2 3" xfId="1154"/>
    <cellStyle name="检查单元格 2" xfId="1155"/>
    <cellStyle name="汇总 2 3" xfId="1156"/>
    <cellStyle name="检查单元格 2 2" xfId="1157"/>
    <cellStyle name="汇总 2 3 2" xfId="1158"/>
    <cellStyle name="检查单元格 3" xfId="1159"/>
    <cellStyle name="汇总 2 4" xfId="1160"/>
    <cellStyle name="检查单元格 3 2" xfId="1161"/>
    <cellStyle name="汇总 2 4 2" xfId="1162"/>
    <cellStyle name="检查单元格 4" xfId="1163"/>
    <cellStyle name="汇总 2 5" xfId="1164"/>
    <cellStyle name="汇总 3 2" xfId="1165"/>
    <cellStyle name="汇总 3 2 2" xfId="1166"/>
    <cellStyle name="汇总 3 2 2 2" xfId="1167"/>
    <cellStyle name="警告文本 3 2 2" xfId="1168"/>
    <cellStyle name="汇总 3 2 3" xfId="1169"/>
    <cellStyle name="汇总 3 3 2" xfId="1170"/>
    <cellStyle name="汇总 3 4" xfId="1171"/>
    <cellStyle name="汇总 3 4 2" xfId="1172"/>
    <cellStyle name="汇总 3 5" xfId="1173"/>
    <cellStyle name="汇总 4 2" xfId="1174"/>
    <cellStyle name="汇总 4 2 2" xfId="1175"/>
    <cellStyle name="汇总 4 2 2 2" xfId="1176"/>
    <cellStyle name="警告文本 4 2 2" xfId="1177"/>
    <cellStyle name="汇总 4 2 3" xfId="1178"/>
    <cellStyle name="汇总 4 3" xfId="1179"/>
    <cellStyle name="汇总 4 3 2" xfId="1180"/>
    <cellStyle name="汇总 4 4" xfId="1181"/>
    <cellStyle name="汇总 4 4 2" xfId="1182"/>
    <cellStyle name="汇总 4 5" xfId="1183"/>
    <cellStyle name="汇总 5 2" xfId="1184"/>
    <cellStyle name="汇总 5 2 2" xfId="1185"/>
    <cellStyle name="汇总 5 3" xfId="1186"/>
    <cellStyle name="汇总 5 3 2" xfId="1187"/>
    <cellStyle name="千分位_97-917" xfId="1188"/>
    <cellStyle name="汇总 5 4" xfId="1189"/>
    <cellStyle name="汇总 7 2" xfId="1190"/>
    <cellStyle name="汇总 8 2" xfId="1191"/>
    <cellStyle name="计算 2" xfId="1192"/>
    <cellStyle name="计算 2 2" xfId="1193"/>
    <cellStyle name="计算 2 2 2" xfId="1194"/>
    <cellStyle name="计算 2 4" xfId="1195"/>
    <cellStyle name="计算 3" xfId="1196"/>
    <cellStyle name="计算 3 2" xfId="1197"/>
    <cellStyle name="计算 3 2 2" xfId="1198"/>
    <cellStyle name="计算 3 3" xfId="1199"/>
    <cellStyle name="计算 3 4" xfId="1200"/>
    <cellStyle name="计算 4 2" xfId="1201"/>
    <cellStyle name="计算 4 3" xfId="1202"/>
    <cellStyle name="计算 4 4" xfId="1203"/>
    <cellStyle name="计算 5" xfId="1204"/>
    <cellStyle name="计算 5 2" xfId="1205"/>
    <cellStyle name="计算 5 3" xfId="1206"/>
    <cellStyle name="计算 6" xfId="1207"/>
    <cellStyle name="计算 7" xfId="1208"/>
    <cellStyle name="计算 8" xfId="1209"/>
    <cellStyle name="检查单元格 2 3" xfId="1210"/>
    <cellStyle name="检查单元格 3 3" xfId="1211"/>
    <cellStyle name="检查单元格 4 2" xfId="1212"/>
    <cellStyle name="检查单元格 4 2 2" xfId="1213"/>
    <cellStyle name="检查单元格 4 3" xfId="1214"/>
    <cellStyle name="检查单元格 4 4" xfId="1215"/>
    <cellStyle name="检查单元格 5" xfId="1216"/>
    <cellStyle name="检查单元格 5 2" xfId="1217"/>
    <cellStyle name="检查单元格 5 3" xfId="1218"/>
    <cellStyle name="检查单元格 8" xfId="1219"/>
    <cellStyle name="解释性文本 3 3" xfId="1220"/>
    <cellStyle name="解释性文本 3 4" xfId="1221"/>
    <cellStyle name="解释性文本 4 2" xfId="1222"/>
    <cellStyle name="解释性文本 4 2 2" xfId="1223"/>
    <cellStyle name="借出原因 2" xfId="1224"/>
    <cellStyle name="借出原因 2 2" xfId="1225"/>
    <cellStyle name="借出原因 2 2 2" xfId="1226"/>
    <cellStyle name="借出原因 2 3" xfId="1227"/>
    <cellStyle name="借出原因 3" xfId="1228"/>
    <cellStyle name="借出原因 3 2" xfId="1229"/>
    <cellStyle name="借出原因 4" xfId="1230"/>
    <cellStyle name="警告文本 2" xfId="1231"/>
    <cellStyle name="警告文本 2 2" xfId="1232"/>
    <cellStyle name="警告文本 2 3" xfId="1233"/>
    <cellStyle name="警告文本 2 4" xfId="1234"/>
    <cellStyle name="警告文本 3" xfId="1235"/>
    <cellStyle name="警告文本 3 2" xfId="1236"/>
    <cellStyle name="警告文本 3 3" xfId="1237"/>
    <cellStyle name="警告文本 3 4" xfId="1238"/>
    <cellStyle name="警告文本 4" xfId="1239"/>
    <cellStyle name="警告文本 4 3" xfId="1240"/>
    <cellStyle name="警告文本 4 4" xfId="1241"/>
    <cellStyle name="警告文本 5" xfId="1242"/>
    <cellStyle name="警告文本 5 2" xfId="1243"/>
    <cellStyle name="警告文本 5 3" xfId="1244"/>
    <cellStyle name="警告文本 7" xfId="1245"/>
    <cellStyle name="链接单元格 2 2" xfId="1246"/>
    <cellStyle name="链接单元格 2 2 2" xfId="1247"/>
    <cellStyle name="链接单元格 2 3" xfId="1248"/>
    <cellStyle name="链接单元格 2 4" xfId="1249"/>
    <cellStyle name="链接单元格 3 3" xfId="1250"/>
    <cellStyle name="链接单元格 3 4" xfId="1251"/>
    <cellStyle name="链接单元格 4 2" xfId="1252"/>
    <cellStyle name="链接单元格 4 2 2" xfId="1253"/>
    <cellStyle name="链接单元格 4 3" xfId="1254"/>
    <cellStyle name="链接单元格 4 4" xfId="1255"/>
    <cellStyle name="链接单元格 5 2" xfId="1256"/>
    <cellStyle name="链接单元格 5 3" xfId="1257"/>
    <cellStyle name="普通_97-917" xfId="1258"/>
    <cellStyle name="输入 8" xfId="1259"/>
    <cellStyle name="千位分隔 11" xfId="1260"/>
    <cellStyle name="千分位[0]_laroux" xfId="1261"/>
    <cellStyle name="千位[0]_ 方正PC" xfId="1262"/>
    <cellStyle name="千位_ 方正PC" xfId="1263"/>
    <cellStyle name="千位分隔 11 2" xfId="1264"/>
    <cellStyle name="千位分隔 2 2 2" xfId="1265"/>
    <cellStyle name="千位分隔 4 6" xfId="1266"/>
    <cellStyle name="千位分隔 4 6 2" xfId="1267"/>
    <cellStyle name="千位分隔 7 2" xfId="1268"/>
    <cellStyle name="千位分隔 8 2" xfId="1269"/>
    <cellStyle name="强调文字颜色 4 2 2 2" xfId="1270"/>
    <cellStyle name="千位分隔 9" xfId="1271"/>
    <cellStyle name="强调 1" xfId="1272"/>
    <cellStyle name="强调 1 2" xfId="1273"/>
    <cellStyle name="强调 2" xfId="1274"/>
    <cellStyle name="强调 3 2" xfId="1275"/>
    <cellStyle name="强调文字颜色 1 2 2" xfId="1276"/>
    <cellStyle name="强调文字颜色 1 2 2 2" xfId="1277"/>
    <cellStyle name="强调文字颜色 1 2 3" xfId="1278"/>
    <cellStyle name="强调文字颜色 6 2 2 2" xfId="1279"/>
    <cellStyle name="强调文字颜色 1 3" xfId="1280"/>
    <cellStyle name="强调文字颜色 1 3 2" xfId="1281"/>
    <cellStyle name="强调文字颜色 2 2" xfId="1282"/>
    <cellStyle name="强调文字颜色 2 2 3" xfId="1283"/>
    <cellStyle name="强调文字颜色 2 3" xfId="1284"/>
    <cellStyle name="强调文字颜色 3 2" xfId="1285"/>
    <cellStyle name="适中 2 3" xfId="1286"/>
    <cellStyle name="强调文字颜色 3 2 2" xfId="1287"/>
    <cellStyle name="强调文字颜色 3 2 2 2" xfId="1288"/>
    <cellStyle name="适中 2 4" xfId="1289"/>
    <cellStyle name="强调文字颜色 3 2 3" xfId="1290"/>
    <cellStyle name="强调文字颜色 4 2 2" xfId="1291"/>
    <cellStyle name="强调文字颜色 4 2 3" xfId="1292"/>
    <cellStyle name="强调文字颜色 5 2" xfId="1293"/>
    <cellStyle name="强调文字颜色 5 3" xfId="1294"/>
    <cellStyle name="强调文字颜色 5 3 2" xfId="1295"/>
    <cellStyle name="强调文字颜色 6 2" xfId="1296"/>
    <cellStyle name="强调文字颜色 6 2 2" xfId="1297"/>
    <cellStyle name="强调文字颜色 6 2 3" xfId="1298"/>
    <cellStyle name="强调文字颜色 6 3" xfId="1299"/>
    <cellStyle name="强调文字颜色 6 3 2" xfId="1300"/>
    <cellStyle name="日期 2 2 2" xfId="1301"/>
    <cellStyle name="日期 2 3" xfId="1302"/>
    <cellStyle name="日期 3 2" xfId="1303"/>
    <cellStyle name="日期 4" xfId="1304"/>
    <cellStyle name="商品名称" xfId="1305"/>
    <cellStyle name="商品名称 2" xfId="1306"/>
    <cellStyle name="商品名称 2 2 2" xfId="1307"/>
    <cellStyle name="商品名称 3" xfId="1308"/>
    <cellStyle name="适中 2" xfId="1309"/>
    <cellStyle name="适中 3 2" xfId="1310"/>
    <cellStyle name="适中 3 2 2" xfId="1311"/>
    <cellStyle name="适中 3 4" xfId="1312"/>
    <cellStyle name="适中 4 2 2" xfId="1313"/>
    <cellStyle name="适中 4 4" xfId="1314"/>
    <cellStyle name="输出 2" xfId="1315"/>
    <cellStyle name="输出 2 2" xfId="1316"/>
    <cellStyle name="输出 2 3" xfId="1317"/>
    <cellStyle name="输出 2 4" xfId="1318"/>
    <cellStyle name="输出 3" xfId="1319"/>
    <cellStyle name="输出 3 2" xfId="1320"/>
    <cellStyle name="输出 4" xfId="1321"/>
    <cellStyle name="输出 5" xfId="1322"/>
    <cellStyle name="寘嬫愗傝_Region Orders (2)" xfId="1323"/>
    <cellStyle name="输出 5 2" xfId="1324"/>
    <cellStyle name="输出 5 3" xfId="1325"/>
    <cellStyle name="输出 6" xfId="1326"/>
    <cellStyle name="输出 7" xfId="1327"/>
    <cellStyle name="输出 8" xfId="1328"/>
    <cellStyle name="输入 2 2 2" xfId="1329"/>
    <cellStyle name="输入 2 3" xfId="1330"/>
    <cellStyle name="输入 4 4" xfId="1331"/>
    <cellStyle name="输入 5" xfId="1332"/>
    <cellStyle name="输入 5 2" xfId="1333"/>
    <cellStyle name="输入 5 3" xfId="1334"/>
    <cellStyle name="输入 6" xfId="1335"/>
    <cellStyle name="输入 7" xfId="1336"/>
    <cellStyle name="数量 2 2" xfId="1337"/>
    <cellStyle name="数量 2 3" xfId="1338"/>
    <cellStyle name="未定义" xfId="1339"/>
    <cellStyle name="样式 1" xfId="1340"/>
    <cellStyle name="寘嬫愗傝 [0.00]_Region Orders (2)" xfId="1341"/>
    <cellStyle name="注释 2 2" xfId="1342"/>
    <cellStyle name="注释 2 2 2" xfId="1343"/>
    <cellStyle name="注释 2 3" xfId="1344"/>
    <cellStyle name="注释 2 4" xfId="1345"/>
    <cellStyle name="注释 3" xfId="1346"/>
    <cellStyle name="注释 3 2" xfId="1347"/>
    <cellStyle name="注释 3 2 2" xfId="1348"/>
    <cellStyle name="注释 3 3" xfId="1349"/>
    <cellStyle name="注释 3 4" xfId="1350"/>
    <cellStyle name="注释 4" xfId="1351"/>
    <cellStyle name="注释 5" xfId="1352"/>
    <cellStyle name="注释 5 2" xfId="1353"/>
    <cellStyle name="注释 5 3" xfId="1354"/>
    <cellStyle name="注释 6" xfId="1355"/>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view="pageBreakPreview" zoomScaleNormal="90" topLeftCell="B1" workbookViewId="0">
      <pane ySplit="3" topLeftCell="A4" activePane="bottomLeft" state="frozen"/>
      <selection/>
      <selection pane="bottomLeft" activeCell="D4" sqref="D4:D39"/>
    </sheetView>
  </sheetViews>
  <sheetFormatPr defaultColWidth="9" defaultRowHeight="14.25" outlineLevelCol="5"/>
  <cols>
    <col min="1" max="1" width="17.625" style="295" customWidth="1"/>
    <col min="2" max="2" width="50.75" style="295" customWidth="1"/>
    <col min="3" max="4" width="20.625" style="295" customWidth="1"/>
    <col min="5" max="5" width="20.625" style="512" customWidth="1"/>
    <col min="6" max="16384" width="9" style="513"/>
  </cols>
  <sheetData>
    <row r="1" ht="45" customHeight="1" spans="1:6">
      <c r="A1" s="299"/>
      <c r="B1" s="299" t="s">
        <v>0</v>
      </c>
      <c r="C1" s="299"/>
      <c r="D1" s="299"/>
      <c r="E1" s="299"/>
      <c r="F1" s="514"/>
    </row>
    <row r="2" ht="18.95" customHeight="1" spans="1:6">
      <c r="A2" s="298"/>
      <c r="B2" s="515"/>
      <c r="C2" s="516"/>
      <c r="D2" s="298"/>
      <c r="E2" s="303" t="s">
        <v>1</v>
      </c>
      <c r="F2" s="514"/>
    </row>
    <row r="3" s="509" customFormat="1" ht="45" customHeight="1" spans="1:6">
      <c r="A3" s="305" t="s">
        <v>2</v>
      </c>
      <c r="B3" s="517" t="s">
        <v>3</v>
      </c>
      <c r="C3" s="307" t="s">
        <v>4</v>
      </c>
      <c r="D3" s="307" t="s">
        <v>5</v>
      </c>
      <c r="E3" s="517" t="s">
        <v>6</v>
      </c>
      <c r="F3" s="518" t="s">
        <v>7</v>
      </c>
    </row>
    <row r="4" ht="37.5" customHeight="1" spans="1:6">
      <c r="A4" s="488" t="s">
        <v>8</v>
      </c>
      <c r="B4" s="489" t="s">
        <v>9</v>
      </c>
      <c r="C4" s="337">
        <f>SUM(C5:C19)</f>
        <v>24813</v>
      </c>
      <c r="D4" s="337">
        <f>SUM(D5:D19)</f>
        <v>25760</v>
      </c>
      <c r="E4" s="108">
        <f>(D4-C4)/C4</f>
        <v>0.038</v>
      </c>
      <c r="F4" s="519" t="str">
        <f t="shared" ref="F4:F39" si="0">IF(LEN(A4)=3,"是",IF(B4&lt;&gt;"",IF(SUM(C4:D4)&lt;&gt;0,"是","否"),"是"))</f>
        <v>是</v>
      </c>
    </row>
    <row r="5" ht="37.5" customHeight="1" spans="1:6">
      <c r="A5" s="377" t="s">
        <v>10</v>
      </c>
      <c r="B5" s="327" t="s">
        <v>11</v>
      </c>
      <c r="C5" s="335">
        <v>15481</v>
      </c>
      <c r="D5" s="335">
        <v>16150</v>
      </c>
      <c r="E5" s="111">
        <f t="shared" ref="E5:E39" si="1">(D5-C5)/C5</f>
        <v>0.043</v>
      </c>
      <c r="F5" s="519" t="str">
        <f t="shared" si="0"/>
        <v>是</v>
      </c>
    </row>
    <row r="6" ht="37.5" customHeight="1" spans="1:6">
      <c r="A6" s="377" t="s">
        <v>12</v>
      </c>
      <c r="B6" s="327" t="s">
        <v>13</v>
      </c>
      <c r="C6" s="335">
        <v>1225</v>
      </c>
      <c r="D6" s="335">
        <v>1330</v>
      </c>
      <c r="E6" s="111">
        <f t="shared" si="1"/>
        <v>0.086</v>
      </c>
      <c r="F6" s="519" t="str">
        <f t="shared" si="0"/>
        <v>是</v>
      </c>
    </row>
    <row r="7" ht="37.5" customHeight="1" spans="1:6">
      <c r="A7" s="377" t="s">
        <v>14</v>
      </c>
      <c r="B7" s="327" t="s">
        <v>15</v>
      </c>
      <c r="C7" s="335">
        <v>326</v>
      </c>
      <c r="D7" s="335">
        <v>300</v>
      </c>
      <c r="E7" s="111">
        <f t="shared" si="1"/>
        <v>-0.08</v>
      </c>
      <c r="F7" s="519" t="str">
        <f t="shared" si="0"/>
        <v>是</v>
      </c>
    </row>
    <row r="8" ht="37.5" customHeight="1" spans="1:6">
      <c r="A8" s="377" t="s">
        <v>16</v>
      </c>
      <c r="B8" s="327" t="s">
        <v>17</v>
      </c>
      <c r="C8" s="335">
        <v>739</v>
      </c>
      <c r="D8" s="335">
        <v>800</v>
      </c>
      <c r="E8" s="111">
        <f t="shared" si="1"/>
        <v>0.083</v>
      </c>
      <c r="F8" s="519" t="str">
        <f t="shared" si="0"/>
        <v>是</v>
      </c>
    </row>
    <row r="9" ht="37.5" customHeight="1" spans="1:6">
      <c r="A9" s="377" t="s">
        <v>18</v>
      </c>
      <c r="B9" s="327" t="s">
        <v>19</v>
      </c>
      <c r="C9" s="335">
        <v>1585</v>
      </c>
      <c r="D9" s="335">
        <v>1600</v>
      </c>
      <c r="E9" s="111">
        <f t="shared" si="1"/>
        <v>0.009</v>
      </c>
      <c r="F9" s="519" t="str">
        <f t="shared" si="0"/>
        <v>是</v>
      </c>
    </row>
    <row r="10" ht="37.5" customHeight="1" spans="1:6">
      <c r="A10" s="377" t="s">
        <v>20</v>
      </c>
      <c r="B10" s="327" t="s">
        <v>21</v>
      </c>
      <c r="C10" s="335">
        <v>632</v>
      </c>
      <c r="D10" s="335">
        <v>580</v>
      </c>
      <c r="E10" s="111">
        <f t="shared" si="1"/>
        <v>-0.082</v>
      </c>
      <c r="F10" s="519" t="str">
        <f t="shared" si="0"/>
        <v>是</v>
      </c>
    </row>
    <row r="11" ht="37.5" customHeight="1" spans="1:6">
      <c r="A11" s="377" t="s">
        <v>22</v>
      </c>
      <c r="B11" s="327" t="s">
        <v>23</v>
      </c>
      <c r="C11" s="335">
        <v>621</v>
      </c>
      <c r="D11" s="335">
        <v>620</v>
      </c>
      <c r="E11" s="111">
        <f t="shared" si="1"/>
        <v>-0.002</v>
      </c>
      <c r="F11" s="519" t="str">
        <f t="shared" si="0"/>
        <v>是</v>
      </c>
    </row>
    <row r="12" ht="37.5" customHeight="1" spans="1:6">
      <c r="A12" s="377" t="s">
        <v>24</v>
      </c>
      <c r="B12" s="327" t="s">
        <v>25</v>
      </c>
      <c r="C12" s="335">
        <v>372</v>
      </c>
      <c r="D12" s="335">
        <v>390</v>
      </c>
      <c r="E12" s="111">
        <f t="shared" si="1"/>
        <v>0.048</v>
      </c>
      <c r="F12" s="519" t="str">
        <f t="shared" si="0"/>
        <v>是</v>
      </c>
    </row>
    <row r="13" ht="37.5" customHeight="1" spans="1:6">
      <c r="A13" s="377" t="s">
        <v>26</v>
      </c>
      <c r="B13" s="327" t="s">
        <v>27</v>
      </c>
      <c r="C13" s="335">
        <v>514</v>
      </c>
      <c r="D13" s="335">
        <v>580</v>
      </c>
      <c r="E13" s="111">
        <f t="shared" si="1"/>
        <v>0.128</v>
      </c>
      <c r="F13" s="519" t="str">
        <f t="shared" si="0"/>
        <v>是</v>
      </c>
    </row>
    <row r="14" ht="37.5" customHeight="1" spans="1:6">
      <c r="A14" s="377" t="s">
        <v>28</v>
      </c>
      <c r="B14" s="327" t="s">
        <v>29</v>
      </c>
      <c r="C14" s="335">
        <v>435</v>
      </c>
      <c r="D14" s="335">
        <v>450</v>
      </c>
      <c r="E14" s="111">
        <f t="shared" si="1"/>
        <v>0.034</v>
      </c>
      <c r="F14" s="519" t="str">
        <f t="shared" si="0"/>
        <v>是</v>
      </c>
    </row>
    <row r="15" ht="37.5" customHeight="1" spans="1:6">
      <c r="A15" s="377" t="s">
        <v>30</v>
      </c>
      <c r="B15" s="327" t="s">
        <v>31</v>
      </c>
      <c r="C15" s="335">
        <v>38</v>
      </c>
      <c r="D15" s="335">
        <v>100</v>
      </c>
      <c r="E15" s="111">
        <f t="shared" si="1"/>
        <v>1.632</v>
      </c>
      <c r="F15" s="519" t="str">
        <f t="shared" si="0"/>
        <v>是</v>
      </c>
    </row>
    <row r="16" ht="37.5" customHeight="1" spans="1:6">
      <c r="A16" s="377" t="s">
        <v>32</v>
      </c>
      <c r="B16" s="327" t="s">
        <v>33</v>
      </c>
      <c r="C16" s="335">
        <v>641</v>
      </c>
      <c r="D16" s="335">
        <v>600</v>
      </c>
      <c r="E16" s="111">
        <f t="shared" si="1"/>
        <v>-0.064</v>
      </c>
      <c r="F16" s="519" t="str">
        <f t="shared" si="0"/>
        <v>是</v>
      </c>
    </row>
    <row r="17" ht="37.5" customHeight="1" spans="1:6">
      <c r="A17" s="377" t="s">
        <v>34</v>
      </c>
      <c r="B17" s="327" t="s">
        <v>35</v>
      </c>
      <c r="C17" s="335">
        <v>1749</v>
      </c>
      <c r="D17" s="335">
        <v>1800</v>
      </c>
      <c r="E17" s="111">
        <f t="shared" si="1"/>
        <v>0.029</v>
      </c>
      <c r="F17" s="519" t="str">
        <f t="shared" si="0"/>
        <v>是</v>
      </c>
    </row>
    <row r="18" ht="37.5" customHeight="1" spans="1:6">
      <c r="A18" s="377" t="s">
        <v>36</v>
      </c>
      <c r="B18" s="327" t="s">
        <v>37</v>
      </c>
      <c r="C18" s="335">
        <v>454</v>
      </c>
      <c r="D18" s="335">
        <v>460</v>
      </c>
      <c r="E18" s="111">
        <f t="shared" si="1"/>
        <v>0.013</v>
      </c>
      <c r="F18" s="519" t="str">
        <f t="shared" si="0"/>
        <v>是</v>
      </c>
    </row>
    <row r="19" ht="37.5" customHeight="1" spans="1:6">
      <c r="A19" s="527" t="s">
        <v>38</v>
      </c>
      <c r="B19" s="327" t="s">
        <v>39</v>
      </c>
      <c r="C19" s="335">
        <v>1</v>
      </c>
      <c r="D19" s="335"/>
      <c r="E19" s="111">
        <f t="shared" si="1"/>
        <v>-1</v>
      </c>
      <c r="F19" s="519" t="str">
        <f t="shared" si="0"/>
        <v>是</v>
      </c>
    </row>
    <row r="20" ht="37.5" customHeight="1" spans="1:6">
      <c r="A20" s="374" t="s">
        <v>40</v>
      </c>
      <c r="B20" s="489" t="s">
        <v>41</v>
      </c>
      <c r="C20" s="337">
        <f>SUM(C21:C28)</f>
        <v>22589</v>
      </c>
      <c r="D20" s="337">
        <f>SUM(D21:D28)</f>
        <v>23340</v>
      </c>
      <c r="E20" s="108">
        <f t="shared" si="1"/>
        <v>0.033</v>
      </c>
      <c r="F20" s="519" t="str">
        <f t="shared" si="0"/>
        <v>是</v>
      </c>
    </row>
    <row r="21" ht="37.5" customHeight="1" spans="1:6">
      <c r="A21" s="520" t="s">
        <v>42</v>
      </c>
      <c r="B21" s="327" t="s">
        <v>43</v>
      </c>
      <c r="C21" s="335">
        <v>2496</v>
      </c>
      <c r="D21" s="335">
        <v>3000</v>
      </c>
      <c r="E21" s="111">
        <f t="shared" si="1"/>
        <v>0.202</v>
      </c>
      <c r="F21" s="519" t="str">
        <f t="shared" si="0"/>
        <v>是</v>
      </c>
    </row>
    <row r="22" ht="37.5" customHeight="1" spans="1:6">
      <c r="A22" s="377" t="s">
        <v>44</v>
      </c>
      <c r="B22" s="521" t="s">
        <v>45</v>
      </c>
      <c r="C22" s="335">
        <v>3168</v>
      </c>
      <c r="D22" s="335">
        <v>3140</v>
      </c>
      <c r="E22" s="111">
        <f t="shared" si="1"/>
        <v>-0.009</v>
      </c>
      <c r="F22" s="519" t="str">
        <f t="shared" si="0"/>
        <v>是</v>
      </c>
    </row>
    <row r="23" ht="37.5" customHeight="1" spans="1:6">
      <c r="A23" s="377" t="s">
        <v>46</v>
      </c>
      <c r="B23" s="327" t="s">
        <v>47</v>
      </c>
      <c r="C23" s="335">
        <v>2987</v>
      </c>
      <c r="D23" s="335">
        <v>4000</v>
      </c>
      <c r="E23" s="111">
        <f t="shared" si="1"/>
        <v>0.339</v>
      </c>
      <c r="F23" s="519" t="str">
        <f t="shared" si="0"/>
        <v>是</v>
      </c>
    </row>
    <row r="24" ht="37.5" customHeight="1" spans="1:6">
      <c r="A24" s="377" t="s">
        <v>48</v>
      </c>
      <c r="B24" s="327" t="s">
        <v>49</v>
      </c>
      <c r="C24" s="335"/>
      <c r="D24" s="335"/>
      <c r="E24" s="111"/>
      <c r="F24" s="519" t="str">
        <f t="shared" si="0"/>
        <v>否</v>
      </c>
    </row>
    <row r="25" ht="37.5" customHeight="1" spans="1:6">
      <c r="A25" s="377" t="s">
        <v>50</v>
      </c>
      <c r="B25" s="327" t="s">
        <v>51</v>
      </c>
      <c r="C25" s="335">
        <v>7406</v>
      </c>
      <c r="D25" s="335">
        <v>5000</v>
      </c>
      <c r="E25" s="111">
        <f t="shared" si="1"/>
        <v>-0.325</v>
      </c>
      <c r="F25" s="519" t="str">
        <f t="shared" si="0"/>
        <v>是</v>
      </c>
    </row>
    <row r="26" ht="37.5" customHeight="1" spans="1:6">
      <c r="A26" s="377" t="s">
        <v>52</v>
      </c>
      <c r="B26" s="327" t="s">
        <v>53</v>
      </c>
      <c r="C26" s="335"/>
      <c r="D26" s="335"/>
      <c r="E26" s="111"/>
      <c r="F26" s="519" t="str">
        <f t="shared" si="0"/>
        <v>否</v>
      </c>
    </row>
    <row r="27" ht="37.5" customHeight="1" spans="1:6">
      <c r="A27" s="377" t="s">
        <v>54</v>
      </c>
      <c r="B27" s="327" t="s">
        <v>55</v>
      </c>
      <c r="C27" s="335">
        <v>6154</v>
      </c>
      <c r="D27" s="335">
        <v>7800</v>
      </c>
      <c r="E27" s="111">
        <f t="shared" si="1"/>
        <v>0.267</v>
      </c>
      <c r="F27" s="519" t="str">
        <f t="shared" si="0"/>
        <v>是</v>
      </c>
    </row>
    <row r="28" ht="37.5" customHeight="1" spans="1:6">
      <c r="A28" s="377" t="s">
        <v>56</v>
      </c>
      <c r="B28" s="327" t="s">
        <v>57</v>
      </c>
      <c r="C28" s="335">
        <v>378</v>
      </c>
      <c r="D28" s="335">
        <v>400</v>
      </c>
      <c r="E28" s="111">
        <f t="shared" si="1"/>
        <v>0.058</v>
      </c>
      <c r="F28" s="519" t="str">
        <f t="shared" si="0"/>
        <v>是</v>
      </c>
    </row>
    <row r="29" ht="37.5" customHeight="1" spans="1:6">
      <c r="A29" s="377"/>
      <c r="B29" s="327"/>
      <c r="C29" s="335"/>
      <c r="D29" s="335"/>
      <c r="E29" s="108"/>
      <c r="F29" s="519" t="str">
        <f t="shared" si="0"/>
        <v>是</v>
      </c>
    </row>
    <row r="30" s="510" customFormat="1" ht="37.5" customHeight="1" spans="1:6">
      <c r="A30" s="522"/>
      <c r="B30" s="486" t="s">
        <v>58</v>
      </c>
      <c r="C30" s="337">
        <f>C4+C20</f>
        <v>47402</v>
      </c>
      <c r="D30" s="337">
        <f>D4+D20</f>
        <v>49100</v>
      </c>
      <c r="E30" s="108">
        <f t="shared" si="1"/>
        <v>0.036</v>
      </c>
      <c r="F30" s="519" t="str">
        <f t="shared" si="0"/>
        <v>是</v>
      </c>
    </row>
    <row r="31" ht="37.5" customHeight="1" spans="1:6">
      <c r="A31" s="374">
        <v>105</v>
      </c>
      <c r="B31" s="325" t="s">
        <v>59</v>
      </c>
      <c r="C31" s="337">
        <v>10988</v>
      </c>
      <c r="D31" s="337">
        <v>13100</v>
      </c>
      <c r="E31" s="108">
        <f t="shared" si="1"/>
        <v>0.192</v>
      </c>
      <c r="F31" s="519" t="str">
        <f t="shared" si="0"/>
        <v>是</v>
      </c>
    </row>
    <row r="32" ht="37.5" customHeight="1" spans="1:6">
      <c r="A32" s="488">
        <v>110</v>
      </c>
      <c r="B32" s="489" t="s">
        <v>60</v>
      </c>
      <c r="C32" s="337">
        <f>SUM(C33:C38)</f>
        <v>289346</v>
      </c>
      <c r="D32" s="337">
        <f>SUM(D33:D38)</f>
        <v>292190</v>
      </c>
      <c r="E32" s="108">
        <f t="shared" si="1"/>
        <v>0.01</v>
      </c>
      <c r="F32" s="519" t="str">
        <f t="shared" si="0"/>
        <v>是</v>
      </c>
    </row>
    <row r="33" ht="37.5" customHeight="1" spans="1:6">
      <c r="A33" s="377">
        <v>11001</v>
      </c>
      <c r="B33" s="327" t="s">
        <v>61</v>
      </c>
      <c r="C33" s="335">
        <v>3238</v>
      </c>
      <c r="D33" s="335">
        <v>4100</v>
      </c>
      <c r="E33" s="111">
        <f t="shared" si="1"/>
        <v>0.266</v>
      </c>
      <c r="F33" s="519" t="str">
        <f t="shared" si="0"/>
        <v>是</v>
      </c>
    </row>
    <row r="34" ht="37.5" customHeight="1" spans="1:6">
      <c r="A34" s="377"/>
      <c r="B34" s="327" t="s">
        <v>62</v>
      </c>
      <c r="C34" s="335">
        <v>248961</v>
      </c>
      <c r="D34" s="335">
        <v>248910</v>
      </c>
      <c r="E34" s="111">
        <f t="shared" si="1"/>
        <v>0</v>
      </c>
      <c r="F34" s="519" t="str">
        <f t="shared" si="0"/>
        <v>是</v>
      </c>
    </row>
    <row r="35" ht="37.5" customHeight="1" spans="1:6">
      <c r="A35" s="377">
        <v>11008</v>
      </c>
      <c r="B35" s="327" t="s">
        <v>63</v>
      </c>
      <c r="C35" s="335">
        <v>5720</v>
      </c>
      <c r="D35" s="335">
        <v>1702</v>
      </c>
      <c r="E35" s="111">
        <f t="shared" si="1"/>
        <v>-0.702</v>
      </c>
      <c r="F35" s="519" t="str">
        <f t="shared" si="0"/>
        <v>是</v>
      </c>
    </row>
    <row r="36" ht="37.5" customHeight="1" spans="1:6">
      <c r="A36" s="377">
        <v>11009</v>
      </c>
      <c r="B36" s="327" t="s">
        <v>64</v>
      </c>
      <c r="C36" s="335">
        <v>30000</v>
      </c>
      <c r="D36" s="335">
        <v>37000</v>
      </c>
      <c r="E36" s="111">
        <f t="shared" si="1"/>
        <v>0.233</v>
      </c>
      <c r="F36" s="519" t="str">
        <f t="shared" si="0"/>
        <v>是</v>
      </c>
    </row>
    <row r="37" s="511" customFormat="1" ht="37.5" customHeight="1" spans="1:6">
      <c r="A37" s="523">
        <v>11013</v>
      </c>
      <c r="B37" s="336" t="s">
        <v>65</v>
      </c>
      <c r="C37" s="335"/>
      <c r="D37" s="335"/>
      <c r="E37" s="108"/>
      <c r="F37" s="519" t="str">
        <f t="shared" si="0"/>
        <v>否</v>
      </c>
    </row>
    <row r="38" s="511" customFormat="1" ht="37.5" customHeight="1" spans="1:6">
      <c r="A38" s="523">
        <v>11015</v>
      </c>
      <c r="B38" s="336" t="s">
        <v>66</v>
      </c>
      <c r="C38" s="335">
        <v>1427</v>
      </c>
      <c r="D38" s="335">
        <v>478</v>
      </c>
      <c r="E38" s="111">
        <f t="shared" si="1"/>
        <v>-0.665</v>
      </c>
      <c r="F38" s="519" t="str">
        <f t="shared" si="0"/>
        <v>是</v>
      </c>
    </row>
    <row r="39" ht="37.5" customHeight="1" spans="1:6">
      <c r="A39" s="524"/>
      <c r="B39" s="525" t="s">
        <v>67</v>
      </c>
      <c r="C39" s="337">
        <f>C30+C31+C32</f>
        <v>347736</v>
      </c>
      <c r="D39" s="337">
        <f>D30+D31+D32</f>
        <v>354390</v>
      </c>
      <c r="E39" s="108">
        <f t="shared" si="1"/>
        <v>0.019</v>
      </c>
      <c r="F39" s="519" t="str">
        <f t="shared" si="0"/>
        <v>是</v>
      </c>
    </row>
    <row r="40" spans="3:4">
      <c r="C40" s="526"/>
      <c r="D40" s="526"/>
    </row>
    <row r="41" spans="4:4">
      <c r="D41" s="526"/>
    </row>
    <row r="42" spans="3:4">
      <c r="C42" s="526"/>
      <c r="D42" s="526"/>
    </row>
    <row r="43" spans="4:4">
      <c r="D43" s="526"/>
    </row>
    <row r="44" spans="3:4">
      <c r="C44" s="526"/>
      <c r="D44" s="526"/>
    </row>
    <row r="45" spans="3:4">
      <c r="C45" s="526"/>
      <c r="D45" s="526"/>
    </row>
    <row r="46" spans="4:4">
      <c r="D46" s="526"/>
    </row>
    <row r="47" spans="3:4">
      <c r="C47" s="526"/>
      <c r="D47" s="526"/>
    </row>
    <row r="48" spans="3:4">
      <c r="C48" s="526"/>
      <c r="D48" s="526"/>
    </row>
    <row r="49" spans="3:4">
      <c r="C49" s="526"/>
      <c r="D49" s="526"/>
    </row>
    <row r="50" spans="3:4">
      <c r="C50" s="526"/>
      <c r="D50" s="526"/>
    </row>
    <row r="51" spans="4:4">
      <c r="D51" s="526"/>
    </row>
    <row r="52" spans="3:4">
      <c r="C52" s="526"/>
      <c r="D52" s="526"/>
    </row>
  </sheetData>
  <mergeCells count="1">
    <mergeCell ref="B1:E1"/>
  </mergeCells>
  <conditionalFormatting sqref="E2">
    <cfRule type="cellIs" dxfId="0" priority="38" stopIfTrue="1" operator="lessThanOrEqual">
      <formula>-1</formula>
    </cfRule>
  </conditionalFormatting>
  <conditionalFormatting sqref="A31:B31">
    <cfRule type="expression" dxfId="1" priority="44" stopIfTrue="1">
      <formula>"len($A:$A)=3"</formula>
    </cfRule>
  </conditionalFormatting>
  <conditionalFormatting sqref="C31">
    <cfRule type="expression" dxfId="1" priority="29" stopIfTrue="1">
      <formula>"len($A:$A)=3"</formula>
    </cfRule>
  </conditionalFormatting>
  <conditionalFormatting sqref="D31">
    <cfRule type="expression" dxfId="1" priority="18" stopIfTrue="1">
      <formula>"len($A:$A)=3"</formula>
    </cfRule>
  </conditionalFormatting>
  <conditionalFormatting sqref="B7:B8">
    <cfRule type="expression" dxfId="1" priority="52" stopIfTrue="1">
      <formula>"len($A:$A)=3"</formula>
    </cfRule>
  </conditionalFormatting>
  <conditionalFormatting sqref="B32:B34">
    <cfRule type="expression" dxfId="1" priority="13" stopIfTrue="1">
      <formula>"len($A:$A)=3"</formula>
    </cfRule>
  </conditionalFormatting>
  <conditionalFormatting sqref="B37:B39">
    <cfRule type="expression" dxfId="1" priority="7" stopIfTrue="1">
      <formula>"len($A:$A)=3"</formula>
    </cfRule>
    <cfRule type="expression" dxfId="1" priority="8" stopIfTrue="1">
      <formula>"len($A:$A)=3"</formula>
    </cfRule>
  </conditionalFormatting>
  <conditionalFormatting sqref="C7:C8">
    <cfRule type="expression" dxfId="1" priority="31" stopIfTrue="1">
      <formula>"len($A:$A)=3"</formula>
    </cfRule>
  </conditionalFormatting>
  <conditionalFormatting sqref="C33:C34">
    <cfRule type="expression" dxfId="1" priority="27" stopIfTrue="1">
      <formula>"len($A:$A)=3"</formula>
    </cfRule>
  </conditionalFormatting>
  <conditionalFormatting sqref="C35:C36">
    <cfRule type="expression" dxfId="1" priority="25" stopIfTrue="1">
      <formula>"len($A:$A)=3"</formula>
    </cfRule>
  </conditionalFormatting>
  <conditionalFormatting sqref="D5:D6">
    <cfRule type="expression" dxfId="1" priority="22" stopIfTrue="1">
      <formula>"len($A:$A)=3"</formula>
    </cfRule>
  </conditionalFormatting>
  <conditionalFormatting sqref="D7:D8">
    <cfRule type="expression" dxfId="1" priority="20" stopIfTrue="1">
      <formula>"len($A:$A)=3"</formula>
    </cfRule>
  </conditionalFormatting>
  <conditionalFormatting sqref="D33:D34">
    <cfRule type="expression" dxfId="1" priority="16" stopIfTrue="1">
      <formula>"len($A:$A)=3"</formula>
    </cfRule>
  </conditionalFormatting>
  <conditionalFormatting sqref="D35:D36">
    <cfRule type="expression" dxfId="1" priority="14" stopIfTrue="1">
      <formula>"len($A:$A)=3"</formula>
    </cfRule>
  </conditionalFormatting>
  <conditionalFormatting sqref="D37:D39">
    <cfRule type="expression" dxfId="1" priority="24" stopIfTrue="1">
      <formula>"len($A:$A)=3"</formula>
    </cfRule>
  </conditionalFormatting>
  <conditionalFormatting sqref="D38:D39">
    <cfRule type="expression" dxfId="1" priority="21" stopIfTrue="1">
      <formula>"len($A:$A)=3"</formula>
    </cfRule>
  </conditionalFormatting>
  <conditionalFormatting sqref="F4:F39">
    <cfRule type="cellIs" dxfId="2" priority="36" stopIfTrue="1" operator="lessThan">
      <formula>0</formula>
    </cfRule>
    <cfRule type="cellIs" dxfId="2" priority="37" stopIfTrue="1" operator="lessThan">
      <formula>0</formula>
    </cfRule>
  </conditionalFormatting>
  <conditionalFormatting sqref="A4:B29">
    <cfRule type="expression" dxfId="1" priority="49" stopIfTrue="1">
      <formula>"len($A:$A)=3"</formula>
    </cfRule>
  </conditionalFormatting>
  <conditionalFormatting sqref="B4:B6 B31 B39">
    <cfRule type="expression" dxfId="1" priority="58" stopIfTrue="1">
      <formula>"len($A:$A)=3"</formula>
    </cfRule>
  </conditionalFormatting>
  <conditionalFormatting sqref="C4:C29 D4 D20">
    <cfRule type="expression" dxfId="1" priority="30" stopIfTrue="1">
      <formula>"len($A:$A)=3"</formula>
    </cfRule>
  </conditionalFormatting>
  <conditionalFormatting sqref="C4:C6 D4">
    <cfRule type="expression" dxfId="1" priority="33" stopIfTrue="1">
      <formula>"len($A:$A)=3"</formula>
    </cfRule>
  </conditionalFormatting>
  <conditionalFormatting sqref="D5:D19 D21:D29">
    <cfRule type="expression" dxfId="1" priority="19" stopIfTrue="1">
      <formula>"len($A:$A)=3"</formula>
    </cfRule>
  </conditionalFormatting>
  <conditionalFormatting sqref="C31 C32:D34">
    <cfRule type="expression" dxfId="1" priority="34" stopIfTrue="1">
      <formula>"len($A:$A)=3"</formula>
    </cfRule>
  </conditionalFormatting>
  <conditionalFormatting sqref="D31 D33:D34">
    <cfRule type="expression" dxfId="1" priority="23" stopIfTrue="1">
      <formula>"len($A:$A)=3"</formula>
    </cfRule>
  </conditionalFormatting>
  <conditionalFormatting sqref="A32:B34 B38:B39">
    <cfRule type="expression" dxfId="1" priority="12" stopIfTrue="1">
      <formula>"len($A:$A)=3"</formula>
    </cfRule>
  </conditionalFormatting>
  <conditionalFormatting sqref="C32:D34">
    <cfRule type="expression" dxfId="1" priority="28" stopIfTrue="1">
      <formula>"len($A:$A)=3"</formula>
    </cfRule>
  </conditionalFormatting>
  <conditionalFormatting sqref="A33:B34">
    <cfRule type="expression" dxfId="1" priority="11" stopIfTrue="1">
      <formula>"len($A:$A)=3"</formula>
    </cfRule>
  </conditionalFormatting>
  <conditionalFormatting sqref="B39 A35:D35">
    <cfRule type="expression" dxfId="1" priority="56" stopIfTrue="1">
      <formula>"len($A:$A)=3"</formula>
    </cfRule>
  </conditionalFormatting>
  <conditionalFormatting sqref="A35:B36">
    <cfRule type="expression" dxfId="1" priority="9" stopIfTrue="1">
      <formula>"len($A:$A)=3"</formula>
    </cfRule>
  </conditionalFormatting>
  <conditionalFormatting sqref="C37:C39 D39">
    <cfRule type="expression" dxfId="1" priority="35" stopIfTrue="1">
      <formula>"len($A:$A)=3"</formula>
    </cfRule>
  </conditionalFormatting>
  <conditionalFormatting sqref="C38:C39 D39">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82"/>
  <sheetViews>
    <sheetView showGridLines="0" showZeros="0" view="pageBreakPreview" zoomScaleNormal="115" workbookViewId="0">
      <pane ySplit="3" topLeftCell="A194" activePane="bottomLeft" state="frozen"/>
      <selection/>
      <selection pane="bottomLeft" activeCell="B202" sqref="B202"/>
    </sheetView>
  </sheetViews>
  <sheetFormatPr defaultColWidth="9" defaultRowHeight="14.25" outlineLevelCol="6"/>
  <cols>
    <col min="1" max="1" width="21.5" style="298" customWidth="1"/>
    <col min="2" max="2" width="50.75" style="298" customWidth="1"/>
    <col min="3" max="4" width="20.625" style="298" customWidth="1"/>
    <col min="5" max="5" width="20.625" style="367" customWidth="1"/>
    <col min="6" max="6" width="3.75" style="300" customWidth="1"/>
    <col min="7" max="16384" width="9" style="298"/>
  </cols>
  <sheetData>
    <row r="1" ht="45" customHeight="1" spans="2:5">
      <c r="B1" s="299" t="s">
        <v>2558</v>
      </c>
      <c r="C1" s="299"/>
      <c r="D1" s="299"/>
      <c r="E1" s="299"/>
    </row>
    <row r="2" s="301" customFormat="1" ht="20.1" customHeight="1" spans="2:6">
      <c r="B2" s="302"/>
      <c r="C2" s="302"/>
      <c r="D2" s="302"/>
      <c r="E2" s="303" t="s">
        <v>1</v>
      </c>
      <c r="F2" s="304"/>
    </row>
    <row r="3" s="309" customFormat="1" ht="45" customHeight="1" spans="1:7">
      <c r="A3" s="305" t="s">
        <v>2</v>
      </c>
      <c r="B3" s="306" t="s">
        <v>3</v>
      </c>
      <c r="C3" s="307" t="s">
        <v>4</v>
      </c>
      <c r="D3" s="307" t="s">
        <v>5</v>
      </c>
      <c r="E3" s="307" t="s">
        <v>6</v>
      </c>
      <c r="F3" s="308" t="s">
        <v>7</v>
      </c>
      <c r="G3" s="309" t="s">
        <v>135</v>
      </c>
    </row>
    <row r="4" ht="38.1" customHeight="1" spans="1:7">
      <c r="A4" s="310" t="s">
        <v>81</v>
      </c>
      <c r="B4" s="311" t="s">
        <v>2559</v>
      </c>
      <c r="C4" s="312">
        <f>C5+C11+C17</f>
        <v>50</v>
      </c>
      <c r="D4" s="312">
        <f>D5+D11+D17</f>
        <v>55</v>
      </c>
      <c r="E4" s="108">
        <f>(D4-C4)/C4</f>
        <v>0.1</v>
      </c>
      <c r="F4" s="313" t="str">
        <f t="shared" ref="F4:F67" si="0">IF(LEN(A4)=3,"是",IF(B4&lt;&gt;"",IF(SUM(C4:D4)&lt;&gt;0,"是","否"),"是"))</f>
        <v>是</v>
      </c>
      <c r="G4" s="298" t="str">
        <f t="shared" ref="G4:G67" si="1">IF(LEN(A4)=3,"类",IF(LEN(A4)=5,"款","项"))</f>
        <v>类</v>
      </c>
    </row>
    <row r="5" ht="38.1" customHeight="1" spans="1:7">
      <c r="A5" s="316" t="s">
        <v>2560</v>
      </c>
      <c r="B5" s="314" t="s">
        <v>2561</v>
      </c>
      <c r="C5" s="315">
        <f>SUM(C6:C10)</f>
        <v>0</v>
      </c>
      <c r="D5" s="315">
        <f>SUM(D6:D10)</f>
        <v>5</v>
      </c>
      <c r="E5" s="111"/>
      <c r="F5" s="313" t="str">
        <f t="shared" si="0"/>
        <v>是</v>
      </c>
      <c r="G5" s="298" t="str">
        <f t="shared" si="1"/>
        <v>款</v>
      </c>
    </row>
    <row r="6" ht="38.1" customHeight="1" spans="1:7">
      <c r="A6" s="316" t="s">
        <v>2562</v>
      </c>
      <c r="B6" s="314" t="s">
        <v>2563</v>
      </c>
      <c r="C6" s="315"/>
      <c r="D6" s="315"/>
      <c r="E6" s="317" t="str">
        <f t="shared" ref="E6:E67" si="2">IF(C6&gt;0,D6/C6-1,IF(C6&lt;0,-(D6/C6-1),""))</f>
        <v/>
      </c>
      <c r="F6" s="313" t="str">
        <f t="shared" si="0"/>
        <v>否</v>
      </c>
      <c r="G6" s="298" t="str">
        <f t="shared" si="1"/>
        <v>项</v>
      </c>
    </row>
    <row r="7" ht="38.1" customHeight="1" spans="1:7">
      <c r="A7" s="316" t="s">
        <v>2564</v>
      </c>
      <c r="B7" s="314" t="s">
        <v>2565</v>
      </c>
      <c r="C7" s="315"/>
      <c r="D7" s="315"/>
      <c r="E7" s="317" t="str">
        <f t="shared" si="2"/>
        <v/>
      </c>
      <c r="F7" s="313" t="str">
        <f t="shared" si="0"/>
        <v>否</v>
      </c>
      <c r="G7" s="298" t="str">
        <f t="shared" si="1"/>
        <v>项</v>
      </c>
    </row>
    <row r="8" ht="38.1" customHeight="1" spans="1:7">
      <c r="A8" s="316" t="s">
        <v>2566</v>
      </c>
      <c r="B8" s="314" t="s">
        <v>2567</v>
      </c>
      <c r="C8" s="315"/>
      <c r="D8" s="315"/>
      <c r="E8" s="317" t="str">
        <f t="shared" si="2"/>
        <v/>
      </c>
      <c r="F8" s="313" t="str">
        <f t="shared" si="0"/>
        <v>否</v>
      </c>
      <c r="G8" s="298" t="str">
        <f t="shared" si="1"/>
        <v>项</v>
      </c>
    </row>
    <row r="9" s="294" customFormat="1" ht="38.1" customHeight="1" spans="1:7">
      <c r="A9" s="316" t="s">
        <v>2568</v>
      </c>
      <c r="B9" s="314" t="s">
        <v>2569</v>
      </c>
      <c r="C9" s="315"/>
      <c r="D9" s="315"/>
      <c r="E9" s="317" t="str">
        <f t="shared" si="2"/>
        <v/>
      </c>
      <c r="F9" s="313" t="str">
        <f t="shared" si="0"/>
        <v>否</v>
      </c>
      <c r="G9" s="298" t="str">
        <f t="shared" si="1"/>
        <v>项</v>
      </c>
    </row>
    <row r="10" ht="38.1" customHeight="1" spans="1:7">
      <c r="A10" s="316" t="s">
        <v>2570</v>
      </c>
      <c r="B10" s="314" t="s">
        <v>2571</v>
      </c>
      <c r="C10" s="315"/>
      <c r="D10" s="315">
        <v>5</v>
      </c>
      <c r="E10" s="111"/>
      <c r="F10" s="313" t="str">
        <f t="shared" si="0"/>
        <v>是</v>
      </c>
      <c r="G10" s="298" t="str">
        <f t="shared" si="1"/>
        <v>项</v>
      </c>
    </row>
    <row r="11" ht="38.1" customHeight="1" spans="1:7">
      <c r="A11" s="316" t="s">
        <v>2572</v>
      </c>
      <c r="B11" s="314" t="s">
        <v>2573</v>
      </c>
      <c r="C11" s="315">
        <f>SUM(C12:C16)</f>
        <v>50</v>
      </c>
      <c r="D11" s="315">
        <f>SUM(D12:D16)</f>
        <v>50</v>
      </c>
      <c r="E11" s="111">
        <f>(D11-C11)/C11</f>
        <v>0</v>
      </c>
      <c r="F11" s="313" t="str">
        <f t="shared" si="0"/>
        <v>是</v>
      </c>
      <c r="G11" s="298" t="str">
        <f t="shared" si="1"/>
        <v>款</v>
      </c>
    </row>
    <row r="12" s="294" customFormat="1" ht="38.1" customHeight="1" spans="1:7">
      <c r="A12" s="316" t="s">
        <v>2574</v>
      </c>
      <c r="B12" s="314" t="s">
        <v>2575</v>
      </c>
      <c r="C12" s="315">
        <v>0</v>
      </c>
      <c r="D12" s="315">
        <v>0</v>
      </c>
      <c r="E12" s="317" t="str">
        <f t="shared" si="2"/>
        <v/>
      </c>
      <c r="F12" s="313" t="str">
        <f t="shared" si="0"/>
        <v>否</v>
      </c>
      <c r="G12" s="298" t="str">
        <f t="shared" si="1"/>
        <v>项</v>
      </c>
    </row>
    <row r="13" ht="38.1" customHeight="1" spans="1:7">
      <c r="A13" s="316" t="s">
        <v>2576</v>
      </c>
      <c r="B13" s="314" t="s">
        <v>2577</v>
      </c>
      <c r="C13" s="315">
        <v>0</v>
      </c>
      <c r="D13" s="315">
        <v>0</v>
      </c>
      <c r="E13" s="317" t="str">
        <f t="shared" si="2"/>
        <v/>
      </c>
      <c r="F13" s="313" t="str">
        <f t="shared" si="0"/>
        <v>否</v>
      </c>
      <c r="G13" s="298" t="str">
        <f t="shared" si="1"/>
        <v>项</v>
      </c>
    </row>
    <row r="14" s="294" customFormat="1" ht="38.1" customHeight="1" spans="1:7">
      <c r="A14" s="316" t="s">
        <v>2578</v>
      </c>
      <c r="B14" s="314" t="s">
        <v>2579</v>
      </c>
      <c r="C14" s="315">
        <v>0</v>
      </c>
      <c r="D14" s="315"/>
      <c r="E14" s="317" t="str">
        <f t="shared" si="2"/>
        <v/>
      </c>
      <c r="F14" s="313" t="str">
        <f t="shared" si="0"/>
        <v>否</v>
      </c>
      <c r="G14" s="298" t="str">
        <f t="shared" si="1"/>
        <v>项</v>
      </c>
    </row>
    <row r="15" ht="38.1" customHeight="1" spans="1:7">
      <c r="A15" s="316" t="s">
        <v>2580</v>
      </c>
      <c r="B15" s="314" t="s">
        <v>2581</v>
      </c>
      <c r="C15" s="315">
        <v>50</v>
      </c>
      <c r="D15" s="315">
        <v>50</v>
      </c>
      <c r="E15" s="111">
        <f>(D15-C15)/C15</f>
        <v>0</v>
      </c>
      <c r="F15" s="313" t="str">
        <f t="shared" si="0"/>
        <v>是</v>
      </c>
      <c r="G15" s="298" t="str">
        <f t="shared" si="1"/>
        <v>项</v>
      </c>
    </row>
    <row r="16" ht="38.1" customHeight="1" spans="1:7">
      <c r="A16" s="316" t="s">
        <v>2582</v>
      </c>
      <c r="B16" s="314" t="s">
        <v>2583</v>
      </c>
      <c r="C16" s="315">
        <v>0</v>
      </c>
      <c r="D16" s="315"/>
      <c r="E16" s="317" t="str">
        <f t="shared" si="2"/>
        <v/>
      </c>
      <c r="F16" s="313" t="str">
        <f t="shared" si="0"/>
        <v>否</v>
      </c>
      <c r="G16" s="298" t="str">
        <f t="shared" si="1"/>
        <v>项</v>
      </c>
    </row>
    <row r="17" s="294" customFormat="1" ht="38.1" customHeight="1" spans="1:7">
      <c r="A17" s="316" t="s">
        <v>2584</v>
      </c>
      <c r="B17" s="314" t="s">
        <v>2585</v>
      </c>
      <c r="C17" s="315">
        <f>SUM(C18:C19)</f>
        <v>0</v>
      </c>
      <c r="D17" s="315">
        <f>SUM(D18:D19)</f>
        <v>0</v>
      </c>
      <c r="E17" s="317" t="str">
        <f t="shared" si="2"/>
        <v/>
      </c>
      <c r="F17" s="313" t="str">
        <f t="shared" si="0"/>
        <v>否</v>
      </c>
      <c r="G17" s="298" t="str">
        <f t="shared" si="1"/>
        <v>款</v>
      </c>
    </row>
    <row r="18" s="294" customFormat="1" ht="38.1" customHeight="1" spans="1:7">
      <c r="A18" s="316" t="s">
        <v>2586</v>
      </c>
      <c r="B18" s="314" t="s">
        <v>2587</v>
      </c>
      <c r="C18" s="315">
        <v>0</v>
      </c>
      <c r="D18" s="315">
        <v>0</v>
      </c>
      <c r="E18" s="317" t="str">
        <f t="shared" si="2"/>
        <v/>
      </c>
      <c r="F18" s="313" t="str">
        <f t="shared" si="0"/>
        <v>否</v>
      </c>
      <c r="G18" s="298" t="str">
        <f t="shared" si="1"/>
        <v>项</v>
      </c>
    </row>
    <row r="19" s="294" customFormat="1" ht="38.1" customHeight="1" spans="1:7">
      <c r="A19" s="316" t="s">
        <v>2588</v>
      </c>
      <c r="B19" s="314" t="s">
        <v>2589</v>
      </c>
      <c r="C19" s="315">
        <v>0</v>
      </c>
      <c r="D19" s="315">
        <v>0</v>
      </c>
      <c r="E19" s="317" t="str">
        <f t="shared" si="2"/>
        <v/>
      </c>
      <c r="F19" s="313" t="str">
        <f t="shared" si="0"/>
        <v>否</v>
      </c>
      <c r="G19" s="298" t="str">
        <f t="shared" si="1"/>
        <v>项</v>
      </c>
    </row>
    <row r="20" ht="38.1" customHeight="1" spans="1:7">
      <c r="A20" s="310" t="s">
        <v>83</v>
      </c>
      <c r="B20" s="311" t="s">
        <v>2590</v>
      </c>
      <c r="C20" s="312">
        <f>C21+C25+C29</f>
        <v>347</v>
      </c>
      <c r="D20" s="312">
        <f>D21+D25+D29</f>
        <v>360</v>
      </c>
      <c r="E20" s="108">
        <f>(D20-C20)/C20</f>
        <v>0.037</v>
      </c>
      <c r="F20" s="313" t="str">
        <f t="shared" si="0"/>
        <v>是</v>
      </c>
      <c r="G20" s="298" t="str">
        <f t="shared" si="1"/>
        <v>类</v>
      </c>
    </row>
    <row r="21" ht="38.1" customHeight="1" spans="1:7">
      <c r="A21" s="316" t="s">
        <v>2591</v>
      </c>
      <c r="B21" s="314" t="s">
        <v>2592</v>
      </c>
      <c r="C21" s="315">
        <f>SUM(C22:C24)</f>
        <v>347</v>
      </c>
      <c r="D21" s="315">
        <f>SUM(D22:D24)</f>
        <v>360</v>
      </c>
      <c r="E21" s="111">
        <f>(D21-C21)/C21</f>
        <v>0.037</v>
      </c>
      <c r="F21" s="313" t="str">
        <f t="shared" si="0"/>
        <v>是</v>
      </c>
      <c r="G21" s="298" t="str">
        <f t="shared" si="1"/>
        <v>款</v>
      </c>
    </row>
    <row r="22" ht="38.1" customHeight="1" spans="1:7">
      <c r="A22" s="316" t="s">
        <v>2593</v>
      </c>
      <c r="B22" s="314" t="s">
        <v>2594</v>
      </c>
      <c r="C22" s="315">
        <v>255</v>
      </c>
      <c r="D22" s="315">
        <v>260</v>
      </c>
      <c r="E22" s="111">
        <f>(D22-C22)/C22</f>
        <v>0.02</v>
      </c>
      <c r="F22" s="313" t="str">
        <f t="shared" si="0"/>
        <v>是</v>
      </c>
      <c r="G22" s="298" t="str">
        <f t="shared" si="1"/>
        <v>项</v>
      </c>
    </row>
    <row r="23" ht="38.1" customHeight="1" spans="1:7">
      <c r="A23" s="316" t="s">
        <v>2595</v>
      </c>
      <c r="B23" s="314" t="s">
        <v>2596</v>
      </c>
      <c r="C23" s="315">
        <v>92</v>
      </c>
      <c r="D23" s="315">
        <v>100</v>
      </c>
      <c r="E23" s="111">
        <f>(D23-C23)/C23</f>
        <v>0.087</v>
      </c>
      <c r="F23" s="313" t="str">
        <f t="shared" si="0"/>
        <v>是</v>
      </c>
      <c r="G23" s="298" t="str">
        <f t="shared" si="1"/>
        <v>项</v>
      </c>
    </row>
    <row r="24" ht="38.1" customHeight="1" spans="1:7">
      <c r="A24" s="316" t="s">
        <v>2597</v>
      </c>
      <c r="B24" s="314" t="s">
        <v>2598</v>
      </c>
      <c r="C24" s="315"/>
      <c r="D24" s="315"/>
      <c r="E24" s="317" t="str">
        <f t="shared" si="2"/>
        <v/>
      </c>
      <c r="F24" s="313" t="str">
        <f t="shared" si="0"/>
        <v>否</v>
      </c>
      <c r="G24" s="298" t="str">
        <f t="shared" si="1"/>
        <v>项</v>
      </c>
    </row>
    <row r="25" ht="38.1" customHeight="1" spans="1:7">
      <c r="A25" s="316" t="s">
        <v>2599</v>
      </c>
      <c r="B25" s="314" t="s">
        <v>2600</v>
      </c>
      <c r="C25" s="315">
        <f>SUM(C26:C28)</f>
        <v>0</v>
      </c>
      <c r="D25" s="315">
        <f>SUM(D26:D28)</f>
        <v>0</v>
      </c>
      <c r="E25" s="317"/>
      <c r="F25" s="313" t="str">
        <f t="shared" si="0"/>
        <v>否</v>
      </c>
      <c r="G25" s="298" t="str">
        <f t="shared" si="1"/>
        <v>款</v>
      </c>
    </row>
    <row r="26" s="294" customFormat="1" ht="38.1" customHeight="1" spans="1:7">
      <c r="A26" s="316" t="s">
        <v>2601</v>
      </c>
      <c r="B26" s="314" t="s">
        <v>2594</v>
      </c>
      <c r="C26" s="315"/>
      <c r="D26" s="315"/>
      <c r="E26" s="317" t="str">
        <f t="shared" si="2"/>
        <v/>
      </c>
      <c r="F26" s="313" t="str">
        <f t="shared" si="0"/>
        <v>否</v>
      </c>
      <c r="G26" s="298" t="str">
        <f t="shared" si="1"/>
        <v>项</v>
      </c>
    </row>
    <row r="27" ht="38.1" customHeight="1" spans="1:7">
      <c r="A27" s="316" t="s">
        <v>2602</v>
      </c>
      <c r="B27" s="314" t="s">
        <v>2596</v>
      </c>
      <c r="C27" s="315"/>
      <c r="D27" s="315"/>
      <c r="E27" s="317" t="str">
        <f t="shared" si="2"/>
        <v/>
      </c>
      <c r="F27" s="313" t="str">
        <f t="shared" si="0"/>
        <v>否</v>
      </c>
      <c r="G27" s="298" t="str">
        <f t="shared" si="1"/>
        <v>项</v>
      </c>
    </row>
    <row r="28" ht="38.1" customHeight="1" spans="1:7">
      <c r="A28" s="316" t="s">
        <v>2603</v>
      </c>
      <c r="B28" s="314" t="s">
        <v>2604</v>
      </c>
      <c r="C28" s="315"/>
      <c r="D28" s="315"/>
      <c r="E28" s="317" t="str">
        <f t="shared" si="2"/>
        <v/>
      </c>
      <c r="F28" s="313" t="str">
        <f t="shared" si="0"/>
        <v>否</v>
      </c>
      <c r="G28" s="298" t="str">
        <f t="shared" si="1"/>
        <v>项</v>
      </c>
    </row>
    <row r="29" s="293" customFormat="1" ht="38.1" customHeight="1" spans="1:7">
      <c r="A29" s="316" t="s">
        <v>2605</v>
      </c>
      <c r="B29" s="314" t="s">
        <v>2606</v>
      </c>
      <c r="C29" s="315">
        <f>SUM(C30:C31)</f>
        <v>0</v>
      </c>
      <c r="D29" s="315">
        <f>SUM(D30:D31)</f>
        <v>0</v>
      </c>
      <c r="E29" s="317"/>
      <c r="F29" s="313" t="str">
        <f t="shared" si="0"/>
        <v>否</v>
      </c>
      <c r="G29" s="298" t="str">
        <f t="shared" si="1"/>
        <v>款</v>
      </c>
    </row>
    <row r="30" s="294" customFormat="1" ht="38.1" customHeight="1" spans="1:7">
      <c r="A30" s="316" t="s">
        <v>2607</v>
      </c>
      <c r="B30" s="314" t="s">
        <v>2596</v>
      </c>
      <c r="C30" s="315">
        <v>0</v>
      </c>
      <c r="D30" s="315">
        <v>0</v>
      </c>
      <c r="E30" s="317" t="str">
        <f t="shared" si="2"/>
        <v/>
      </c>
      <c r="F30" s="313" t="str">
        <f t="shared" si="0"/>
        <v>否</v>
      </c>
      <c r="G30" s="298" t="str">
        <f t="shared" si="1"/>
        <v>项</v>
      </c>
    </row>
    <row r="31" s="294" customFormat="1" ht="38.1" customHeight="1" spans="1:7">
      <c r="A31" s="316" t="s">
        <v>2608</v>
      </c>
      <c r="B31" s="314" t="s">
        <v>2609</v>
      </c>
      <c r="C31" s="315">
        <v>0</v>
      </c>
      <c r="D31" s="315"/>
      <c r="E31" s="317" t="str">
        <f t="shared" si="2"/>
        <v/>
      </c>
      <c r="F31" s="313" t="str">
        <f t="shared" si="0"/>
        <v>否</v>
      </c>
      <c r="G31" s="298" t="str">
        <f t="shared" si="1"/>
        <v>项</v>
      </c>
    </row>
    <row r="32" ht="38.1" customHeight="1" spans="1:7">
      <c r="A32" s="310" t="s">
        <v>87</v>
      </c>
      <c r="B32" s="311" t="s">
        <v>2610</v>
      </c>
      <c r="C32" s="312"/>
      <c r="D32" s="312"/>
      <c r="E32" s="318"/>
      <c r="F32" s="313" t="str">
        <f t="shared" si="0"/>
        <v>是</v>
      </c>
      <c r="G32" s="298" t="str">
        <f t="shared" si="1"/>
        <v>类</v>
      </c>
    </row>
    <row r="33" ht="38.1" customHeight="1" spans="1:7">
      <c r="A33" s="316" t="s">
        <v>2611</v>
      </c>
      <c r="B33" s="314" t="s">
        <v>2612</v>
      </c>
      <c r="C33" s="315"/>
      <c r="D33" s="315"/>
      <c r="E33" s="317"/>
      <c r="F33" s="313" t="str">
        <f t="shared" si="0"/>
        <v>否</v>
      </c>
      <c r="G33" s="298" t="str">
        <f t="shared" si="1"/>
        <v>款</v>
      </c>
    </row>
    <row r="34" s="294" customFormat="1" ht="38.1" customHeight="1" spans="1:7">
      <c r="A34" s="316">
        <v>2116001</v>
      </c>
      <c r="B34" s="314" t="s">
        <v>2613</v>
      </c>
      <c r="C34" s="315"/>
      <c r="D34" s="315"/>
      <c r="E34" s="317" t="str">
        <f t="shared" si="2"/>
        <v/>
      </c>
      <c r="F34" s="313" t="str">
        <f t="shared" si="0"/>
        <v>否</v>
      </c>
      <c r="G34" s="298" t="str">
        <f t="shared" si="1"/>
        <v>项</v>
      </c>
    </row>
    <row r="35" s="294" customFormat="1" ht="38.1" customHeight="1" spans="1:7">
      <c r="A35" s="316">
        <v>2116002</v>
      </c>
      <c r="B35" s="314" t="s">
        <v>2614</v>
      </c>
      <c r="C35" s="315"/>
      <c r="D35" s="315"/>
      <c r="E35" s="317" t="str">
        <f t="shared" si="2"/>
        <v/>
      </c>
      <c r="F35" s="313" t="str">
        <f t="shared" si="0"/>
        <v>否</v>
      </c>
      <c r="G35" s="298" t="str">
        <f t="shared" si="1"/>
        <v>项</v>
      </c>
    </row>
    <row r="36" s="294" customFormat="1" ht="38.1" customHeight="1" spans="1:7">
      <c r="A36" s="316">
        <v>2116003</v>
      </c>
      <c r="B36" s="314" t="s">
        <v>2615</v>
      </c>
      <c r="C36" s="315"/>
      <c r="D36" s="315"/>
      <c r="E36" s="317" t="str">
        <f t="shared" si="2"/>
        <v/>
      </c>
      <c r="F36" s="313" t="str">
        <f t="shared" si="0"/>
        <v>否</v>
      </c>
      <c r="G36" s="298" t="str">
        <f t="shared" si="1"/>
        <v>项</v>
      </c>
    </row>
    <row r="37" s="293" customFormat="1" ht="38.1" customHeight="1" spans="1:7">
      <c r="A37" s="316">
        <v>2116099</v>
      </c>
      <c r="B37" s="314" t="s">
        <v>2616</v>
      </c>
      <c r="C37" s="315"/>
      <c r="D37" s="315"/>
      <c r="E37" s="317" t="str">
        <f t="shared" si="2"/>
        <v/>
      </c>
      <c r="F37" s="313" t="str">
        <f t="shared" si="0"/>
        <v>否</v>
      </c>
      <c r="G37" s="298" t="str">
        <f t="shared" si="1"/>
        <v>项</v>
      </c>
    </row>
    <row r="38" s="294" customFormat="1" ht="38.1" customHeight="1" spans="1:7">
      <c r="A38" s="316">
        <v>21161</v>
      </c>
      <c r="B38" s="314" t="s">
        <v>2617</v>
      </c>
      <c r="C38" s="315">
        <f>SUM(C39:C42)</f>
        <v>0</v>
      </c>
      <c r="D38" s="315">
        <f>SUM(D39:D42)</f>
        <v>0</v>
      </c>
      <c r="E38" s="317" t="str">
        <f t="shared" si="2"/>
        <v/>
      </c>
      <c r="F38" s="313" t="str">
        <f t="shared" si="0"/>
        <v>否</v>
      </c>
      <c r="G38" s="298" t="str">
        <f t="shared" si="1"/>
        <v>款</v>
      </c>
    </row>
    <row r="39" ht="38.1" customHeight="1" spans="1:7">
      <c r="A39" s="316">
        <v>2116101</v>
      </c>
      <c r="B39" s="314" t="s">
        <v>2618</v>
      </c>
      <c r="C39" s="315">
        <v>0</v>
      </c>
      <c r="D39" s="315">
        <v>0</v>
      </c>
      <c r="E39" s="317" t="str">
        <f t="shared" si="2"/>
        <v/>
      </c>
      <c r="F39" s="313" t="str">
        <f t="shared" si="0"/>
        <v>否</v>
      </c>
      <c r="G39" s="298" t="str">
        <f t="shared" si="1"/>
        <v>项</v>
      </c>
    </row>
    <row r="40" ht="38.1" customHeight="1" spans="1:7">
      <c r="A40" s="316">
        <v>2116102</v>
      </c>
      <c r="B40" s="314" t="s">
        <v>2619</v>
      </c>
      <c r="C40" s="315">
        <v>0</v>
      </c>
      <c r="D40" s="315">
        <v>0</v>
      </c>
      <c r="E40" s="317" t="str">
        <f t="shared" si="2"/>
        <v/>
      </c>
      <c r="F40" s="313" t="str">
        <f t="shared" si="0"/>
        <v>否</v>
      </c>
      <c r="G40" s="298" t="str">
        <f t="shared" si="1"/>
        <v>项</v>
      </c>
    </row>
    <row r="41" ht="38.1" customHeight="1" spans="1:7">
      <c r="A41" s="316">
        <v>2116103</v>
      </c>
      <c r="B41" s="314" t="s">
        <v>2620</v>
      </c>
      <c r="C41" s="315">
        <v>0</v>
      </c>
      <c r="D41" s="315">
        <v>0</v>
      </c>
      <c r="E41" s="317" t="str">
        <f t="shared" si="2"/>
        <v/>
      </c>
      <c r="F41" s="313" t="str">
        <f t="shared" si="0"/>
        <v>否</v>
      </c>
      <c r="G41" s="298" t="str">
        <f t="shared" si="1"/>
        <v>项</v>
      </c>
    </row>
    <row r="42" ht="38.1" customHeight="1" spans="1:7">
      <c r="A42" s="316">
        <v>2116104</v>
      </c>
      <c r="B42" s="314" t="s">
        <v>2621</v>
      </c>
      <c r="C42" s="315">
        <v>0</v>
      </c>
      <c r="D42" s="315">
        <v>0</v>
      </c>
      <c r="E42" s="317" t="str">
        <f t="shared" si="2"/>
        <v/>
      </c>
      <c r="F42" s="313" t="str">
        <f t="shared" si="0"/>
        <v>否</v>
      </c>
      <c r="G42" s="298" t="str">
        <f t="shared" si="1"/>
        <v>项</v>
      </c>
    </row>
    <row r="43" ht="38.1" customHeight="1" spans="1:7">
      <c r="A43" s="310" t="s">
        <v>89</v>
      </c>
      <c r="B43" s="311" t="s">
        <v>2622</v>
      </c>
      <c r="C43" s="312">
        <f>C44+C57+C61+C62+C68+C72+C76+C80+C86+C89</f>
        <v>849</v>
      </c>
      <c r="D43" s="312">
        <f>D44+D57+D61+D62+D68+D72+D76+D80+D86+D89</f>
        <v>887</v>
      </c>
      <c r="E43" s="108">
        <f>(D43-C43)/C43</f>
        <v>0.045</v>
      </c>
      <c r="F43" s="313" t="str">
        <f t="shared" si="0"/>
        <v>是</v>
      </c>
      <c r="G43" s="298" t="str">
        <f t="shared" si="1"/>
        <v>类</v>
      </c>
    </row>
    <row r="44" ht="38.1" customHeight="1" spans="1:7">
      <c r="A44" s="316" t="s">
        <v>2623</v>
      </c>
      <c r="B44" s="314" t="s">
        <v>2624</v>
      </c>
      <c r="C44" s="315">
        <f>SUM(C45:C56)</f>
        <v>833</v>
      </c>
      <c r="D44" s="315">
        <f>SUM(D45:D56)</f>
        <v>871</v>
      </c>
      <c r="E44" s="111">
        <f>(D44-C44)/C44</f>
        <v>0.046</v>
      </c>
      <c r="F44" s="313" t="str">
        <f t="shared" si="0"/>
        <v>是</v>
      </c>
      <c r="G44" s="298" t="str">
        <f t="shared" si="1"/>
        <v>款</v>
      </c>
    </row>
    <row r="45" ht="38.1" customHeight="1" spans="1:7">
      <c r="A45" s="316" t="s">
        <v>2625</v>
      </c>
      <c r="B45" s="314" t="s">
        <v>2626</v>
      </c>
      <c r="C45" s="315"/>
      <c r="D45" s="315"/>
      <c r="E45" s="317" t="str">
        <f t="shared" si="2"/>
        <v/>
      </c>
      <c r="F45" s="313" t="str">
        <f t="shared" si="0"/>
        <v>否</v>
      </c>
      <c r="G45" s="298" t="str">
        <f t="shared" si="1"/>
        <v>项</v>
      </c>
    </row>
    <row r="46" ht="38.1" customHeight="1" spans="1:7">
      <c r="A46" s="316" t="s">
        <v>2627</v>
      </c>
      <c r="B46" s="314" t="s">
        <v>2628</v>
      </c>
      <c r="C46" s="315"/>
      <c r="D46" s="315"/>
      <c r="E46" s="317" t="str">
        <f t="shared" si="2"/>
        <v/>
      </c>
      <c r="F46" s="313" t="str">
        <f t="shared" si="0"/>
        <v>否</v>
      </c>
      <c r="G46" s="298" t="str">
        <f t="shared" si="1"/>
        <v>项</v>
      </c>
    </row>
    <row r="47" ht="38.1" customHeight="1" spans="1:7">
      <c r="A47" s="316" t="s">
        <v>2629</v>
      </c>
      <c r="B47" s="314" t="s">
        <v>2630</v>
      </c>
      <c r="C47" s="315"/>
      <c r="D47" s="315"/>
      <c r="E47" s="317" t="str">
        <f t="shared" si="2"/>
        <v/>
      </c>
      <c r="F47" s="313" t="str">
        <f t="shared" si="0"/>
        <v>否</v>
      </c>
      <c r="G47" s="298" t="str">
        <f t="shared" si="1"/>
        <v>项</v>
      </c>
    </row>
    <row r="48" ht="38.1" customHeight="1" spans="1:7">
      <c r="A48" s="316" t="s">
        <v>2631</v>
      </c>
      <c r="B48" s="314" t="s">
        <v>2632</v>
      </c>
      <c r="C48" s="315"/>
      <c r="D48" s="315"/>
      <c r="E48" s="317" t="str">
        <f t="shared" si="2"/>
        <v/>
      </c>
      <c r="F48" s="313" t="str">
        <f t="shared" si="0"/>
        <v>否</v>
      </c>
      <c r="G48" s="298" t="str">
        <f t="shared" si="1"/>
        <v>项</v>
      </c>
    </row>
    <row r="49" ht="38.1" customHeight="1" spans="1:7">
      <c r="A49" s="316" t="s">
        <v>2633</v>
      </c>
      <c r="B49" s="314" t="s">
        <v>2634</v>
      </c>
      <c r="C49" s="315"/>
      <c r="D49" s="315"/>
      <c r="E49" s="317" t="str">
        <f t="shared" si="2"/>
        <v/>
      </c>
      <c r="F49" s="313" t="str">
        <f t="shared" si="0"/>
        <v>否</v>
      </c>
      <c r="G49" s="298" t="str">
        <f t="shared" si="1"/>
        <v>项</v>
      </c>
    </row>
    <row r="50" ht="38.1" customHeight="1" spans="1:7">
      <c r="A50" s="316" t="s">
        <v>2635</v>
      </c>
      <c r="B50" s="314" t="s">
        <v>2636</v>
      </c>
      <c r="C50" s="315"/>
      <c r="D50" s="315"/>
      <c r="E50" s="317" t="str">
        <f t="shared" si="2"/>
        <v/>
      </c>
      <c r="F50" s="313" t="str">
        <f t="shared" si="0"/>
        <v>否</v>
      </c>
      <c r="G50" s="298" t="str">
        <f t="shared" si="1"/>
        <v>项</v>
      </c>
    </row>
    <row r="51" ht="38.1" customHeight="1" spans="1:7">
      <c r="A51" s="316" t="s">
        <v>2637</v>
      </c>
      <c r="B51" s="314" t="s">
        <v>2638</v>
      </c>
      <c r="C51" s="315"/>
      <c r="D51" s="315"/>
      <c r="E51" s="317" t="str">
        <f t="shared" si="2"/>
        <v/>
      </c>
      <c r="F51" s="313" t="str">
        <f t="shared" si="0"/>
        <v>否</v>
      </c>
      <c r="G51" s="298" t="str">
        <f t="shared" si="1"/>
        <v>项</v>
      </c>
    </row>
    <row r="52" ht="38.1" customHeight="1" spans="1:7">
      <c r="A52" s="316" t="s">
        <v>2639</v>
      </c>
      <c r="B52" s="314" t="s">
        <v>2640</v>
      </c>
      <c r="C52" s="315"/>
      <c r="D52" s="315"/>
      <c r="E52" s="317" t="str">
        <f t="shared" si="2"/>
        <v/>
      </c>
      <c r="F52" s="313" t="str">
        <f t="shared" si="0"/>
        <v>否</v>
      </c>
      <c r="G52" s="298" t="str">
        <f t="shared" si="1"/>
        <v>项</v>
      </c>
    </row>
    <row r="53" ht="38.1" customHeight="1" spans="1:7">
      <c r="A53" s="316" t="s">
        <v>2641</v>
      </c>
      <c r="B53" s="314" t="s">
        <v>2642</v>
      </c>
      <c r="C53" s="315"/>
      <c r="D53" s="315"/>
      <c r="E53" s="317" t="str">
        <f t="shared" si="2"/>
        <v/>
      </c>
      <c r="F53" s="313" t="str">
        <f t="shared" si="0"/>
        <v>否</v>
      </c>
      <c r="G53" s="298" t="str">
        <f t="shared" si="1"/>
        <v>项</v>
      </c>
    </row>
    <row r="54" ht="38.1" customHeight="1" spans="1:7">
      <c r="A54" s="316" t="s">
        <v>2643</v>
      </c>
      <c r="B54" s="314" t="s">
        <v>2644</v>
      </c>
      <c r="C54" s="315"/>
      <c r="D54" s="315"/>
      <c r="E54" s="317" t="str">
        <f t="shared" si="2"/>
        <v/>
      </c>
      <c r="F54" s="313" t="str">
        <f t="shared" si="0"/>
        <v>否</v>
      </c>
      <c r="G54" s="298" t="str">
        <f t="shared" si="1"/>
        <v>项</v>
      </c>
    </row>
    <row r="55" ht="38.1" customHeight="1" spans="1:7">
      <c r="A55" s="316" t="s">
        <v>2645</v>
      </c>
      <c r="B55" s="314" t="s">
        <v>2646</v>
      </c>
      <c r="C55" s="315"/>
      <c r="D55" s="315"/>
      <c r="E55" s="317" t="str">
        <f t="shared" si="2"/>
        <v/>
      </c>
      <c r="F55" s="313" t="str">
        <f t="shared" si="0"/>
        <v>否</v>
      </c>
      <c r="G55" s="298" t="str">
        <f t="shared" si="1"/>
        <v>项</v>
      </c>
    </row>
    <row r="56" ht="38.1" customHeight="1" spans="1:7">
      <c r="A56" s="316" t="s">
        <v>2647</v>
      </c>
      <c r="B56" s="314" t="s">
        <v>2648</v>
      </c>
      <c r="C56" s="315">
        <v>833</v>
      </c>
      <c r="D56" s="315">
        <v>871</v>
      </c>
      <c r="E56" s="111">
        <f>(D56-C56)/C56</f>
        <v>0.046</v>
      </c>
      <c r="F56" s="313" t="str">
        <f t="shared" si="0"/>
        <v>是</v>
      </c>
      <c r="G56" s="298" t="str">
        <f t="shared" si="1"/>
        <v>项</v>
      </c>
    </row>
    <row r="57" ht="38.1" customHeight="1" spans="1:7">
      <c r="A57" s="316" t="s">
        <v>2649</v>
      </c>
      <c r="B57" s="314" t="s">
        <v>2650</v>
      </c>
      <c r="C57" s="315"/>
      <c r="D57" s="315"/>
      <c r="E57" s="317"/>
      <c r="F57" s="313" t="str">
        <f t="shared" si="0"/>
        <v>否</v>
      </c>
      <c r="G57" s="298" t="str">
        <f t="shared" si="1"/>
        <v>款</v>
      </c>
    </row>
    <row r="58" ht="38.1" customHeight="1" spans="1:7">
      <c r="A58" s="316" t="s">
        <v>2651</v>
      </c>
      <c r="B58" s="314" t="s">
        <v>2626</v>
      </c>
      <c r="C58" s="315"/>
      <c r="D58" s="315"/>
      <c r="E58" s="317" t="str">
        <f t="shared" si="2"/>
        <v/>
      </c>
      <c r="F58" s="313" t="str">
        <f t="shared" si="0"/>
        <v>否</v>
      </c>
      <c r="G58" s="298" t="str">
        <f t="shared" si="1"/>
        <v>项</v>
      </c>
    </row>
    <row r="59" ht="38.1" customHeight="1" spans="1:7">
      <c r="A59" s="316" t="s">
        <v>2652</v>
      </c>
      <c r="B59" s="314" t="s">
        <v>2628</v>
      </c>
      <c r="C59" s="315"/>
      <c r="D59" s="315"/>
      <c r="E59" s="317" t="str">
        <f t="shared" si="2"/>
        <v/>
      </c>
      <c r="F59" s="313" t="str">
        <f t="shared" si="0"/>
        <v>否</v>
      </c>
      <c r="G59" s="298" t="str">
        <f t="shared" si="1"/>
        <v>项</v>
      </c>
    </row>
    <row r="60" ht="38.1" customHeight="1" spans="1:7">
      <c r="A60" s="316" t="s">
        <v>2653</v>
      </c>
      <c r="B60" s="314" t="s">
        <v>2654</v>
      </c>
      <c r="C60" s="315"/>
      <c r="D60" s="315"/>
      <c r="E60" s="317" t="str">
        <f t="shared" si="2"/>
        <v/>
      </c>
      <c r="F60" s="313" t="str">
        <f t="shared" si="0"/>
        <v>否</v>
      </c>
      <c r="G60" s="298" t="str">
        <f t="shared" si="1"/>
        <v>项</v>
      </c>
    </row>
    <row r="61" ht="38.1" customHeight="1" spans="1:7">
      <c r="A61" s="316" t="s">
        <v>2655</v>
      </c>
      <c r="B61" s="314" t="s">
        <v>2656</v>
      </c>
      <c r="C61" s="315"/>
      <c r="D61" s="315"/>
      <c r="E61" s="317"/>
      <c r="F61" s="313" t="str">
        <f t="shared" si="0"/>
        <v>否</v>
      </c>
      <c r="G61" s="298" t="str">
        <f t="shared" si="1"/>
        <v>款</v>
      </c>
    </row>
    <row r="62" ht="38.1" customHeight="1" spans="1:7">
      <c r="A62" s="316" t="s">
        <v>2657</v>
      </c>
      <c r="B62" s="314" t="s">
        <v>2658</v>
      </c>
      <c r="C62" s="315"/>
      <c r="D62" s="315"/>
      <c r="E62" s="317"/>
      <c r="F62" s="313" t="str">
        <f t="shared" si="0"/>
        <v>否</v>
      </c>
      <c r="G62" s="298" t="str">
        <f t="shared" si="1"/>
        <v>款</v>
      </c>
    </row>
    <row r="63" ht="38.1" customHeight="1" spans="1:7">
      <c r="A63" s="316" t="s">
        <v>2659</v>
      </c>
      <c r="B63" s="314" t="s">
        <v>2660</v>
      </c>
      <c r="C63" s="315"/>
      <c r="D63" s="315"/>
      <c r="E63" s="317" t="str">
        <f t="shared" si="2"/>
        <v/>
      </c>
      <c r="F63" s="313" t="str">
        <f t="shared" si="0"/>
        <v>否</v>
      </c>
      <c r="G63" s="298" t="str">
        <f t="shared" si="1"/>
        <v>项</v>
      </c>
    </row>
    <row r="64" ht="38.1" customHeight="1" spans="1:7">
      <c r="A64" s="316" t="s">
        <v>2661</v>
      </c>
      <c r="B64" s="314" t="s">
        <v>2662</v>
      </c>
      <c r="C64" s="315"/>
      <c r="D64" s="315"/>
      <c r="E64" s="317" t="str">
        <f t="shared" si="2"/>
        <v/>
      </c>
      <c r="F64" s="313" t="str">
        <f t="shared" si="0"/>
        <v>否</v>
      </c>
      <c r="G64" s="298" t="str">
        <f t="shared" si="1"/>
        <v>项</v>
      </c>
    </row>
    <row r="65" ht="38.1" customHeight="1" spans="1:7">
      <c r="A65" s="316" t="s">
        <v>2663</v>
      </c>
      <c r="B65" s="314" t="s">
        <v>2664</v>
      </c>
      <c r="C65" s="315"/>
      <c r="D65" s="315"/>
      <c r="E65" s="317" t="str">
        <f t="shared" si="2"/>
        <v/>
      </c>
      <c r="F65" s="313" t="str">
        <f t="shared" si="0"/>
        <v>否</v>
      </c>
      <c r="G65" s="298" t="str">
        <f t="shared" si="1"/>
        <v>项</v>
      </c>
    </row>
    <row r="66" ht="38.1" customHeight="1" spans="1:7">
      <c r="A66" s="316" t="s">
        <v>2665</v>
      </c>
      <c r="B66" s="314" t="s">
        <v>2666</v>
      </c>
      <c r="C66" s="315"/>
      <c r="D66" s="315"/>
      <c r="E66" s="317" t="str">
        <f t="shared" si="2"/>
        <v/>
      </c>
      <c r="F66" s="313" t="str">
        <f t="shared" si="0"/>
        <v>否</v>
      </c>
      <c r="G66" s="298" t="str">
        <f t="shared" si="1"/>
        <v>项</v>
      </c>
    </row>
    <row r="67" ht="38.1" customHeight="1" spans="1:7">
      <c r="A67" s="316" t="s">
        <v>2667</v>
      </c>
      <c r="B67" s="314" t="s">
        <v>2668</v>
      </c>
      <c r="C67" s="315"/>
      <c r="D67" s="315"/>
      <c r="E67" s="317" t="str">
        <f t="shared" si="2"/>
        <v/>
      </c>
      <c r="F67" s="313" t="str">
        <f t="shared" si="0"/>
        <v>否</v>
      </c>
      <c r="G67" s="298" t="str">
        <f t="shared" si="1"/>
        <v>项</v>
      </c>
    </row>
    <row r="68" ht="38.1" customHeight="1" spans="1:7">
      <c r="A68" s="316" t="s">
        <v>2669</v>
      </c>
      <c r="B68" s="314" t="s">
        <v>2670</v>
      </c>
      <c r="C68" s="315">
        <f>SUM(C69:C71)</f>
        <v>16</v>
      </c>
      <c r="D68" s="315">
        <f>SUM(D69:D71)</f>
        <v>16</v>
      </c>
      <c r="E68" s="111">
        <f>(D68-C68)/C68</f>
        <v>0</v>
      </c>
      <c r="F68" s="313" t="str">
        <f t="shared" ref="F68:F131" si="3">IF(LEN(A68)=3,"是",IF(B68&lt;&gt;"",IF(SUM(C68:D68)&lt;&gt;0,"是","否"),"是"))</f>
        <v>是</v>
      </c>
      <c r="G68" s="298" t="str">
        <f t="shared" ref="G68:G131" si="4">IF(LEN(A68)=3,"类",IF(LEN(A68)=5,"款","项"))</f>
        <v>款</v>
      </c>
    </row>
    <row r="69" ht="38.1" customHeight="1" spans="1:7">
      <c r="A69" s="316" t="s">
        <v>2671</v>
      </c>
      <c r="B69" s="314" t="s">
        <v>2672</v>
      </c>
      <c r="C69" s="315"/>
      <c r="D69" s="315"/>
      <c r="E69" s="317" t="str">
        <f t="shared" ref="E69:E131" si="5">IF(C69&gt;0,D69/C69-1,IF(C69&lt;0,-(D69/C69-1),""))</f>
        <v/>
      </c>
      <c r="F69" s="313" t="str">
        <f t="shared" si="3"/>
        <v>否</v>
      </c>
      <c r="G69" s="298" t="str">
        <f t="shared" si="4"/>
        <v>项</v>
      </c>
    </row>
    <row r="70" ht="38.1" customHeight="1" spans="1:7">
      <c r="A70" s="316" t="s">
        <v>2673</v>
      </c>
      <c r="B70" s="314" t="s">
        <v>2674</v>
      </c>
      <c r="C70" s="315">
        <v>16</v>
      </c>
      <c r="D70" s="315">
        <v>16</v>
      </c>
      <c r="E70" s="111">
        <f>(D70-C70)/C70</f>
        <v>0</v>
      </c>
      <c r="F70" s="313" t="str">
        <f t="shared" si="3"/>
        <v>是</v>
      </c>
      <c r="G70" s="298" t="str">
        <f t="shared" si="4"/>
        <v>项</v>
      </c>
    </row>
    <row r="71" ht="38.1" customHeight="1" spans="1:7">
      <c r="A71" s="316" t="s">
        <v>2675</v>
      </c>
      <c r="B71" s="314" t="s">
        <v>2676</v>
      </c>
      <c r="C71" s="315"/>
      <c r="D71" s="315"/>
      <c r="E71" s="317" t="str">
        <f t="shared" si="5"/>
        <v/>
      </c>
      <c r="F71" s="313" t="str">
        <f t="shared" si="3"/>
        <v>否</v>
      </c>
      <c r="G71" s="298" t="str">
        <f t="shared" si="4"/>
        <v>项</v>
      </c>
    </row>
    <row r="72" ht="38.1" customHeight="1" spans="1:7">
      <c r="A72" s="316" t="s">
        <v>2677</v>
      </c>
      <c r="B72" s="314" t="s">
        <v>2678</v>
      </c>
      <c r="C72" s="315"/>
      <c r="D72" s="315"/>
      <c r="E72" s="317"/>
      <c r="F72" s="313" t="str">
        <f t="shared" si="3"/>
        <v>否</v>
      </c>
      <c r="G72" s="298" t="str">
        <f t="shared" si="4"/>
        <v>款</v>
      </c>
    </row>
    <row r="73" ht="38.1" customHeight="1" spans="1:7">
      <c r="A73" s="316" t="s">
        <v>2679</v>
      </c>
      <c r="B73" s="314" t="s">
        <v>2626</v>
      </c>
      <c r="C73" s="315"/>
      <c r="D73" s="315"/>
      <c r="E73" s="317" t="str">
        <f t="shared" si="5"/>
        <v/>
      </c>
      <c r="F73" s="313" t="str">
        <f t="shared" si="3"/>
        <v>否</v>
      </c>
      <c r="G73" s="298" t="str">
        <f t="shared" si="4"/>
        <v>项</v>
      </c>
    </row>
    <row r="74" ht="38.1" customHeight="1" spans="1:7">
      <c r="A74" s="316" t="s">
        <v>2680</v>
      </c>
      <c r="B74" s="314" t="s">
        <v>2628</v>
      </c>
      <c r="C74" s="315"/>
      <c r="D74" s="315"/>
      <c r="E74" s="317" t="str">
        <f t="shared" si="5"/>
        <v/>
      </c>
      <c r="F74" s="313" t="str">
        <f t="shared" si="3"/>
        <v>否</v>
      </c>
      <c r="G74" s="298" t="str">
        <f t="shared" si="4"/>
        <v>项</v>
      </c>
    </row>
    <row r="75" ht="38.1" customHeight="1" spans="1:7">
      <c r="A75" s="316" t="s">
        <v>2681</v>
      </c>
      <c r="B75" s="314" t="s">
        <v>2682</v>
      </c>
      <c r="C75" s="315"/>
      <c r="D75" s="315"/>
      <c r="E75" s="317" t="str">
        <f t="shared" si="5"/>
        <v/>
      </c>
      <c r="F75" s="313" t="str">
        <f t="shared" si="3"/>
        <v>否</v>
      </c>
      <c r="G75" s="298" t="str">
        <f t="shared" si="4"/>
        <v>项</v>
      </c>
    </row>
    <row r="76" ht="38.1" customHeight="1" spans="1:7">
      <c r="A76" s="316" t="s">
        <v>2683</v>
      </c>
      <c r="B76" s="314" t="s">
        <v>2684</v>
      </c>
      <c r="C76" s="315"/>
      <c r="D76" s="315"/>
      <c r="E76" s="317"/>
      <c r="F76" s="313" t="str">
        <f t="shared" si="3"/>
        <v>否</v>
      </c>
      <c r="G76" s="298" t="str">
        <f t="shared" si="4"/>
        <v>款</v>
      </c>
    </row>
    <row r="77" ht="38.1" customHeight="1" spans="1:7">
      <c r="A77" s="316" t="s">
        <v>2685</v>
      </c>
      <c r="B77" s="314" t="s">
        <v>2626</v>
      </c>
      <c r="C77" s="315"/>
      <c r="D77" s="315"/>
      <c r="E77" s="317" t="str">
        <f t="shared" si="5"/>
        <v/>
      </c>
      <c r="F77" s="313" t="str">
        <f t="shared" si="3"/>
        <v>否</v>
      </c>
      <c r="G77" s="298" t="str">
        <f t="shared" si="4"/>
        <v>项</v>
      </c>
    </row>
    <row r="78" ht="38.1" customHeight="1" spans="1:7">
      <c r="A78" s="316" t="s">
        <v>2686</v>
      </c>
      <c r="B78" s="314" t="s">
        <v>2628</v>
      </c>
      <c r="C78" s="315"/>
      <c r="D78" s="315"/>
      <c r="E78" s="317" t="str">
        <f t="shared" si="5"/>
        <v/>
      </c>
      <c r="F78" s="313" t="str">
        <f t="shared" si="3"/>
        <v>否</v>
      </c>
      <c r="G78" s="298" t="str">
        <f t="shared" si="4"/>
        <v>项</v>
      </c>
    </row>
    <row r="79" s="294" customFormat="1" ht="38.1" customHeight="1" spans="1:7">
      <c r="A79" s="316" t="s">
        <v>2687</v>
      </c>
      <c r="B79" s="314" t="s">
        <v>2688</v>
      </c>
      <c r="C79" s="315"/>
      <c r="D79" s="315"/>
      <c r="E79" s="317" t="str">
        <f t="shared" si="5"/>
        <v/>
      </c>
      <c r="F79" s="313" t="str">
        <f t="shared" si="3"/>
        <v>否</v>
      </c>
      <c r="G79" s="298" t="str">
        <f t="shared" si="4"/>
        <v>项</v>
      </c>
    </row>
    <row r="80" s="294" customFormat="1" ht="38.1" customHeight="1" spans="1:7">
      <c r="A80" s="316" t="s">
        <v>2689</v>
      </c>
      <c r="B80" s="314" t="s">
        <v>2690</v>
      </c>
      <c r="C80" s="315"/>
      <c r="D80" s="315"/>
      <c r="E80" s="317"/>
      <c r="F80" s="313" t="str">
        <f t="shared" si="3"/>
        <v>否</v>
      </c>
      <c r="G80" s="298" t="str">
        <f t="shared" si="4"/>
        <v>款</v>
      </c>
    </row>
    <row r="81" s="294" customFormat="1" ht="38.1" customHeight="1" spans="1:7">
      <c r="A81" s="316" t="s">
        <v>2691</v>
      </c>
      <c r="B81" s="314" t="s">
        <v>2660</v>
      </c>
      <c r="C81" s="315"/>
      <c r="D81" s="315"/>
      <c r="E81" s="317" t="str">
        <f t="shared" si="5"/>
        <v/>
      </c>
      <c r="F81" s="313" t="str">
        <f t="shared" si="3"/>
        <v>否</v>
      </c>
      <c r="G81" s="298" t="str">
        <f t="shared" si="4"/>
        <v>项</v>
      </c>
    </row>
    <row r="82" s="294" customFormat="1" ht="38.1" customHeight="1" spans="1:7">
      <c r="A82" s="316" t="s">
        <v>2692</v>
      </c>
      <c r="B82" s="314" t="s">
        <v>2662</v>
      </c>
      <c r="C82" s="315"/>
      <c r="D82" s="315"/>
      <c r="E82" s="317" t="str">
        <f t="shared" si="5"/>
        <v/>
      </c>
      <c r="F82" s="313" t="str">
        <f t="shared" si="3"/>
        <v>否</v>
      </c>
      <c r="G82" s="298" t="str">
        <f t="shared" si="4"/>
        <v>项</v>
      </c>
    </row>
    <row r="83" s="294" customFormat="1" ht="38.1" customHeight="1" spans="1:7">
      <c r="A83" s="316" t="s">
        <v>2693</v>
      </c>
      <c r="B83" s="314" t="s">
        <v>2664</v>
      </c>
      <c r="C83" s="315"/>
      <c r="D83" s="315"/>
      <c r="E83" s="317" t="str">
        <f t="shared" si="5"/>
        <v/>
      </c>
      <c r="F83" s="313" t="str">
        <f t="shared" si="3"/>
        <v>否</v>
      </c>
      <c r="G83" s="298" t="str">
        <f t="shared" si="4"/>
        <v>项</v>
      </c>
    </row>
    <row r="84" s="294" customFormat="1" ht="38.1" customHeight="1" spans="1:7">
      <c r="A84" s="316" t="s">
        <v>2694</v>
      </c>
      <c r="B84" s="314" t="s">
        <v>2666</v>
      </c>
      <c r="C84" s="315"/>
      <c r="D84" s="315"/>
      <c r="E84" s="317" t="str">
        <f t="shared" si="5"/>
        <v/>
      </c>
      <c r="F84" s="313" t="str">
        <f t="shared" si="3"/>
        <v>否</v>
      </c>
      <c r="G84" s="298" t="str">
        <f t="shared" si="4"/>
        <v>项</v>
      </c>
    </row>
    <row r="85" s="294" customFormat="1" ht="38.1" customHeight="1" spans="1:7">
      <c r="A85" s="316" t="s">
        <v>2695</v>
      </c>
      <c r="B85" s="314" t="s">
        <v>2696</v>
      </c>
      <c r="C85" s="315"/>
      <c r="D85" s="315"/>
      <c r="E85" s="317" t="str">
        <f t="shared" si="5"/>
        <v/>
      </c>
      <c r="F85" s="313" t="str">
        <f t="shared" si="3"/>
        <v>否</v>
      </c>
      <c r="G85" s="298" t="str">
        <f t="shared" si="4"/>
        <v>项</v>
      </c>
    </row>
    <row r="86" s="294" customFormat="1" ht="38.1" customHeight="1" spans="1:7">
      <c r="A86" s="316" t="s">
        <v>2697</v>
      </c>
      <c r="B86" s="314" t="s">
        <v>2698</v>
      </c>
      <c r="C86" s="315"/>
      <c r="D86" s="315"/>
      <c r="E86" s="317"/>
      <c r="F86" s="313" t="str">
        <f t="shared" si="3"/>
        <v>否</v>
      </c>
      <c r="G86" s="298" t="str">
        <f t="shared" si="4"/>
        <v>款</v>
      </c>
    </row>
    <row r="87" s="294" customFormat="1" ht="38.1" customHeight="1" spans="1:7">
      <c r="A87" s="316" t="s">
        <v>2699</v>
      </c>
      <c r="B87" s="314" t="s">
        <v>2672</v>
      </c>
      <c r="C87" s="315"/>
      <c r="D87" s="315"/>
      <c r="E87" s="317" t="str">
        <f t="shared" si="5"/>
        <v/>
      </c>
      <c r="F87" s="313" t="str">
        <f t="shared" si="3"/>
        <v>否</v>
      </c>
      <c r="G87" s="298" t="str">
        <f t="shared" si="4"/>
        <v>项</v>
      </c>
    </row>
    <row r="88" s="294" customFormat="1" ht="38.1" customHeight="1" spans="1:7">
      <c r="A88" s="316" t="s">
        <v>2700</v>
      </c>
      <c r="B88" s="314" t="s">
        <v>2701</v>
      </c>
      <c r="C88" s="315"/>
      <c r="D88" s="315"/>
      <c r="E88" s="317" t="str">
        <f t="shared" si="5"/>
        <v/>
      </c>
      <c r="F88" s="313" t="str">
        <f t="shared" si="3"/>
        <v>否</v>
      </c>
      <c r="G88" s="298" t="str">
        <f t="shared" si="4"/>
        <v>项</v>
      </c>
    </row>
    <row r="89" s="294" customFormat="1" ht="38.1" customHeight="1" spans="1:7">
      <c r="A89" s="316" t="s">
        <v>2702</v>
      </c>
      <c r="B89" s="314" t="s">
        <v>2703</v>
      </c>
      <c r="C89" s="315"/>
      <c r="D89" s="315"/>
      <c r="E89" s="317"/>
      <c r="F89" s="313" t="str">
        <f t="shared" si="3"/>
        <v>否</v>
      </c>
      <c r="G89" s="298" t="str">
        <f t="shared" si="4"/>
        <v>款</v>
      </c>
    </row>
    <row r="90" s="294" customFormat="1" ht="38.1" customHeight="1" spans="1:7">
      <c r="A90" s="316" t="s">
        <v>2704</v>
      </c>
      <c r="B90" s="314" t="s">
        <v>2626</v>
      </c>
      <c r="C90" s="315"/>
      <c r="D90" s="315"/>
      <c r="E90" s="317" t="str">
        <f t="shared" si="5"/>
        <v/>
      </c>
      <c r="F90" s="313" t="str">
        <f t="shared" si="3"/>
        <v>否</v>
      </c>
      <c r="G90" s="298" t="str">
        <f t="shared" si="4"/>
        <v>项</v>
      </c>
    </row>
    <row r="91" s="294" customFormat="1" ht="38.1" customHeight="1" spans="1:7">
      <c r="A91" s="316" t="s">
        <v>2705</v>
      </c>
      <c r="B91" s="314" t="s">
        <v>2628</v>
      </c>
      <c r="C91" s="315"/>
      <c r="D91" s="315"/>
      <c r="E91" s="317" t="str">
        <f t="shared" si="5"/>
        <v/>
      </c>
      <c r="F91" s="313" t="str">
        <f t="shared" si="3"/>
        <v>否</v>
      </c>
      <c r="G91" s="298" t="str">
        <f t="shared" si="4"/>
        <v>项</v>
      </c>
    </row>
    <row r="92" s="294" customFormat="1" ht="38.1" customHeight="1" spans="1:7">
      <c r="A92" s="316" t="s">
        <v>2706</v>
      </c>
      <c r="B92" s="314" t="s">
        <v>2630</v>
      </c>
      <c r="C92" s="315"/>
      <c r="D92" s="315"/>
      <c r="E92" s="317" t="str">
        <f t="shared" si="5"/>
        <v/>
      </c>
      <c r="F92" s="313" t="str">
        <f t="shared" si="3"/>
        <v>否</v>
      </c>
      <c r="G92" s="298" t="str">
        <f t="shared" si="4"/>
        <v>项</v>
      </c>
    </row>
    <row r="93" s="294" customFormat="1" ht="38.1" customHeight="1" spans="1:7">
      <c r="A93" s="316" t="s">
        <v>2707</v>
      </c>
      <c r="B93" s="314" t="s">
        <v>2632</v>
      </c>
      <c r="C93" s="315"/>
      <c r="D93" s="315"/>
      <c r="E93" s="317" t="str">
        <f t="shared" si="5"/>
        <v/>
      </c>
      <c r="F93" s="313" t="str">
        <f t="shared" si="3"/>
        <v>否</v>
      </c>
      <c r="G93" s="298" t="str">
        <f t="shared" si="4"/>
        <v>项</v>
      </c>
    </row>
    <row r="94" ht="38.1" customHeight="1" spans="1:7">
      <c r="A94" s="316" t="s">
        <v>2708</v>
      </c>
      <c r="B94" s="314" t="s">
        <v>2638</v>
      </c>
      <c r="C94" s="315"/>
      <c r="D94" s="315"/>
      <c r="E94" s="317" t="str">
        <f t="shared" si="5"/>
        <v/>
      </c>
      <c r="F94" s="313" t="str">
        <f t="shared" si="3"/>
        <v>否</v>
      </c>
      <c r="G94" s="298" t="str">
        <f t="shared" si="4"/>
        <v>项</v>
      </c>
    </row>
    <row r="95" ht="38.1" customHeight="1" spans="1:7">
      <c r="A95" s="316" t="s">
        <v>2709</v>
      </c>
      <c r="B95" s="314" t="s">
        <v>2642</v>
      </c>
      <c r="C95" s="315"/>
      <c r="D95" s="315"/>
      <c r="E95" s="317" t="str">
        <f t="shared" si="5"/>
        <v/>
      </c>
      <c r="F95" s="313" t="str">
        <f t="shared" si="3"/>
        <v>否</v>
      </c>
      <c r="G95" s="298" t="str">
        <f t="shared" si="4"/>
        <v>项</v>
      </c>
    </row>
    <row r="96" ht="38.1" customHeight="1" spans="1:7">
      <c r="A96" s="316" t="s">
        <v>2710</v>
      </c>
      <c r="B96" s="314" t="s">
        <v>2644</v>
      </c>
      <c r="C96" s="315"/>
      <c r="D96" s="315"/>
      <c r="E96" s="317" t="str">
        <f t="shared" si="5"/>
        <v/>
      </c>
      <c r="F96" s="313" t="str">
        <f t="shared" si="3"/>
        <v>否</v>
      </c>
      <c r="G96" s="298" t="str">
        <f t="shared" si="4"/>
        <v>项</v>
      </c>
    </row>
    <row r="97" s="294" customFormat="1" ht="38.1" customHeight="1" spans="1:7">
      <c r="A97" s="316" t="s">
        <v>2711</v>
      </c>
      <c r="B97" s="314" t="s">
        <v>2712</v>
      </c>
      <c r="C97" s="315"/>
      <c r="D97" s="315"/>
      <c r="E97" s="317" t="str">
        <f t="shared" si="5"/>
        <v/>
      </c>
      <c r="F97" s="313" t="str">
        <f t="shared" si="3"/>
        <v>否</v>
      </c>
      <c r="G97" s="298" t="str">
        <f t="shared" si="4"/>
        <v>项</v>
      </c>
    </row>
    <row r="98" s="294" customFormat="1" ht="38.1" customHeight="1" spans="1:7">
      <c r="A98" s="310" t="s">
        <v>91</v>
      </c>
      <c r="B98" s="311" t="s">
        <v>2713</v>
      </c>
      <c r="C98" s="312">
        <f>C99+C104+C109+C114+C117</f>
        <v>399</v>
      </c>
      <c r="D98" s="312">
        <f>D99+D104+D109+D114+D117</f>
        <v>410</v>
      </c>
      <c r="E98" s="108">
        <f>(D98-C98)/C98</f>
        <v>0.028</v>
      </c>
      <c r="F98" s="313" t="str">
        <f t="shared" si="3"/>
        <v>是</v>
      </c>
      <c r="G98" s="298" t="str">
        <f t="shared" si="4"/>
        <v>类</v>
      </c>
    </row>
    <row r="99" ht="38.1" customHeight="1" spans="1:7">
      <c r="A99" s="316" t="s">
        <v>2714</v>
      </c>
      <c r="B99" s="314" t="s">
        <v>2715</v>
      </c>
      <c r="C99" s="315">
        <f>SUM(C100:C103)</f>
        <v>399</v>
      </c>
      <c r="D99" s="315">
        <f>SUM(D100:D103)</f>
        <v>410</v>
      </c>
      <c r="E99" s="111">
        <f>(D99-C99)/C99</f>
        <v>0.028</v>
      </c>
      <c r="F99" s="313" t="str">
        <f t="shared" si="3"/>
        <v>是</v>
      </c>
      <c r="G99" s="298" t="str">
        <f t="shared" si="4"/>
        <v>款</v>
      </c>
    </row>
    <row r="100" s="294" customFormat="1" ht="38.1" customHeight="1" spans="1:7">
      <c r="A100" s="316" t="s">
        <v>2716</v>
      </c>
      <c r="B100" s="314" t="s">
        <v>2596</v>
      </c>
      <c r="C100" s="315"/>
      <c r="D100" s="315"/>
      <c r="E100" s="317" t="str">
        <f t="shared" si="5"/>
        <v/>
      </c>
      <c r="F100" s="313" t="str">
        <f t="shared" si="3"/>
        <v>否</v>
      </c>
      <c r="G100" s="298" t="str">
        <f t="shared" si="4"/>
        <v>项</v>
      </c>
    </row>
    <row r="101" s="294" customFormat="1" ht="38.1" customHeight="1" spans="1:7">
      <c r="A101" s="316" t="s">
        <v>2717</v>
      </c>
      <c r="B101" s="314" t="s">
        <v>2718</v>
      </c>
      <c r="C101" s="315"/>
      <c r="D101" s="315"/>
      <c r="E101" s="317" t="str">
        <f t="shared" si="5"/>
        <v/>
      </c>
      <c r="F101" s="313" t="str">
        <f t="shared" si="3"/>
        <v>否</v>
      </c>
      <c r="G101" s="298" t="str">
        <f t="shared" si="4"/>
        <v>项</v>
      </c>
    </row>
    <row r="102" s="294" customFormat="1" ht="38.1" customHeight="1" spans="1:7">
      <c r="A102" s="316" t="s">
        <v>2719</v>
      </c>
      <c r="B102" s="314" t="s">
        <v>2720</v>
      </c>
      <c r="C102" s="315"/>
      <c r="D102" s="315"/>
      <c r="E102" s="317" t="str">
        <f t="shared" si="5"/>
        <v/>
      </c>
      <c r="F102" s="313" t="str">
        <f t="shared" si="3"/>
        <v>否</v>
      </c>
      <c r="G102" s="298" t="str">
        <f t="shared" si="4"/>
        <v>项</v>
      </c>
    </row>
    <row r="103" s="294" customFormat="1" ht="38.1" customHeight="1" spans="1:7">
      <c r="A103" s="316" t="s">
        <v>2721</v>
      </c>
      <c r="B103" s="314" t="s">
        <v>2722</v>
      </c>
      <c r="C103" s="315">
        <v>399</v>
      </c>
      <c r="D103" s="315">
        <v>410</v>
      </c>
      <c r="E103" s="111">
        <f>(D103-C103)/C103</f>
        <v>0.028</v>
      </c>
      <c r="F103" s="313" t="str">
        <f t="shared" si="3"/>
        <v>是</v>
      </c>
      <c r="G103" s="298" t="str">
        <f t="shared" si="4"/>
        <v>项</v>
      </c>
    </row>
    <row r="104" s="294" customFormat="1" ht="38.1" customHeight="1" spans="1:7">
      <c r="A104" s="316" t="s">
        <v>2723</v>
      </c>
      <c r="B104" s="314" t="s">
        <v>2724</v>
      </c>
      <c r="C104" s="315"/>
      <c r="D104" s="315"/>
      <c r="E104" s="317" t="str">
        <f t="shared" si="5"/>
        <v/>
      </c>
      <c r="F104" s="313" t="str">
        <f t="shared" si="3"/>
        <v>否</v>
      </c>
      <c r="G104" s="298" t="str">
        <f t="shared" si="4"/>
        <v>款</v>
      </c>
    </row>
    <row r="105" ht="38.1" customHeight="1" spans="1:7">
      <c r="A105" s="316" t="s">
        <v>2725</v>
      </c>
      <c r="B105" s="314" t="s">
        <v>2596</v>
      </c>
      <c r="C105" s="315"/>
      <c r="D105" s="315"/>
      <c r="E105" s="317" t="str">
        <f t="shared" si="5"/>
        <v/>
      </c>
      <c r="F105" s="313" t="str">
        <f t="shared" si="3"/>
        <v>否</v>
      </c>
      <c r="G105" s="298" t="str">
        <f t="shared" si="4"/>
        <v>项</v>
      </c>
    </row>
    <row r="106" s="294" customFormat="1" ht="38.1" customHeight="1" spans="1:7">
      <c r="A106" s="316" t="s">
        <v>2726</v>
      </c>
      <c r="B106" s="314" t="s">
        <v>2718</v>
      </c>
      <c r="C106" s="315"/>
      <c r="D106" s="315"/>
      <c r="E106" s="317" t="str">
        <f t="shared" si="5"/>
        <v/>
      </c>
      <c r="F106" s="313" t="str">
        <f t="shared" si="3"/>
        <v>否</v>
      </c>
      <c r="G106" s="298" t="str">
        <f t="shared" si="4"/>
        <v>项</v>
      </c>
    </row>
    <row r="107" s="294" customFormat="1" ht="38.1" customHeight="1" spans="1:7">
      <c r="A107" s="316" t="s">
        <v>2727</v>
      </c>
      <c r="B107" s="314" t="s">
        <v>2728</v>
      </c>
      <c r="C107" s="315"/>
      <c r="D107" s="315"/>
      <c r="E107" s="317" t="str">
        <f t="shared" si="5"/>
        <v/>
      </c>
      <c r="F107" s="313" t="str">
        <f t="shared" si="3"/>
        <v>否</v>
      </c>
      <c r="G107" s="298" t="str">
        <f t="shared" si="4"/>
        <v>项</v>
      </c>
    </row>
    <row r="108" s="294" customFormat="1" ht="38.1" customHeight="1" spans="1:7">
      <c r="A108" s="316" t="s">
        <v>2729</v>
      </c>
      <c r="B108" s="314" t="s">
        <v>2730</v>
      </c>
      <c r="C108" s="315"/>
      <c r="D108" s="315"/>
      <c r="E108" s="317" t="str">
        <f t="shared" si="5"/>
        <v/>
      </c>
      <c r="F108" s="313" t="str">
        <f t="shared" si="3"/>
        <v>否</v>
      </c>
      <c r="G108" s="298" t="str">
        <f t="shared" si="4"/>
        <v>项</v>
      </c>
    </row>
    <row r="109" ht="38.1" customHeight="1" spans="1:7">
      <c r="A109" s="316" t="s">
        <v>2731</v>
      </c>
      <c r="B109" s="314" t="s">
        <v>2732</v>
      </c>
      <c r="C109" s="315"/>
      <c r="D109" s="315"/>
      <c r="E109" s="317"/>
      <c r="F109" s="313" t="str">
        <f t="shared" si="3"/>
        <v>否</v>
      </c>
      <c r="G109" s="298" t="str">
        <f t="shared" si="4"/>
        <v>款</v>
      </c>
    </row>
    <row r="110" s="294" customFormat="1" ht="38.1" customHeight="1" spans="1:7">
      <c r="A110" s="316" t="s">
        <v>2733</v>
      </c>
      <c r="B110" s="314" t="s">
        <v>2734</v>
      </c>
      <c r="C110" s="315"/>
      <c r="D110" s="315"/>
      <c r="E110" s="317" t="str">
        <f t="shared" si="5"/>
        <v/>
      </c>
      <c r="F110" s="313" t="str">
        <f t="shared" si="3"/>
        <v>否</v>
      </c>
      <c r="G110" s="298" t="str">
        <f t="shared" si="4"/>
        <v>项</v>
      </c>
    </row>
    <row r="111" s="294" customFormat="1" ht="38.1" customHeight="1" spans="1:7">
      <c r="A111" s="316" t="s">
        <v>2735</v>
      </c>
      <c r="B111" s="314" t="s">
        <v>2736</v>
      </c>
      <c r="C111" s="315"/>
      <c r="D111" s="315"/>
      <c r="E111" s="317" t="str">
        <f t="shared" si="5"/>
        <v/>
      </c>
      <c r="F111" s="313" t="str">
        <f t="shared" si="3"/>
        <v>否</v>
      </c>
      <c r="G111" s="298" t="str">
        <f t="shared" si="4"/>
        <v>项</v>
      </c>
    </row>
    <row r="112" s="294" customFormat="1" ht="38.1" customHeight="1" spans="1:7">
      <c r="A112" s="316" t="s">
        <v>2737</v>
      </c>
      <c r="B112" s="314" t="s">
        <v>2738</v>
      </c>
      <c r="C112" s="315"/>
      <c r="D112" s="315"/>
      <c r="E112" s="317" t="str">
        <f t="shared" si="5"/>
        <v/>
      </c>
      <c r="F112" s="313" t="str">
        <f t="shared" si="3"/>
        <v>否</v>
      </c>
      <c r="G112" s="298" t="str">
        <f t="shared" si="4"/>
        <v>项</v>
      </c>
    </row>
    <row r="113" ht="38.1" customHeight="1" spans="1:7">
      <c r="A113" s="316" t="s">
        <v>2739</v>
      </c>
      <c r="B113" s="314" t="s">
        <v>2740</v>
      </c>
      <c r="C113" s="315"/>
      <c r="D113" s="315"/>
      <c r="E113" s="317" t="str">
        <f t="shared" si="5"/>
        <v/>
      </c>
      <c r="F113" s="313" t="str">
        <f t="shared" si="3"/>
        <v>否</v>
      </c>
      <c r="G113" s="298" t="str">
        <f t="shared" si="4"/>
        <v>项</v>
      </c>
    </row>
    <row r="114" s="294" customFormat="1" ht="38.1" customHeight="1" spans="1:7">
      <c r="A114" s="320">
        <v>21370</v>
      </c>
      <c r="B114" s="314" t="s">
        <v>2741</v>
      </c>
      <c r="C114" s="315"/>
      <c r="D114" s="315"/>
      <c r="E114" s="317"/>
      <c r="F114" s="313" t="str">
        <f t="shared" si="3"/>
        <v>否</v>
      </c>
      <c r="G114" s="298" t="str">
        <f t="shared" si="4"/>
        <v>款</v>
      </c>
    </row>
    <row r="115" s="294" customFormat="1" ht="38.1" customHeight="1" spans="1:7">
      <c r="A115" s="320">
        <v>2137001</v>
      </c>
      <c r="B115" s="314" t="s">
        <v>2596</v>
      </c>
      <c r="C115" s="315"/>
      <c r="D115" s="315"/>
      <c r="E115" s="317" t="str">
        <f t="shared" si="5"/>
        <v/>
      </c>
      <c r="F115" s="313" t="str">
        <f t="shared" si="3"/>
        <v>否</v>
      </c>
      <c r="G115" s="298" t="str">
        <f t="shared" si="4"/>
        <v>项</v>
      </c>
    </row>
    <row r="116" ht="38.1" customHeight="1" spans="1:7">
      <c r="A116" s="320">
        <v>2137099</v>
      </c>
      <c r="B116" s="314" t="s">
        <v>2742</v>
      </c>
      <c r="C116" s="315"/>
      <c r="D116" s="315"/>
      <c r="E116" s="317" t="str">
        <f t="shared" si="5"/>
        <v/>
      </c>
      <c r="F116" s="313" t="str">
        <f t="shared" si="3"/>
        <v>否</v>
      </c>
      <c r="G116" s="298" t="str">
        <f t="shared" si="4"/>
        <v>项</v>
      </c>
    </row>
    <row r="117" s="294" customFormat="1" ht="38.1" customHeight="1" spans="1:7">
      <c r="A117" s="320">
        <v>21371</v>
      </c>
      <c r="B117" s="314" t="s">
        <v>2743</v>
      </c>
      <c r="C117" s="315"/>
      <c r="D117" s="315"/>
      <c r="E117" s="317" t="str">
        <f t="shared" si="5"/>
        <v/>
      </c>
      <c r="F117" s="313" t="str">
        <f t="shared" si="3"/>
        <v>否</v>
      </c>
      <c r="G117" s="298" t="str">
        <f t="shared" si="4"/>
        <v>款</v>
      </c>
    </row>
    <row r="118" ht="38.1" customHeight="1" spans="1:7">
      <c r="A118" s="320">
        <v>2137101</v>
      </c>
      <c r="B118" s="314" t="s">
        <v>2734</v>
      </c>
      <c r="C118" s="315"/>
      <c r="D118" s="315"/>
      <c r="E118" s="317" t="str">
        <f t="shared" si="5"/>
        <v/>
      </c>
      <c r="F118" s="313" t="str">
        <f t="shared" si="3"/>
        <v>否</v>
      </c>
      <c r="G118" s="298" t="str">
        <f t="shared" si="4"/>
        <v>项</v>
      </c>
    </row>
    <row r="119" s="294" customFormat="1" ht="38.1" customHeight="1" spans="1:7">
      <c r="A119" s="320">
        <v>2137102</v>
      </c>
      <c r="B119" s="314" t="s">
        <v>2744</v>
      </c>
      <c r="C119" s="315"/>
      <c r="D119" s="315"/>
      <c r="E119" s="317" t="str">
        <f t="shared" si="5"/>
        <v/>
      </c>
      <c r="F119" s="313" t="str">
        <f t="shared" si="3"/>
        <v>否</v>
      </c>
      <c r="G119" s="298" t="str">
        <f t="shared" si="4"/>
        <v>项</v>
      </c>
    </row>
    <row r="120" s="294" customFormat="1" ht="38.1" customHeight="1" spans="1:7">
      <c r="A120" s="320">
        <v>2137103</v>
      </c>
      <c r="B120" s="314" t="s">
        <v>2738</v>
      </c>
      <c r="C120" s="315"/>
      <c r="D120" s="315"/>
      <c r="E120" s="317" t="str">
        <f t="shared" si="5"/>
        <v/>
      </c>
      <c r="F120" s="313" t="str">
        <f t="shared" si="3"/>
        <v>否</v>
      </c>
      <c r="G120" s="298" t="str">
        <f t="shared" si="4"/>
        <v>项</v>
      </c>
    </row>
    <row r="121" s="294" customFormat="1" ht="38.1" customHeight="1" spans="1:7">
      <c r="A121" s="320">
        <v>2137199</v>
      </c>
      <c r="B121" s="314" t="s">
        <v>2745</v>
      </c>
      <c r="C121" s="315"/>
      <c r="D121" s="315"/>
      <c r="E121" s="317" t="str">
        <f t="shared" si="5"/>
        <v/>
      </c>
      <c r="F121" s="313" t="str">
        <f t="shared" si="3"/>
        <v>否</v>
      </c>
      <c r="G121" s="298" t="str">
        <f t="shared" si="4"/>
        <v>项</v>
      </c>
    </row>
    <row r="122" s="294" customFormat="1" ht="38.1" customHeight="1" spans="1:7">
      <c r="A122" s="310" t="s">
        <v>93</v>
      </c>
      <c r="B122" s="311" t="s">
        <v>2746</v>
      </c>
      <c r="C122" s="312"/>
      <c r="D122" s="312"/>
      <c r="E122" s="318"/>
      <c r="F122" s="313" t="str">
        <f t="shared" si="3"/>
        <v>是</v>
      </c>
      <c r="G122" s="298" t="str">
        <f t="shared" si="4"/>
        <v>类</v>
      </c>
    </row>
    <row r="123" s="294" customFormat="1" ht="38.1" customHeight="1" spans="1:7">
      <c r="A123" s="316" t="s">
        <v>2747</v>
      </c>
      <c r="B123" s="314" t="s">
        <v>2748</v>
      </c>
      <c r="C123" s="315"/>
      <c r="D123" s="315"/>
      <c r="E123" s="317" t="str">
        <f t="shared" si="5"/>
        <v/>
      </c>
      <c r="F123" s="313" t="str">
        <f t="shared" si="3"/>
        <v>否</v>
      </c>
      <c r="G123" s="298" t="str">
        <f t="shared" si="4"/>
        <v>款</v>
      </c>
    </row>
    <row r="124" ht="38.1" customHeight="1" spans="1:7">
      <c r="A124" s="316" t="s">
        <v>2749</v>
      </c>
      <c r="B124" s="314" t="s">
        <v>2750</v>
      </c>
      <c r="C124" s="315"/>
      <c r="D124" s="315"/>
      <c r="E124" s="317" t="str">
        <f t="shared" si="5"/>
        <v/>
      </c>
      <c r="F124" s="313" t="str">
        <f t="shared" si="3"/>
        <v>否</v>
      </c>
      <c r="G124" s="298" t="str">
        <f t="shared" si="4"/>
        <v>项</v>
      </c>
    </row>
    <row r="125" s="294" customFormat="1" ht="38.1" customHeight="1" spans="1:7">
      <c r="A125" s="316" t="s">
        <v>2751</v>
      </c>
      <c r="B125" s="314" t="s">
        <v>2752</v>
      </c>
      <c r="C125" s="315"/>
      <c r="D125" s="315"/>
      <c r="E125" s="317" t="str">
        <f t="shared" si="5"/>
        <v/>
      </c>
      <c r="F125" s="313" t="str">
        <f t="shared" si="3"/>
        <v>否</v>
      </c>
      <c r="G125" s="298" t="str">
        <f t="shared" si="4"/>
        <v>项</v>
      </c>
    </row>
    <row r="126" s="294" customFormat="1" ht="38.1" customHeight="1" spans="1:7">
      <c r="A126" s="316" t="s">
        <v>2753</v>
      </c>
      <c r="B126" s="314" t="s">
        <v>2754</v>
      </c>
      <c r="C126" s="315"/>
      <c r="D126" s="315"/>
      <c r="E126" s="317" t="str">
        <f t="shared" si="5"/>
        <v/>
      </c>
      <c r="F126" s="313" t="str">
        <f t="shared" si="3"/>
        <v>否</v>
      </c>
      <c r="G126" s="298" t="str">
        <f t="shared" si="4"/>
        <v>项</v>
      </c>
    </row>
    <row r="127" s="294" customFormat="1" ht="38.1" customHeight="1" spans="1:7">
      <c r="A127" s="316" t="s">
        <v>2755</v>
      </c>
      <c r="B127" s="314" t="s">
        <v>2756</v>
      </c>
      <c r="C127" s="315"/>
      <c r="D127" s="315"/>
      <c r="E127" s="317" t="str">
        <f t="shared" si="5"/>
        <v/>
      </c>
      <c r="F127" s="313" t="str">
        <f t="shared" si="3"/>
        <v>否</v>
      </c>
      <c r="G127" s="298" t="str">
        <f t="shared" si="4"/>
        <v>项</v>
      </c>
    </row>
    <row r="128" ht="38.1" customHeight="1" spans="1:7">
      <c r="A128" s="316" t="s">
        <v>2757</v>
      </c>
      <c r="B128" s="314" t="s">
        <v>2758</v>
      </c>
      <c r="C128" s="315"/>
      <c r="D128" s="315"/>
      <c r="E128" s="317" t="str">
        <f t="shared" si="5"/>
        <v/>
      </c>
      <c r="F128" s="313" t="str">
        <f t="shared" si="3"/>
        <v>否</v>
      </c>
      <c r="G128" s="298" t="str">
        <f t="shared" si="4"/>
        <v>款</v>
      </c>
    </row>
    <row r="129" ht="38.1" customHeight="1" spans="1:7">
      <c r="A129" s="316" t="s">
        <v>2759</v>
      </c>
      <c r="B129" s="314" t="s">
        <v>2754</v>
      </c>
      <c r="C129" s="315"/>
      <c r="D129" s="315"/>
      <c r="E129" s="317" t="str">
        <f t="shared" si="5"/>
        <v/>
      </c>
      <c r="F129" s="313" t="str">
        <f t="shared" si="3"/>
        <v>否</v>
      </c>
      <c r="G129" s="298" t="str">
        <f t="shared" si="4"/>
        <v>项</v>
      </c>
    </row>
    <row r="130" s="294" customFormat="1" ht="38.1" customHeight="1" spans="1:7">
      <c r="A130" s="316" t="s">
        <v>2760</v>
      </c>
      <c r="B130" s="314" t="s">
        <v>2761</v>
      </c>
      <c r="C130" s="315"/>
      <c r="D130" s="315"/>
      <c r="E130" s="317" t="str">
        <f t="shared" si="5"/>
        <v/>
      </c>
      <c r="F130" s="313" t="str">
        <f t="shared" si="3"/>
        <v>否</v>
      </c>
      <c r="G130" s="298" t="str">
        <f t="shared" si="4"/>
        <v>项</v>
      </c>
    </row>
    <row r="131" ht="38.1" customHeight="1" spans="1:7">
      <c r="A131" s="316" t="s">
        <v>2762</v>
      </c>
      <c r="B131" s="314" t="s">
        <v>2763</v>
      </c>
      <c r="C131" s="315"/>
      <c r="D131" s="315"/>
      <c r="E131" s="317" t="str">
        <f t="shared" si="5"/>
        <v/>
      </c>
      <c r="F131" s="313" t="str">
        <f t="shared" si="3"/>
        <v>否</v>
      </c>
      <c r="G131" s="298" t="str">
        <f t="shared" si="4"/>
        <v>项</v>
      </c>
    </row>
    <row r="132" ht="38.1" customHeight="1" spans="1:7">
      <c r="A132" s="316" t="s">
        <v>2764</v>
      </c>
      <c r="B132" s="314" t="s">
        <v>2765</v>
      </c>
      <c r="C132" s="315"/>
      <c r="D132" s="315"/>
      <c r="E132" s="317" t="str">
        <f t="shared" ref="E132:E193" si="6">IF(C132&gt;0,D132/C132-1,IF(C132&lt;0,-(D132/C132-1),""))</f>
        <v/>
      </c>
      <c r="F132" s="313" t="str">
        <f t="shared" ref="F132:F195" si="7">IF(LEN(A132)=3,"是",IF(B132&lt;&gt;"",IF(SUM(C132:D132)&lt;&gt;0,"是","否"),"是"))</f>
        <v>否</v>
      </c>
      <c r="G132" s="298" t="str">
        <f t="shared" ref="G132:G195" si="8">IF(LEN(A132)=3,"类",IF(LEN(A132)=5,"款","项"))</f>
        <v>项</v>
      </c>
    </row>
    <row r="133" s="294" customFormat="1" ht="38.1" customHeight="1" spans="1:7">
      <c r="A133" s="316" t="s">
        <v>2766</v>
      </c>
      <c r="B133" s="314" t="s">
        <v>2767</v>
      </c>
      <c r="C133" s="315"/>
      <c r="D133" s="315"/>
      <c r="E133" s="317"/>
      <c r="F133" s="313" t="str">
        <f t="shared" si="7"/>
        <v>否</v>
      </c>
      <c r="G133" s="298" t="str">
        <f t="shared" si="8"/>
        <v>款</v>
      </c>
    </row>
    <row r="134" s="294" customFormat="1" ht="38.1" customHeight="1" spans="1:7">
      <c r="A134" s="316" t="s">
        <v>2768</v>
      </c>
      <c r="B134" s="314" t="s">
        <v>2769</v>
      </c>
      <c r="C134" s="315"/>
      <c r="D134" s="315"/>
      <c r="E134" s="317" t="str">
        <f t="shared" si="6"/>
        <v/>
      </c>
      <c r="F134" s="313" t="str">
        <f t="shared" si="7"/>
        <v>否</v>
      </c>
      <c r="G134" s="298" t="str">
        <f t="shared" si="8"/>
        <v>项</v>
      </c>
    </row>
    <row r="135" s="294" customFormat="1" ht="38.1" customHeight="1" spans="1:7">
      <c r="A135" s="316" t="s">
        <v>2770</v>
      </c>
      <c r="B135" s="314" t="s">
        <v>2771</v>
      </c>
      <c r="C135" s="315"/>
      <c r="D135" s="315"/>
      <c r="E135" s="317" t="str">
        <f t="shared" si="6"/>
        <v/>
      </c>
      <c r="F135" s="313" t="str">
        <f t="shared" si="7"/>
        <v>否</v>
      </c>
      <c r="G135" s="298" t="str">
        <f t="shared" si="8"/>
        <v>项</v>
      </c>
    </row>
    <row r="136" s="294" customFormat="1" ht="38.1" customHeight="1" spans="1:7">
      <c r="A136" s="316" t="s">
        <v>2772</v>
      </c>
      <c r="B136" s="314" t="s">
        <v>2773</v>
      </c>
      <c r="C136" s="315"/>
      <c r="D136" s="315"/>
      <c r="E136" s="317" t="str">
        <f t="shared" si="6"/>
        <v/>
      </c>
      <c r="F136" s="313" t="str">
        <f t="shared" si="7"/>
        <v>否</v>
      </c>
      <c r="G136" s="298" t="str">
        <f t="shared" si="8"/>
        <v>项</v>
      </c>
    </row>
    <row r="137" s="294" customFormat="1" ht="38.1" customHeight="1" spans="1:7">
      <c r="A137" s="316" t="s">
        <v>2774</v>
      </c>
      <c r="B137" s="314" t="s">
        <v>2775</v>
      </c>
      <c r="C137" s="315"/>
      <c r="D137" s="315"/>
      <c r="E137" s="317" t="str">
        <f t="shared" si="6"/>
        <v/>
      </c>
      <c r="F137" s="313" t="str">
        <f t="shared" si="7"/>
        <v>否</v>
      </c>
      <c r="G137" s="298" t="str">
        <f t="shared" si="8"/>
        <v>项</v>
      </c>
    </row>
    <row r="138" s="294" customFormat="1" ht="38.1" customHeight="1" spans="1:7">
      <c r="A138" s="316" t="s">
        <v>2776</v>
      </c>
      <c r="B138" s="314" t="s">
        <v>2777</v>
      </c>
      <c r="C138" s="315"/>
      <c r="D138" s="315"/>
      <c r="E138" s="317"/>
      <c r="F138" s="313" t="str">
        <f t="shared" si="7"/>
        <v>否</v>
      </c>
      <c r="G138" s="298" t="str">
        <f t="shared" si="8"/>
        <v>款</v>
      </c>
    </row>
    <row r="139" s="294" customFormat="1" ht="38.1" customHeight="1" spans="1:7">
      <c r="A139" s="316" t="s">
        <v>2778</v>
      </c>
      <c r="B139" s="314" t="s">
        <v>2779</v>
      </c>
      <c r="C139" s="315"/>
      <c r="D139" s="315"/>
      <c r="E139" s="317" t="str">
        <f t="shared" si="6"/>
        <v/>
      </c>
      <c r="F139" s="313" t="str">
        <f t="shared" si="7"/>
        <v>否</v>
      </c>
      <c r="G139" s="298" t="str">
        <f t="shared" si="8"/>
        <v>项</v>
      </c>
    </row>
    <row r="140" s="294" customFormat="1" ht="38.1" customHeight="1" spans="1:7">
      <c r="A140" s="316" t="s">
        <v>2780</v>
      </c>
      <c r="B140" s="314" t="s">
        <v>2781</v>
      </c>
      <c r="C140" s="315"/>
      <c r="D140" s="315"/>
      <c r="E140" s="317" t="str">
        <f t="shared" si="6"/>
        <v/>
      </c>
      <c r="F140" s="313" t="str">
        <f t="shared" si="7"/>
        <v>否</v>
      </c>
      <c r="G140" s="298" t="str">
        <f t="shared" si="8"/>
        <v>项</v>
      </c>
    </row>
    <row r="141" s="294" customFormat="1" ht="38.1" customHeight="1" spans="1:7">
      <c r="A141" s="316" t="s">
        <v>2782</v>
      </c>
      <c r="B141" s="314" t="s">
        <v>2783</v>
      </c>
      <c r="C141" s="315"/>
      <c r="D141" s="315"/>
      <c r="E141" s="317" t="str">
        <f t="shared" si="6"/>
        <v/>
      </c>
      <c r="F141" s="313" t="str">
        <f t="shared" si="7"/>
        <v>否</v>
      </c>
      <c r="G141" s="298" t="str">
        <f t="shared" si="8"/>
        <v>项</v>
      </c>
    </row>
    <row r="142" s="294" customFormat="1" ht="38.1" customHeight="1" spans="1:7">
      <c r="A142" s="316" t="s">
        <v>2784</v>
      </c>
      <c r="B142" s="314" t="s">
        <v>2785</v>
      </c>
      <c r="C142" s="315"/>
      <c r="D142" s="315"/>
      <c r="E142" s="317" t="str">
        <f t="shared" si="6"/>
        <v/>
      </c>
      <c r="F142" s="313" t="str">
        <f t="shared" si="7"/>
        <v>否</v>
      </c>
      <c r="G142" s="298" t="str">
        <f t="shared" si="8"/>
        <v>项</v>
      </c>
    </row>
    <row r="143" s="294" customFormat="1" ht="38.1" customHeight="1" spans="1:7">
      <c r="A143" s="316" t="s">
        <v>2786</v>
      </c>
      <c r="B143" s="314" t="s">
        <v>2787</v>
      </c>
      <c r="C143" s="315"/>
      <c r="D143" s="315"/>
      <c r="E143" s="317" t="str">
        <f t="shared" si="6"/>
        <v/>
      </c>
      <c r="F143" s="313" t="str">
        <f t="shared" si="7"/>
        <v>否</v>
      </c>
      <c r="G143" s="298" t="str">
        <f t="shared" si="8"/>
        <v>项</v>
      </c>
    </row>
    <row r="144" s="294" customFormat="1" ht="38.1" customHeight="1" spans="1:7">
      <c r="A144" s="316" t="s">
        <v>2788</v>
      </c>
      <c r="B144" s="314" t="s">
        <v>2789</v>
      </c>
      <c r="C144" s="315"/>
      <c r="D144" s="315"/>
      <c r="E144" s="317" t="str">
        <f t="shared" si="6"/>
        <v/>
      </c>
      <c r="F144" s="313" t="str">
        <f t="shared" si="7"/>
        <v>否</v>
      </c>
      <c r="G144" s="298" t="str">
        <f t="shared" si="8"/>
        <v>项</v>
      </c>
    </row>
    <row r="145" s="294" customFormat="1" ht="38.1" customHeight="1" spans="1:7">
      <c r="A145" s="316" t="s">
        <v>2790</v>
      </c>
      <c r="B145" s="314" t="s">
        <v>2791</v>
      </c>
      <c r="C145" s="315"/>
      <c r="D145" s="315"/>
      <c r="E145" s="317" t="str">
        <f t="shared" si="6"/>
        <v/>
      </c>
      <c r="F145" s="313" t="str">
        <f t="shared" si="7"/>
        <v>否</v>
      </c>
      <c r="G145" s="298" t="str">
        <f t="shared" si="8"/>
        <v>项</v>
      </c>
    </row>
    <row r="146" s="294" customFormat="1" ht="38.1" customHeight="1" spans="1:7">
      <c r="A146" s="316" t="s">
        <v>2792</v>
      </c>
      <c r="B146" s="314" t="s">
        <v>2793</v>
      </c>
      <c r="C146" s="315"/>
      <c r="D146" s="315"/>
      <c r="E146" s="317" t="str">
        <f t="shared" si="6"/>
        <v/>
      </c>
      <c r="F146" s="313" t="str">
        <f t="shared" si="7"/>
        <v>否</v>
      </c>
      <c r="G146" s="298" t="str">
        <f t="shared" si="8"/>
        <v>项</v>
      </c>
    </row>
    <row r="147" s="294" customFormat="1" ht="38.1" customHeight="1" spans="1:7">
      <c r="A147" s="316" t="s">
        <v>2794</v>
      </c>
      <c r="B147" s="314" t="s">
        <v>2795</v>
      </c>
      <c r="C147" s="315"/>
      <c r="D147" s="315"/>
      <c r="E147" s="317" t="str">
        <f t="shared" si="6"/>
        <v/>
      </c>
      <c r="F147" s="313" t="str">
        <f t="shared" si="7"/>
        <v>否</v>
      </c>
      <c r="G147" s="298" t="str">
        <f t="shared" si="8"/>
        <v>款</v>
      </c>
    </row>
    <row r="148" s="294" customFormat="1" ht="38.1" customHeight="1" spans="1:7">
      <c r="A148" s="316" t="s">
        <v>2796</v>
      </c>
      <c r="B148" s="314" t="s">
        <v>2797</v>
      </c>
      <c r="C148" s="315"/>
      <c r="D148" s="315"/>
      <c r="E148" s="317" t="str">
        <f t="shared" si="6"/>
        <v/>
      </c>
      <c r="F148" s="313" t="str">
        <f t="shared" si="7"/>
        <v>否</v>
      </c>
      <c r="G148" s="298" t="str">
        <f t="shared" si="8"/>
        <v>项</v>
      </c>
    </row>
    <row r="149" s="294" customFormat="1" ht="38.1" customHeight="1" spans="1:7">
      <c r="A149" s="316" t="s">
        <v>2798</v>
      </c>
      <c r="B149" s="314" t="s">
        <v>2799</v>
      </c>
      <c r="C149" s="315"/>
      <c r="D149" s="315"/>
      <c r="E149" s="317" t="str">
        <f t="shared" si="6"/>
        <v/>
      </c>
      <c r="F149" s="313" t="str">
        <f t="shared" si="7"/>
        <v>否</v>
      </c>
      <c r="G149" s="298" t="str">
        <f t="shared" si="8"/>
        <v>项</v>
      </c>
    </row>
    <row r="150" ht="38.1" customHeight="1" spans="1:7">
      <c r="A150" s="316" t="s">
        <v>2800</v>
      </c>
      <c r="B150" s="314" t="s">
        <v>2801</v>
      </c>
      <c r="C150" s="315"/>
      <c r="D150" s="315"/>
      <c r="E150" s="317" t="str">
        <f t="shared" si="6"/>
        <v/>
      </c>
      <c r="F150" s="313" t="str">
        <f t="shared" si="7"/>
        <v>否</v>
      </c>
      <c r="G150" s="298" t="str">
        <f t="shared" si="8"/>
        <v>项</v>
      </c>
    </row>
    <row r="151" ht="38.1" customHeight="1" spans="1:7">
      <c r="A151" s="316" t="s">
        <v>2802</v>
      </c>
      <c r="B151" s="314" t="s">
        <v>2803</v>
      </c>
      <c r="C151" s="315"/>
      <c r="D151" s="315"/>
      <c r="E151" s="317" t="str">
        <f t="shared" si="6"/>
        <v/>
      </c>
      <c r="F151" s="313" t="str">
        <f t="shared" si="7"/>
        <v>否</v>
      </c>
      <c r="G151" s="298" t="str">
        <f t="shared" si="8"/>
        <v>项</v>
      </c>
    </row>
    <row r="152" s="294" customFormat="1" ht="38.1" customHeight="1" spans="1:7">
      <c r="A152" s="316" t="s">
        <v>2804</v>
      </c>
      <c r="B152" s="314" t="s">
        <v>2805</v>
      </c>
      <c r="C152" s="315"/>
      <c r="D152" s="315"/>
      <c r="E152" s="317" t="str">
        <f t="shared" si="6"/>
        <v/>
      </c>
      <c r="F152" s="313" t="str">
        <f t="shared" si="7"/>
        <v>否</v>
      </c>
      <c r="G152" s="298" t="str">
        <f t="shared" si="8"/>
        <v>项</v>
      </c>
    </row>
    <row r="153" ht="38.1" customHeight="1" spans="1:7">
      <c r="A153" s="316" t="s">
        <v>2806</v>
      </c>
      <c r="B153" s="314" t="s">
        <v>2807</v>
      </c>
      <c r="C153" s="315"/>
      <c r="D153" s="315"/>
      <c r="E153" s="317" t="str">
        <f t="shared" si="6"/>
        <v/>
      </c>
      <c r="F153" s="313" t="str">
        <f t="shared" si="7"/>
        <v>否</v>
      </c>
      <c r="G153" s="298" t="str">
        <f t="shared" si="8"/>
        <v>项</v>
      </c>
    </row>
    <row r="154" ht="38.1" customHeight="1" spans="1:7">
      <c r="A154" s="316" t="s">
        <v>2808</v>
      </c>
      <c r="B154" s="314" t="s">
        <v>2809</v>
      </c>
      <c r="C154" s="315"/>
      <c r="D154" s="315"/>
      <c r="E154" s="317"/>
      <c r="F154" s="313" t="str">
        <f t="shared" si="7"/>
        <v>否</v>
      </c>
      <c r="G154" s="298" t="str">
        <f t="shared" si="8"/>
        <v>款</v>
      </c>
    </row>
    <row r="155" s="294" customFormat="1" ht="38.1" customHeight="1" spans="1:7">
      <c r="A155" s="316" t="s">
        <v>2810</v>
      </c>
      <c r="B155" s="314" t="s">
        <v>2811</v>
      </c>
      <c r="C155" s="315"/>
      <c r="D155" s="315"/>
      <c r="E155" s="317" t="str">
        <f t="shared" si="6"/>
        <v/>
      </c>
      <c r="F155" s="313" t="str">
        <f t="shared" si="7"/>
        <v>否</v>
      </c>
      <c r="G155" s="298" t="str">
        <f t="shared" si="8"/>
        <v>项</v>
      </c>
    </row>
    <row r="156" s="294" customFormat="1" ht="38.1" customHeight="1" spans="1:7">
      <c r="A156" s="316" t="s">
        <v>2812</v>
      </c>
      <c r="B156" s="314" t="s">
        <v>2813</v>
      </c>
      <c r="C156" s="315"/>
      <c r="D156" s="315"/>
      <c r="E156" s="317" t="str">
        <f t="shared" si="6"/>
        <v/>
      </c>
      <c r="F156" s="313" t="str">
        <f t="shared" si="7"/>
        <v>否</v>
      </c>
      <c r="G156" s="298" t="str">
        <f t="shared" si="8"/>
        <v>项</v>
      </c>
    </row>
    <row r="157" s="294" customFormat="1" ht="38.1" customHeight="1" spans="1:7">
      <c r="A157" s="316" t="s">
        <v>2814</v>
      </c>
      <c r="B157" s="314" t="s">
        <v>2815</v>
      </c>
      <c r="C157" s="315"/>
      <c r="D157" s="315"/>
      <c r="E157" s="317" t="str">
        <f t="shared" si="6"/>
        <v/>
      </c>
      <c r="F157" s="313" t="str">
        <f t="shared" si="7"/>
        <v>否</v>
      </c>
      <c r="G157" s="298" t="str">
        <f t="shared" si="8"/>
        <v>项</v>
      </c>
    </row>
    <row r="158" s="294" customFormat="1" ht="38.1" customHeight="1" spans="1:7">
      <c r="A158" s="316" t="s">
        <v>2816</v>
      </c>
      <c r="B158" s="314" t="s">
        <v>2817</v>
      </c>
      <c r="C158" s="315"/>
      <c r="D158" s="315"/>
      <c r="E158" s="317" t="str">
        <f t="shared" si="6"/>
        <v/>
      </c>
      <c r="F158" s="313" t="str">
        <f t="shared" si="7"/>
        <v>否</v>
      </c>
      <c r="G158" s="298" t="str">
        <f t="shared" si="8"/>
        <v>项</v>
      </c>
    </row>
    <row r="159" s="294" customFormat="1" ht="38.1" customHeight="1" spans="1:7">
      <c r="A159" s="316" t="s">
        <v>2818</v>
      </c>
      <c r="B159" s="314" t="s">
        <v>2819</v>
      </c>
      <c r="C159" s="315"/>
      <c r="D159" s="315"/>
      <c r="E159" s="317" t="str">
        <f t="shared" si="6"/>
        <v/>
      </c>
      <c r="F159" s="313" t="str">
        <f t="shared" si="7"/>
        <v>否</v>
      </c>
      <c r="G159" s="298" t="str">
        <f t="shared" si="8"/>
        <v>项</v>
      </c>
    </row>
    <row r="160" s="294" customFormat="1" ht="38.1" customHeight="1" spans="1:7">
      <c r="A160" s="316" t="s">
        <v>2820</v>
      </c>
      <c r="B160" s="314" t="s">
        <v>2821</v>
      </c>
      <c r="C160" s="315"/>
      <c r="D160" s="315"/>
      <c r="E160" s="317" t="str">
        <f t="shared" si="6"/>
        <v/>
      </c>
      <c r="F160" s="313" t="str">
        <f t="shared" si="7"/>
        <v>否</v>
      </c>
      <c r="G160" s="298" t="str">
        <f t="shared" si="8"/>
        <v>项</v>
      </c>
    </row>
    <row r="161" s="294" customFormat="1" ht="38.1" customHeight="1" spans="1:7">
      <c r="A161" s="316" t="s">
        <v>2822</v>
      </c>
      <c r="B161" s="314" t="s">
        <v>2823</v>
      </c>
      <c r="C161" s="315"/>
      <c r="D161" s="315"/>
      <c r="E161" s="317" t="str">
        <f t="shared" si="6"/>
        <v/>
      </c>
      <c r="F161" s="313" t="str">
        <f t="shared" si="7"/>
        <v>否</v>
      </c>
      <c r="G161" s="298" t="str">
        <f t="shared" si="8"/>
        <v>项</v>
      </c>
    </row>
    <row r="162" ht="38.1" customHeight="1" spans="1:7">
      <c r="A162" s="316" t="s">
        <v>2824</v>
      </c>
      <c r="B162" s="314" t="s">
        <v>2825</v>
      </c>
      <c r="C162" s="315"/>
      <c r="D162" s="315"/>
      <c r="E162" s="317" t="str">
        <f t="shared" si="6"/>
        <v/>
      </c>
      <c r="F162" s="313" t="str">
        <f t="shared" si="7"/>
        <v>否</v>
      </c>
      <c r="G162" s="298" t="str">
        <f t="shared" si="8"/>
        <v>项</v>
      </c>
    </row>
    <row r="163" ht="38.1" customHeight="1" spans="1:7">
      <c r="A163" s="316" t="s">
        <v>2826</v>
      </c>
      <c r="B163" s="314" t="s">
        <v>2827</v>
      </c>
      <c r="C163" s="315"/>
      <c r="D163" s="315"/>
      <c r="E163" s="317" t="str">
        <f t="shared" si="6"/>
        <v/>
      </c>
      <c r="F163" s="313" t="str">
        <f t="shared" si="7"/>
        <v>否</v>
      </c>
      <c r="G163" s="298" t="str">
        <f t="shared" si="8"/>
        <v>款</v>
      </c>
    </row>
    <row r="164" s="294" customFormat="1" ht="38.1" customHeight="1" spans="1:7">
      <c r="A164" s="316" t="s">
        <v>2828</v>
      </c>
      <c r="B164" s="314" t="s">
        <v>2750</v>
      </c>
      <c r="C164" s="315"/>
      <c r="D164" s="315"/>
      <c r="E164" s="317" t="str">
        <f t="shared" si="6"/>
        <v/>
      </c>
      <c r="F164" s="313" t="str">
        <f t="shared" si="7"/>
        <v>否</v>
      </c>
      <c r="G164" s="298" t="str">
        <f t="shared" si="8"/>
        <v>项</v>
      </c>
    </row>
    <row r="165" s="294" customFormat="1" ht="38.1" customHeight="1" spans="1:7">
      <c r="A165" s="316" t="s">
        <v>2829</v>
      </c>
      <c r="B165" s="314" t="s">
        <v>2830</v>
      </c>
      <c r="C165" s="315"/>
      <c r="D165" s="315"/>
      <c r="E165" s="317" t="str">
        <f t="shared" si="6"/>
        <v/>
      </c>
      <c r="F165" s="313" t="str">
        <f t="shared" si="7"/>
        <v>否</v>
      </c>
      <c r="G165" s="298" t="str">
        <f t="shared" si="8"/>
        <v>项</v>
      </c>
    </row>
    <row r="166" s="294" customFormat="1" ht="38.1" customHeight="1" spans="1:7">
      <c r="A166" s="316" t="s">
        <v>2831</v>
      </c>
      <c r="B166" s="314" t="s">
        <v>2832</v>
      </c>
      <c r="C166" s="315"/>
      <c r="D166" s="315"/>
      <c r="E166" s="317"/>
      <c r="F166" s="313" t="str">
        <f t="shared" si="7"/>
        <v>否</v>
      </c>
      <c r="G166" s="298" t="str">
        <f t="shared" si="8"/>
        <v>款</v>
      </c>
    </row>
    <row r="167" s="294" customFormat="1" ht="38.1" customHeight="1" spans="1:7">
      <c r="A167" s="316" t="s">
        <v>2833</v>
      </c>
      <c r="B167" s="314" t="s">
        <v>2750</v>
      </c>
      <c r="C167" s="315"/>
      <c r="D167" s="315"/>
      <c r="E167" s="317" t="str">
        <f t="shared" si="6"/>
        <v/>
      </c>
      <c r="F167" s="313" t="str">
        <f t="shared" si="7"/>
        <v>否</v>
      </c>
      <c r="G167" s="298" t="str">
        <f t="shared" si="8"/>
        <v>项</v>
      </c>
    </row>
    <row r="168" s="294" customFormat="1" ht="38.1" customHeight="1" spans="1:7">
      <c r="A168" s="316" t="s">
        <v>2834</v>
      </c>
      <c r="B168" s="314" t="s">
        <v>2835</v>
      </c>
      <c r="C168" s="315"/>
      <c r="D168" s="315"/>
      <c r="E168" s="317" t="str">
        <f t="shared" si="6"/>
        <v/>
      </c>
      <c r="F168" s="313" t="str">
        <f t="shared" si="7"/>
        <v>否</v>
      </c>
      <c r="G168" s="298" t="str">
        <f t="shared" si="8"/>
        <v>项</v>
      </c>
    </row>
    <row r="169" s="294" customFormat="1" ht="38.1" customHeight="1" spans="1:7">
      <c r="A169" s="316" t="s">
        <v>2836</v>
      </c>
      <c r="B169" s="314" t="s">
        <v>2837</v>
      </c>
      <c r="C169" s="315"/>
      <c r="D169" s="315"/>
      <c r="E169" s="317" t="str">
        <f t="shared" si="6"/>
        <v/>
      </c>
      <c r="F169" s="313" t="str">
        <f t="shared" si="7"/>
        <v>否</v>
      </c>
      <c r="G169" s="298" t="str">
        <f t="shared" si="8"/>
        <v>款</v>
      </c>
    </row>
    <row r="170" ht="38.1" customHeight="1" spans="1:7">
      <c r="A170" s="316" t="s">
        <v>2838</v>
      </c>
      <c r="B170" s="314" t="s">
        <v>2839</v>
      </c>
      <c r="C170" s="315"/>
      <c r="D170" s="315"/>
      <c r="E170" s="317" t="str">
        <f t="shared" si="6"/>
        <v/>
      </c>
      <c r="F170" s="313" t="str">
        <f t="shared" si="7"/>
        <v>否</v>
      </c>
      <c r="G170" s="298" t="str">
        <f t="shared" si="8"/>
        <v>款</v>
      </c>
    </row>
    <row r="171" ht="38.1" customHeight="1" spans="1:7">
      <c r="A171" s="316" t="s">
        <v>2840</v>
      </c>
      <c r="B171" s="314" t="s">
        <v>2769</v>
      </c>
      <c r="C171" s="315"/>
      <c r="D171" s="315"/>
      <c r="E171" s="317" t="str">
        <f t="shared" si="6"/>
        <v/>
      </c>
      <c r="F171" s="313" t="str">
        <f t="shared" si="7"/>
        <v>否</v>
      </c>
      <c r="G171" s="298" t="str">
        <f t="shared" si="8"/>
        <v>项</v>
      </c>
    </row>
    <row r="172" ht="38.1" customHeight="1" spans="1:7">
      <c r="A172" s="316" t="s">
        <v>2841</v>
      </c>
      <c r="B172" s="314" t="s">
        <v>2773</v>
      </c>
      <c r="C172" s="315"/>
      <c r="D172" s="315"/>
      <c r="E172" s="317" t="str">
        <f t="shared" si="6"/>
        <v/>
      </c>
      <c r="F172" s="313" t="str">
        <f t="shared" si="7"/>
        <v>否</v>
      </c>
      <c r="G172" s="298" t="str">
        <f t="shared" si="8"/>
        <v>项</v>
      </c>
    </row>
    <row r="173" s="294" customFormat="1" ht="38.1" customHeight="1" spans="1:7">
      <c r="A173" s="316" t="s">
        <v>2842</v>
      </c>
      <c r="B173" s="314" t="s">
        <v>2843</v>
      </c>
      <c r="C173" s="315"/>
      <c r="D173" s="315"/>
      <c r="E173" s="317" t="str">
        <f t="shared" si="6"/>
        <v/>
      </c>
      <c r="F173" s="313" t="str">
        <f t="shared" si="7"/>
        <v>否</v>
      </c>
      <c r="G173" s="298" t="str">
        <f t="shared" si="8"/>
        <v>项</v>
      </c>
    </row>
    <row r="174" ht="38.1" customHeight="1" spans="1:7">
      <c r="A174" s="310" t="s">
        <v>95</v>
      </c>
      <c r="B174" s="311" t="s">
        <v>2844</v>
      </c>
      <c r="C174" s="312"/>
      <c r="D174" s="312"/>
      <c r="E174" s="318"/>
      <c r="F174" s="313" t="str">
        <f t="shared" si="7"/>
        <v>是</v>
      </c>
      <c r="G174" s="298" t="str">
        <f t="shared" si="8"/>
        <v>类</v>
      </c>
    </row>
    <row r="175" ht="38.1" customHeight="1" spans="1:7">
      <c r="A175" s="316" t="s">
        <v>2845</v>
      </c>
      <c r="B175" s="314" t="s">
        <v>2846</v>
      </c>
      <c r="C175" s="315"/>
      <c r="D175" s="315"/>
      <c r="E175" s="317"/>
      <c r="F175" s="313" t="str">
        <f t="shared" si="7"/>
        <v>否</v>
      </c>
      <c r="G175" s="298" t="str">
        <f t="shared" si="8"/>
        <v>款</v>
      </c>
    </row>
    <row r="176" ht="38.1" customHeight="1" spans="1:7">
      <c r="A176" s="316" t="s">
        <v>2847</v>
      </c>
      <c r="B176" s="314" t="s">
        <v>2848</v>
      </c>
      <c r="C176" s="315"/>
      <c r="D176" s="315"/>
      <c r="E176" s="317" t="str">
        <f t="shared" si="6"/>
        <v/>
      </c>
      <c r="F176" s="313" t="str">
        <f t="shared" si="7"/>
        <v>否</v>
      </c>
      <c r="G176" s="298" t="str">
        <f t="shared" si="8"/>
        <v>项</v>
      </c>
    </row>
    <row r="177" s="294" customFormat="1" ht="38.1" customHeight="1" spans="1:7">
      <c r="A177" s="316" t="s">
        <v>2849</v>
      </c>
      <c r="B177" s="314" t="s">
        <v>2850</v>
      </c>
      <c r="C177" s="315"/>
      <c r="D177" s="315"/>
      <c r="E177" s="317" t="str">
        <f t="shared" si="6"/>
        <v/>
      </c>
      <c r="F177" s="313" t="str">
        <f t="shared" si="7"/>
        <v>否</v>
      </c>
      <c r="G177" s="298" t="str">
        <f t="shared" si="8"/>
        <v>项</v>
      </c>
    </row>
    <row r="178" s="294" customFormat="1" ht="38.1" customHeight="1" spans="1:7">
      <c r="A178" s="310" t="s">
        <v>117</v>
      </c>
      <c r="B178" s="311" t="s">
        <v>2851</v>
      </c>
      <c r="C178" s="312">
        <f>C179+C183+C192</f>
        <v>13823</v>
      </c>
      <c r="D178" s="312">
        <f>D179+D183+D192</f>
        <v>1183</v>
      </c>
      <c r="E178" s="108">
        <f>(D178-C178)/C178</f>
        <v>-0.914</v>
      </c>
      <c r="F178" s="313" t="str">
        <f t="shared" si="7"/>
        <v>是</v>
      </c>
      <c r="G178" s="298" t="str">
        <f t="shared" si="8"/>
        <v>类</v>
      </c>
    </row>
    <row r="179" ht="38.1" customHeight="1" spans="1:7">
      <c r="A179" s="316" t="s">
        <v>2852</v>
      </c>
      <c r="B179" s="314" t="s">
        <v>2853</v>
      </c>
      <c r="C179" s="315">
        <f>SUM(C180:C182)</f>
        <v>13000</v>
      </c>
      <c r="D179" s="315"/>
      <c r="E179" s="111">
        <f>(D179-C179)/C179</f>
        <v>-1</v>
      </c>
      <c r="F179" s="313" t="str">
        <f t="shared" si="7"/>
        <v>是</v>
      </c>
      <c r="G179" s="298" t="str">
        <f t="shared" si="8"/>
        <v>款</v>
      </c>
    </row>
    <row r="180" ht="38.1" customHeight="1" spans="1:7">
      <c r="A180" s="316" t="s">
        <v>2854</v>
      </c>
      <c r="B180" s="314" t="s">
        <v>2855</v>
      </c>
      <c r="C180" s="315"/>
      <c r="D180" s="315"/>
      <c r="E180" s="317" t="str">
        <f t="shared" si="6"/>
        <v/>
      </c>
      <c r="F180" s="313" t="str">
        <f t="shared" si="7"/>
        <v>否</v>
      </c>
      <c r="G180" s="298" t="str">
        <f t="shared" si="8"/>
        <v>项</v>
      </c>
    </row>
    <row r="181" s="294" customFormat="1" ht="38.1" customHeight="1" spans="1:7">
      <c r="A181" s="316" t="s">
        <v>2856</v>
      </c>
      <c r="B181" s="314" t="s">
        <v>2857</v>
      </c>
      <c r="C181" s="315">
        <v>13000</v>
      </c>
      <c r="D181" s="315"/>
      <c r="E181" s="111">
        <f>(D181-C181)/C181</f>
        <v>-1</v>
      </c>
      <c r="F181" s="313" t="str">
        <f t="shared" si="7"/>
        <v>是</v>
      </c>
      <c r="G181" s="298" t="str">
        <f t="shared" si="8"/>
        <v>项</v>
      </c>
    </row>
    <row r="182" s="294" customFormat="1" ht="38.1" customHeight="1" spans="1:7">
      <c r="A182" s="316" t="s">
        <v>2858</v>
      </c>
      <c r="B182" s="314" t="s">
        <v>2859</v>
      </c>
      <c r="C182" s="315"/>
      <c r="D182" s="315"/>
      <c r="E182" s="317" t="str">
        <f t="shared" si="6"/>
        <v/>
      </c>
      <c r="F182" s="313" t="str">
        <f t="shared" si="7"/>
        <v>否</v>
      </c>
      <c r="G182" s="298" t="str">
        <f t="shared" si="8"/>
        <v>项</v>
      </c>
    </row>
    <row r="183" ht="38.1" customHeight="1" spans="1:7">
      <c r="A183" s="316" t="s">
        <v>2860</v>
      </c>
      <c r="B183" s="314" t="s">
        <v>2861</v>
      </c>
      <c r="C183" s="315">
        <f>SUM(C184:C191)</f>
        <v>1</v>
      </c>
      <c r="D183" s="315">
        <f>SUM(D184:D191)</f>
        <v>4</v>
      </c>
      <c r="E183" s="111">
        <f>(D183-C183)/C183</f>
        <v>3</v>
      </c>
      <c r="F183" s="313" t="str">
        <f t="shared" si="7"/>
        <v>是</v>
      </c>
      <c r="G183" s="298" t="str">
        <f t="shared" si="8"/>
        <v>款</v>
      </c>
    </row>
    <row r="184" s="294" customFormat="1" ht="38.1" customHeight="1" spans="1:7">
      <c r="A184" s="316" t="s">
        <v>2862</v>
      </c>
      <c r="B184" s="314" t="s">
        <v>2863</v>
      </c>
      <c r="C184" s="315"/>
      <c r="D184" s="315"/>
      <c r="E184" s="317" t="str">
        <f t="shared" si="6"/>
        <v/>
      </c>
      <c r="F184" s="313" t="str">
        <f t="shared" si="7"/>
        <v>否</v>
      </c>
      <c r="G184" s="298" t="str">
        <f t="shared" si="8"/>
        <v>项</v>
      </c>
    </row>
    <row r="185" ht="38.1" customHeight="1" spans="1:7">
      <c r="A185" s="316" t="s">
        <v>2864</v>
      </c>
      <c r="B185" s="314" t="s">
        <v>2865</v>
      </c>
      <c r="C185" s="315"/>
      <c r="D185" s="315"/>
      <c r="E185" s="317" t="str">
        <f t="shared" si="6"/>
        <v/>
      </c>
      <c r="F185" s="313" t="str">
        <f t="shared" si="7"/>
        <v>否</v>
      </c>
      <c r="G185" s="298" t="str">
        <f t="shared" si="8"/>
        <v>项</v>
      </c>
    </row>
    <row r="186" ht="38.1" customHeight="1" spans="1:7">
      <c r="A186" s="316" t="s">
        <v>2866</v>
      </c>
      <c r="B186" s="314" t="s">
        <v>2867</v>
      </c>
      <c r="C186" s="315"/>
      <c r="D186" s="315"/>
      <c r="E186" s="317" t="str">
        <f t="shared" si="6"/>
        <v/>
      </c>
      <c r="F186" s="313" t="str">
        <f t="shared" si="7"/>
        <v>否</v>
      </c>
      <c r="G186" s="298" t="str">
        <f t="shared" si="8"/>
        <v>项</v>
      </c>
    </row>
    <row r="187" ht="38.1" customHeight="1" spans="1:7">
      <c r="A187" s="316" t="s">
        <v>2868</v>
      </c>
      <c r="B187" s="314" t="s">
        <v>2869</v>
      </c>
      <c r="C187" s="315"/>
      <c r="D187" s="315"/>
      <c r="E187" s="317" t="str">
        <f t="shared" si="6"/>
        <v/>
      </c>
      <c r="F187" s="313" t="str">
        <f t="shared" si="7"/>
        <v>否</v>
      </c>
      <c r="G187" s="298" t="str">
        <f t="shared" si="8"/>
        <v>项</v>
      </c>
    </row>
    <row r="188" ht="38.1" customHeight="1" spans="1:7">
      <c r="A188" s="316" t="s">
        <v>2870</v>
      </c>
      <c r="B188" s="314" t="s">
        <v>2871</v>
      </c>
      <c r="C188" s="315"/>
      <c r="D188" s="315"/>
      <c r="E188" s="317" t="str">
        <f t="shared" si="6"/>
        <v/>
      </c>
      <c r="F188" s="313" t="str">
        <f t="shared" si="7"/>
        <v>否</v>
      </c>
      <c r="G188" s="298" t="str">
        <f t="shared" si="8"/>
        <v>项</v>
      </c>
    </row>
    <row r="189" ht="38.1" customHeight="1" spans="1:7">
      <c r="A189" s="316" t="s">
        <v>2872</v>
      </c>
      <c r="B189" s="314" t="s">
        <v>2873</v>
      </c>
      <c r="C189" s="315"/>
      <c r="D189" s="315"/>
      <c r="E189" s="317" t="str">
        <f t="shared" si="6"/>
        <v/>
      </c>
      <c r="F189" s="313" t="str">
        <f t="shared" si="7"/>
        <v>否</v>
      </c>
      <c r="G189" s="298" t="str">
        <f t="shared" si="8"/>
        <v>项</v>
      </c>
    </row>
    <row r="190" s="294" customFormat="1" ht="38.1" customHeight="1" spans="1:7">
      <c r="A190" s="316" t="s">
        <v>2874</v>
      </c>
      <c r="B190" s="314" t="s">
        <v>2875</v>
      </c>
      <c r="C190" s="315">
        <v>1</v>
      </c>
      <c r="D190" s="315">
        <v>4</v>
      </c>
      <c r="E190" s="111">
        <f>(D190-C190)/C190</f>
        <v>3</v>
      </c>
      <c r="F190" s="313" t="str">
        <f t="shared" si="7"/>
        <v>是</v>
      </c>
      <c r="G190" s="298" t="str">
        <f t="shared" si="8"/>
        <v>项</v>
      </c>
    </row>
    <row r="191" ht="38.1" customHeight="1" spans="1:7">
      <c r="A191" s="316" t="s">
        <v>2876</v>
      </c>
      <c r="B191" s="314" t="s">
        <v>2877</v>
      </c>
      <c r="C191" s="315"/>
      <c r="D191" s="315"/>
      <c r="E191" s="317" t="str">
        <f t="shared" si="6"/>
        <v/>
      </c>
      <c r="F191" s="313" t="str">
        <f t="shared" si="7"/>
        <v>否</v>
      </c>
      <c r="G191" s="298" t="str">
        <f t="shared" si="8"/>
        <v>项</v>
      </c>
    </row>
    <row r="192" ht="38.1" customHeight="1" spans="1:7">
      <c r="A192" s="316" t="s">
        <v>2878</v>
      </c>
      <c r="B192" s="314" t="s">
        <v>2879</v>
      </c>
      <c r="C192" s="315">
        <f>SUM(C193:C203)</f>
        <v>822</v>
      </c>
      <c r="D192" s="315">
        <f>SUM(D193:D203)</f>
        <v>1179</v>
      </c>
      <c r="E192" s="111">
        <f>(D192-C192)/C192</f>
        <v>0.434</v>
      </c>
      <c r="F192" s="313" t="str">
        <f t="shared" si="7"/>
        <v>是</v>
      </c>
      <c r="G192" s="298" t="str">
        <f t="shared" si="8"/>
        <v>款</v>
      </c>
    </row>
    <row r="193" ht="38.1" customHeight="1" spans="1:7">
      <c r="A193" s="320">
        <v>2296001</v>
      </c>
      <c r="B193" s="314" t="s">
        <v>2880</v>
      </c>
      <c r="C193" s="315"/>
      <c r="D193" s="315"/>
      <c r="E193" s="317" t="str">
        <f t="shared" si="6"/>
        <v/>
      </c>
      <c r="F193" s="313" t="str">
        <f t="shared" si="7"/>
        <v>否</v>
      </c>
      <c r="G193" s="298" t="str">
        <f t="shared" si="8"/>
        <v>项</v>
      </c>
    </row>
    <row r="194" s="294" customFormat="1" ht="38.1" customHeight="1" spans="1:7">
      <c r="A194" s="316" t="s">
        <v>2881</v>
      </c>
      <c r="B194" s="314" t="s">
        <v>2882</v>
      </c>
      <c r="C194" s="315">
        <v>216</v>
      </c>
      <c r="D194" s="315">
        <v>338</v>
      </c>
      <c r="E194" s="111">
        <f>(D194-C194)/C194</f>
        <v>0.565</v>
      </c>
      <c r="F194" s="313" t="str">
        <f t="shared" si="7"/>
        <v>是</v>
      </c>
      <c r="G194" s="298" t="str">
        <f t="shared" si="8"/>
        <v>项</v>
      </c>
    </row>
    <row r="195" ht="38.1" customHeight="1" spans="1:7">
      <c r="A195" s="316" t="s">
        <v>2883</v>
      </c>
      <c r="B195" s="314" t="s">
        <v>2884</v>
      </c>
      <c r="C195" s="315">
        <v>184</v>
      </c>
      <c r="D195" s="315">
        <v>292</v>
      </c>
      <c r="E195" s="111">
        <f>(D195-C195)/C195</f>
        <v>0.587</v>
      </c>
      <c r="F195" s="313" t="str">
        <f t="shared" si="7"/>
        <v>是</v>
      </c>
      <c r="G195" s="298" t="str">
        <f t="shared" si="8"/>
        <v>项</v>
      </c>
    </row>
    <row r="196" ht="38.1" customHeight="1" spans="1:7">
      <c r="A196" s="316" t="s">
        <v>2885</v>
      </c>
      <c r="B196" s="314" t="s">
        <v>2886</v>
      </c>
      <c r="C196" s="315">
        <v>22</v>
      </c>
      <c r="D196" s="315">
        <v>33</v>
      </c>
      <c r="E196" s="111">
        <f>(D196-C196)/C196</f>
        <v>0.5</v>
      </c>
      <c r="F196" s="313" t="str">
        <f t="shared" ref="F196:F259" si="9">IF(LEN(A196)=3,"是",IF(B196&lt;&gt;"",IF(SUM(C196:D196)&lt;&gt;0,"是","否"),"是"))</f>
        <v>是</v>
      </c>
      <c r="G196" s="298" t="str">
        <f t="shared" ref="G196:G259" si="10">IF(LEN(A196)=3,"类",IF(LEN(A196)=5,"款","项"))</f>
        <v>项</v>
      </c>
    </row>
    <row r="197" ht="38.1" customHeight="1" spans="1:7">
      <c r="A197" s="316" t="s">
        <v>2887</v>
      </c>
      <c r="B197" s="314" t="s">
        <v>2888</v>
      </c>
      <c r="C197" s="315"/>
      <c r="D197" s="315"/>
      <c r="E197" s="317" t="str">
        <f t="shared" ref="E197:E257" si="11">IF(C197&gt;0,D197/C197-1,IF(C197&lt;0,-(D197/C197-1),""))</f>
        <v/>
      </c>
      <c r="F197" s="313" t="str">
        <f t="shared" si="9"/>
        <v>否</v>
      </c>
      <c r="G197" s="298" t="str">
        <f t="shared" si="10"/>
        <v>项</v>
      </c>
    </row>
    <row r="198" ht="38.1" customHeight="1" spans="1:7">
      <c r="A198" s="316" t="s">
        <v>2889</v>
      </c>
      <c r="B198" s="314" t="s">
        <v>2890</v>
      </c>
      <c r="C198" s="315">
        <v>83</v>
      </c>
      <c r="D198" s="315">
        <v>100</v>
      </c>
      <c r="E198" s="111">
        <f>(D198-C198)/C198</f>
        <v>0.205</v>
      </c>
      <c r="F198" s="313" t="str">
        <f t="shared" si="9"/>
        <v>是</v>
      </c>
      <c r="G198" s="298" t="str">
        <f t="shared" si="10"/>
        <v>项</v>
      </c>
    </row>
    <row r="199" s="294" customFormat="1" ht="38.1" customHeight="1" spans="1:7">
      <c r="A199" s="316" t="s">
        <v>2891</v>
      </c>
      <c r="B199" s="314" t="s">
        <v>2892</v>
      </c>
      <c r="C199" s="315"/>
      <c r="D199" s="315"/>
      <c r="E199" s="317" t="str">
        <f t="shared" si="11"/>
        <v/>
      </c>
      <c r="F199" s="313" t="str">
        <f t="shared" si="9"/>
        <v>否</v>
      </c>
      <c r="G199" s="298" t="str">
        <f t="shared" si="10"/>
        <v>项</v>
      </c>
    </row>
    <row r="200" s="294" customFormat="1" ht="38.1" customHeight="1" spans="1:7">
      <c r="A200" s="316" t="s">
        <v>2893</v>
      </c>
      <c r="B200" s="314" t="s">
        <v>2894</v>
      </c>
      <c r="C200" s="315"/>
      <c r="D200" s="315"/>
      <c r="E200" s="317" t="str">
        <f t="shared" si="11"/>
        <v/>
      </c>
      <c r="F200" s="313" t="str">
        <f t="shared" si="9"/>
        <v>否</v>
      </c>
      <c r="G200" s="298" t="str">
        <f t="shared" si="10"/>
        <v>项</v>
      </c>
    </row>
    <row r="201" s="294" customFormat="1" ht="38.1" customHeight="1" spans="1:7">
      <c r="A201" s="316" t="s">
        <v>2895</v>
      </c>
      <c r="B201" s="314" t="s">
        <v>2896</v>
      </c>
      <c r="C201" s="315"/>
      <c r="D201" s="315"/>
      <c r="E201" s="317" t="str">
        <f t="shared" si="11"/>
        <v/>
      </c>
      <c r="F201" s="313" t="str">
        <f t="shared" si="9"/>
        <v>否</v>
      </c>
      <c r="G201" s="298" t="str">
        <f t="shared" si="10"/>
        <v>项</v>
      </c>
    </row>
    <row r="202" ht="38.1" customHeight="1" spans="1:7">
      <c r="A202" s="316" t="s">
        <v>2897</v>
      </c>
      <c r="B202" s="314" t="s">
        <v>2898</v>
      </c>
      <c r="C202" s="315">
        <v>90</v>
      </c>
      <c r="D202" s="315">
        <v>100</v>
      </c>
      <c r="E202" s="111">
        <f>(D202-C202)/C202</f>
        <v>0.111</v>
      </c>
      <c r="F202" s="313" t="str">
        <f t="shared" si="9"/>
        <v>是</v>
      </c>
      <c r="G202" s="298" t="str">
        <f t="shared" si="10"/>
        <v>项</v>
      </c>
    </row>
    <row r="203" s="294" customFormat="1" ht="38.1" customHeight="1" spans="1:7">
      <c r="A203" s="316" t="s">
        <v>2899</v>
      </c>
      <c r="B203" s="314" t="s">
        <v>2900</v>
      </c>
      <c r="C203" s="315">
        <v>227</v>
      </c>
      <c r="D203" s="315">
        <v>316</v>
      </c>
      <c r="E203" s="111">
        <f>(D203-C203)/C203</f>
        <v>0.392</v>
      </c>
      <c r="F203" s="313" t="str">
        <f t="shared" si="9"/>
        <v>是</v>
      </c>
      <c r="G203" s="298" t="str">
        <f t="shared" si="10"/>
        <v>项</v>
      </c>
    </row>
    <row r="204" s="294" customFormat="1" ht="38.1" customHeight="1" spans="1:7">
      <c r="A204" s="310" t="s">
        <v>113</v>
      </c>
      <c r="B204" s="311" t="s">
        <v>2901</v>
      </c>
      <c r="C204" s="312">
        <f>SUM(C205:C220)</f>
        <v>2927</v>
      </c>
      <c r="D204" s="312">
        <f>SUM(D205:D220)</f>
        <v>3500</v>
      </c>
      <c r="E204" s="108">
        <f>(D204-C204)/C204</f>
        <v>0.196</v>
      </c>
      <c r="F204" s="313" t="str">
        <f t="shared" si="9"/>
        <v>是</v>
      </c>
      <c r="G204" s="298" t="str">
        <f t="shared" si="10"/>
        <v>类</v>
      </c>
    </row>
    <row r="205" s="294" customFormat="1" ht="38.1" customHeight="1" spans="1:7">
      <c r="A205" s="316" t="s">
        <v>2902</v>
      </c>
      <c r="B205" s="314" t="s">
        <v>2903</v>
      </c>
      <c r="C205" s="315"/>
      <c r="D205" s="315"/>
      <c r="E205" s="317" t="str">
        <f t="shared" si="11"/>
        <v/>
      </c>
      <c r="F205" s="313" t="str">
        <f t="shared" si="9"/>
        <v>否</v>
      </c>
      <c r="G205" s="298" t="str">
        <f t="shared" si="10"/>
        <v>项</v>
      </c>
    </row>
    <row r="206" s="294" customFormat="1" ht="38.1" customHeight="1" spans="1:7">
      <c r="A206" s="316" t="s">
        <v>2904</v>
      </c>
      <c r="B206" s="314" t="s">
        <v>2905</v>
      </c>
      <c r="C206" s="315"/>
      <c r="D206" s="315"/>
      <c r="E206" s="317" t="str">
        <f t="shared" si="11"/>
        <v/>
      </c>
      <c r="F206" s="313" t="str">
        <f t="shared" si="9"/>
        <v>否</v>
      </c>
      <c r="G206" s="298" t="str">
        <f t="shared" si="10"/>
        <v>项</v>
      </c>
    </row>
    <row r="207" s="294" customFormat="1" ht="38.1" customHeight="1" spans="1:7">
      <c r="A207" s="316" t="s">
        <v>2906</v>
      </c>
      <c r="B207" s="314" t="s">
        <v>2907</v>
      </c>
      <c r="C207" s="315"/>
      <c r="D207" s="315"/>
      <c r="E207" s="317" t="str">
        <f t="shared" si="11"/>
        <v/>
      </c>
      <c r="F207" s="313" t="str">
        <f t="shared" si="9"/>
        <v>否</v>
      </c>
      <c r="G207" s="298" t="str">
        <f t="shared" si="10"/>
        <v>项</v>
      </c>
    </row>
    <row r="208" s="294" customFormat="1" ht="38.1" customHeight="1" spans="1:7">
      <c r="A208" s="316" t="s">
        <v>2908</v>
      </c>
      <c r="B208" s="314" t="s">
        <v>2909</v>
      </c>
      <c r="C208" s="315"/>
      <c r="D208" s="315"/>
      <c r="E208" s="317" t="str">
        <f t="shared" si="11"/>
        <v/>
      </c>
      <c r="F208" s="313" t="str">
        <f t="shared" si="9"/>
        <v>否</v>
      </c>
      <c r="G208" s="298" t="str">
        <f t="shared" si="10"/>
        <v>项</v>
      </c>
    </row>
    <row r="209" s="294" customFormat="1" ht="38.1" customHeight="1" spans="1:7">
      <c r="A209" s="316" t="s">
        <v>2910</v>
      </c>
      <c r="B209" s="314" t="s">
        <v>2911</v>
      </c>
      <c r="C209" s="315"/>
      <c r="D209" s="315"/>
      <c r="E209" s="317" t="str">
        <f t="shared" si="11"/>
        <v/>
      </c>
      <c r="F209" s="313" t="str">
        <f t="shared" si="9"/>
        <v>否</v>
      </c>
      <c r="G209" s="298" t="str">
        <f t="shared" si="10"/>
        <v>项</v>
      </c>
    </row>
    <row r="210" ht="38.1" customHeight="1" spans="1:7">
      <c r="A210" s="316" t="s">
        <v>2912</v>
      </c>
      <c r="B210" s="314" t="s">
        <v>2913</v>
      </c>
      <c r="C210" s="315"/>
      <c r="D210" s="315"/>
      <c r="E210" s="317" t="str">
        <f t="shared" si="11"/>
        <v/>
      </c>
      <c r="F210" s="313" t="str">
        <f t="shared" si="9"/>
        <v>否</v>
      </c>
      <c r="G210" s="298" t="str">
        <f t="shared" si="10"/>
        <v>项</v>
      </c>
    </row>
    <row r="211" ht="38.1" customHeight="1" spans="1:7">
      <c r="A211" s="316" t="s">
        <v>2914</v>
      </c>
      <c r="B211" s="314" t="s">
        <v>2915</v>
      </c>
      <c r="C211" s="315"/>
      <c r="D211" s="315"/>
      <c r="E211" s="317" t="str">
        <f t="shared" si="11"/>
        <v/>
      </c>
      <c r="F211" s="313" t="str">
        <f t="shared" si="9"/>
        <v>否</v>
      </c>
      <c r="G211" s="298" t="str">
        <f t="shared" si="10"/>
        <v>项</v>
      </c>
    </row>
    <row r="212" ht="38.1" customHeight="1" spans="1:7">
      <c r="A212" s="316" t="s">
        <v>2916</v>
      </c>
      <c r="B212" s="314" t="s">
        <v>2917</v>
      </c>
      <c r="C212" s="315"/>
      <c r="D212" s="315"/>
      <c r="E212" s="317" t="str">
        <f t="shared" si="11"/>
        <v/>
      </c>
      <c r="F212" s="313" t="str">
        <f t="shared" si="9"/>
        <v>否</v>
      </c>
      <c r="G212" s="298" t="str">
        <f t="shared" si="10"/>
        <v>项</v>
      </c>
    </row>
    <row r="213" ht="38.1" customHeight="1" spans="1:7">
      <c r="A213" s="316" t="s">
        <v>2918</v>
      </c>
      <c r="B213" s="314" t="s">
        <v>2919</v>
      </c>
      <c r="C213" s="315"/>
      <c r="D213" s="315"/>
      <c r="E213" s="317" t="str">
        <f t="shared" si="11"/>
        <v/>
      </c>
      <c r="F213" s="313" t="str">
        <f t="shared" si="9"/>
        <v>否</v>
      </c>
      <c r="G213" s="298" t="str">
        <f t="shared" si="10"/>
        <v>项</v>
      </c>
    </row>
    <row r="214" ht="38.1" customHeight="1" spans="1:7">
      <c r="A214" s="316" t="s">
        <v>2920</v>
      </c>
      <c r="B214" s="314" t="s">
        <v>2921</v>
      </c>
      <c r="C214" s="315"/>
      <c r="D214" s="315"/>
      <c r="E214" s="317" t="str">
        <f t="shared" si="11"/>
        <v/>
      </c>
      <c r="F214" s="313" t="str">
        <f t="shared" si="9"/>
        <v>否</v>
      </c>
      <c r="G214" s="298" t="str">
        <f t="shared" si="10"/>
        <v>项</v>
      </c>
    </row>
    <row r="215" ht="38.1" customHeight="1" spans="1:7">
      <c r="A215" s="316" t="s">
        <v>2922</v>
      </c>
      <c r="B215" s="314" t="s">
        <v>2923</v>
      </c>
      <c r="C215" s="315"/>
      <c r="D215" s="315"/>
      <c r="E215" s="317" t="str">
        <f t="shared" si="11"/>
        <v/>
      </c>
      <c r="F215" s="313" t="str">
        <f t="shared" si="9"/>
        <v>否</v>
      </c>
      <c r="G215" s="298" t="str">
        <f t="shared" si="10"/>
        <v>项</v>
      </c>
    </row>
    <row r="216" ht="38.1" customHeight="1" spans="1:7">
      <c r="A216" s="316" t="s">
        <v>2924</v>
      </c>
      <c r="B216" s="314" t="s">
        <v>2925</v>
      </c>
      <c r="C216" s="315"/>
      <c r="D216" s="315"/>
      <c r="E216" s="317" t="str">
        <f t="shared" si="11"/>
        <v/>
      </c>
      <c r="F216" s="313" t="str">
        <f t="shared" si="9"/>
        <v>否</v>
      </c>
      <c r="G216" s="298" t="str">
        <f t="shared" si="10"/>
        <v>项</v>
      </c>
    </row>
    <row r="217" s="294" customFormat="1" ht="38.1" customHeight="1" spans="1:7">
      <c r="A217" s="316" t="s">
        <v>2926</v>
      </c>
      <c r="B217" s="314" t="s">
        <v>2927</v>
      </c>
      <c r="C217" s="315"/>
      <c r="D217" s="315"/>
      <c r="E217" s="317" t="str">
        <f t="shared" si="11"/>
        <v/>
      </c>
      <c r="F217" s="313" t="str">
        <f t="shared" si="9"/>
        <v>否</v>
      </c>
      <c r="G217" s="298" t="str">
        <f t="shared" si="10"/>
        <v>项</v>
      </c>
    </row>
    <row r="218" s="294" customFormat="1" ht="38.1" customHeight="1" spans="1:7">
      <c r="A218" s="316" t="s">
        <v>2928</v>
      </c>
      <c r="B218" s="314" t="s">
        <v>2929</v>
      </c>
      <c r="C218" s="315"/>
      <c r="D218" s="315"/>
      <c r="E218" s="317" t="str">
        <f t="shared" si="11"/>
        <v/>
      </c>
      <c r="F218" s="313" t="str">
        <f t="shared" si="9"/>
        <v>否</v>
      </c>
      <c r="G218" s="298" t="str">
        <f t="shared" si="10"/>
        <v>项</v>
      </c>
    </row>
    <row r="219" s="294" customFormat="1" ht="38.1" customHeight="1" spans="1:7">
      <c r="A219" s="316" t="s">
        <v>2930</v>
      </c>
      <c r="B219" s="314" t="s">
        <v>2931</v>
      </c>
      <c r="C219" s="315"/>
      <c r="D219" s="315"/>
      <c r="E219" s="317" t="str">
        <f t="shared" si="11"/>
        <v/>
      </c>
      <c r="F219" s="313" t="str">
        <f t="shared" si="9"/>
        <v>否</v>
      </c>
      <c r="G219" s="298" t="str">
        <f t="shared" si="10"/>
        <v>项</v>
      </c>
    </row>
    <row r="220" ht="38.1" customHeight="1" spans="1:7">
      <c r="A220" s="316" t="s">
        <v>2932</v>
      </c>
      <c r="B220" s="314" t="s">
        <v>2933</v>
      </c>
      <c r="C220" s="315">
        <v>2927</v>
      </c>
      <c r="D220" s="315">
        <v>3500</v>
      </c>
      <c r="E220" s="111">
        <f>(D220-C220)/C220</f>
        <v>0.196</v>
      </c>
      <c r="F220" s="313" t="str">
        <f t="shared" si="9"/>
        <v>是</v>
      </c>
      <c r="G220" s="298" t="str">
        <f t="shared" si="10"/>
        <v>项</v>
      </c>
    </row>
    <row r="221" s="294" customFormat="1" ht="38.1" customHeight="1" spans="1:7">
      <c r="A221" s="310" t="s">
        <v>115</v>
      </c>
      <c r="B221" s="311" t="s">
        <v>2934</v>
      </c>
      <c r="C221" s="312">
        <f>SUM(C222)</f>
        <v>14</v>
      </c>
      <c r="D221" s="312">
        <f>SUM(D222)</f>
        <v>15</v>
      </c>
      <c r="E221" s="108">
        <f>(D221-C221)/C221</f>
        <v>0.071</v>
      </c>
      <c r="F221" s="313" t="str">
        <f t="shared" si="9"/>
        <v>是</v>
      </c>
      <c r="G221" s="298" t="str">
        <f t="shared" si="10"/>
        <v>类</v>
      </c>
    </row>
    <row r="222" s="294" customFormat="1" ht="38.1" customHeight="1" spans="1:7">
      <c r="A222" s="320">
        <v>23304</v>
      </c>
      <c r="B222" s="314" t="s">
        <v>2935</v>
      </c>
      <c r="C222" s="315">
        <f>SUM(C223:C238)</f>
        <v>14</v>
      </c>
      <c r="D222" s="315">
        <f>SUM(D223:D238)</f>
        <v>15</v>
      </c>
      <c r="E222" s="111">
        <f>(D222-C222)/C222</f>
        <v>0.071</v>
      </c>
      <c r="F222" s="313" t="str">
        <f t="shared" si="9"/>
        <v>是</v>
      </c>
      <c r="G222" s="298" t="str">
        <f t="shared" si="10"/>
        <v>款</v>
      </c>
    </row>
    <row r="223" ht="38.1" customHeight="1" spans="1:7">
      <c r="A223" s="316" t="s">
        <v>2936</v>
      </c>
      <c r="B223" s="314" t="s">
        <v>2937</v>
      </c>
      <c r="C223" s="315"/>
      <c r="D223" s="315"/>
      <c r="E223" s="317" t="str">
        <f t="shared" si="11"/>
        <v/>
      </c>
      <c r="F223" s="313" t="str">
        <f t="shared" si="9"/>
        <v>否</v>
      </c>
      <c r="G223" s="298" t="str">
        <f t="shared" si="10"/>
        <v>项</v>
      </c>
    </row>
    <row r="224" s="294" customFormat="1" ht="38.1" customHeight="1" spans="1:7">
      <c r="A224" s="316" t="s">
        <v>2938</v>
      </c>
      <c r="B224" s="314" t="s">
        <v>2939</v>
      </c>
      <c r="C224" s="315"/>
      <c r="D224" s="315"/>
      <c r="E224" s="317" t="str">
        <f t="shared" si="11"/>
        <v/>
      </c>
      <c r="F224" s="313" t="str">
        <f t="shared" si="9"/>
        <v>否</v>
      </c>
      <c r="G224" s="298" t="str">
        <f t="shared" si="10"/>
        <v>项</v>
      </c>
    </row>
    <row r="225" ht="38.1" customHeight="1" spans="1:7">
      <c r="A225" s="316" t="s">
        <v>2940</v>
      </c>
      <c r="B225" s="314" t="s">
        <v>2941</v>
      </c>
      <c r="C225" s="315"/>
      <c r="D225" s="315"/>
      <c r="E225" s="317" t="str">
        <f t="shared" si="11"/>
        <v/>
      </c>
      <c r="F225" s="313" t="str">
        <f t="shared" si="9"/>
        <v>否</v>
      </c>
      <c r="G225" s="298" t="str">
        <f t="shared" si="10"/>
        <v>项</v>
      </c>
    </row>
    <row r="226" s="294" customFormat="1" ht="38.1" customHeight="1" spans="1:7">
      <c r="A226" s="316" t="s">
        <v>2942</v>
      </c>
      <c r="B226" s="314" t="s">
        <v>2943</v>
      </c>
      <c r="C226" s="315"/>
      <c r="D226" s="315"/>
      <c r="E226" s="317" t="str">
        <f t="shared" si="11"/>
        <v/>
      </c>
      <c r="F226" s="313" t="str">
        <f t="shared" si="9"/>
        <v>否</v>
      </c>
      <c r="G226" s="298" t="str">
        <f t="shared" si="10"/>
        <v>项</v>
      </c>
    </row>
    <row r="227" s="294" customFormat="1" ht="38.1" customHeight="1" spans="1:7">
      <c r="A227" s="316" t="s">
        <v>2944</v>
      </c>
      <c r="B227" s="314" t="s">
        <v>2945</v>
      </c>
      <c r="C227" s="315"/>
      <c r="D227" s="315"/>
      <c r="E227" s="317" t="str">
        <f t="shared" si="11"/>
        <v/>
      </c>
      <c r="F227" s="313" t="str">
        <f t="shared" si="9"/>
        <v>否</v>
      </c>
      <c r="G227" s="298" t="str">
        <f t="shared" si="10"/>
        <v>项</v>
      </c>
    </row>
    <row r="228" ht="38.1" customHeight="1" spans="1:7">
      <c r="A228" s="316" t="s">
        <v>2946</v>
      </c>
      <c r="B228" s="314" t="s">
        <v>2947</v>
      </c>
      <c r="C228" s="315"/>
      <c r="D228" s="315"/>
      <c r="E228" s="317" t="str">
        <f t="shared" si="11"/>
        <v/>
      </c>
      <c r="F228" s="313" t="str">
        <f t="shared" si="9"/>
        <v>否</v>
      </c>
      <c r="G228" s="298" t="str">
        <f t="shared" si="10"/>
        <v>项</v>
      </c>
    </row>
    <row r="229" ht="38.1" customHeight="1" spans="1:7">
      <c r="A229" s="316" t="s">
        <v>2948</v>
      </c>
      <c r="B229" s="314" t="s">
        <v>2949</v>
      </c>
      <c r="C229" s="315"/>
      <c r="D229" s="315"/>
      <c r="E229" s="317" t="str">
        <f t="shared" si="11"/>
        <v/>
      </c>
      <c r="F229" s="313" t="str">
        <f t="shared" si="9"/>
        <v>否</v>
      </c>
      <c r="G229" s="298" t="str">
        <f t="shared" si="10"/>
        <v>项</v>
      </c>
    </row>
    <row r="230" ht="38.1" customHeight="1" spans="1:7">
      <c r="A230" s="316" t="s">
        <v>2950</v>
      </c>
      <c r="B230" s="314" t="s">
        <v>2951</v>
      </c>
      <c r="C230" s="315"/>
      <c r="D230" s="315"/>
      <c r="E230" s="317" t="str">
        <f t="shared" si="11"/>
        <v/>
      </c>
      <c r="F230" s="313" t="str">
        <f t="shared" si="9"/>
        <v>否</v>
      </c>
      <c r="G230" s="298" t="str">
        <f t="shared" si="10"/>
        <v>项</v>
      </c>
    </row>
    <row r="231" ht="38.1" customHeight="1" spans="1:7">
      <c r="A231" s="316" t="s">
        <v>2952</v>
      </c>
      <c r="B231" s="314" t="s">
        <v>2953</v>
      </c>
      <c r="C231" s="315"/>
      <c r="D231" s="315"/>
      <c r="E231" s="317" t="str">
        <f t="shared" si="11"/>
        <v/>
      </c>
      <c r="F231" s="313" t="str">
        <f t="shared" si="9"/>
        <v>否</v>
      </c>
      <c r="G231" s="298" t="str">
        <f t="shared" si="10"/>
        <v>项</v>
      </c>
    </row>
    <row r="232" ht="38.1" customHeight="1" spans="1:7">
      <c r="A232" s="316" t="s">
        <v>2954</v>
      </c>
      <c r="B232" s="314" t="s">
        <v>2955</v>
      </c>
      <c r="C232" s="315"/>
      <c r="D232" s="315"/>
      <c r="E232" s="317" t="str">
        <f t="shared" si="11"/>
        <v/>
      </c>
      <c r="F232" s="313" t="str">
        <f t="shared" si="9"/>
        <v>否</v>
      </c>
      <c r="G232" s="298" t="str">
        <f t="shared" si="10"/>
        <v>项</v>
      </c>
    </row>
    <row r="233" ht="38.1" customHeight="1" spans="1:7">
      <c r="A233" s="316" t="s">
        <v>2956</v>
      </c>
      <c r="B233" s="314" t="s">
        <v>2957</v>
      </c>
      <c r="C233" s="315"/>
      <c r="D233" s="315"/>
      <c r="E233" s="317" t="str">
        <f t="shared" si="11"/>
        <v/>
      </c>
      <c r="F233" s="313" t="str">
        <f t="shared" si="9"/>
        <v>否</v>
      </c>
      <c r="G233" s="298" t="str">
        <f t="shared" si="10"/>
        <v>项</v>
      </c>
    </row>
    <row r="234" ht="38.1" customHeight="1" spans="1:7">
      <c r="A234" s="316" t="s">
        <v>2958</v>
      </c>
      <c r="B234" s="314" t="s">
        <v>2959</v>
      </c>
      <c r="C234" s="315"/>
      <c r="D234" s="315"/>
      <c r="E234" s="317" t="str">
        <f t="shared" si="11"/>
        <v/>
      </c>
      <c r="F234" s="313" t="str">
        <f t="shared" si="9"/>
        <v>否</v>
      </c>
      <c r="G234" s="298" t="str">
        <f t="shared" si="10"/>
        <v>项</v>
      </c>
    </row>
    <row r="235" ht="38.1" customHeight="1" spans="1:7">
      <c r="A235" s="316" t="s">
        <v>2960</v>
      </c>
      <c r="B235" s="314" t="s">
        <v>2961</v>
      </c>
      <c r="C235" s="315"/>
      <c r="D235" s="315"/>
      <c r="E235" s="317" t="str">
        <f t="shared" si="11"/>
        <v/>
      </c>
      <c r="F235" s="313" t="str">
        <f t="shared" si="9"/>
        <v>否</v>
      </c>
      <c r="G235" s="298" t="str">
        <f t="shared" si="10"/>
        <v>项</v>
      </c>
    </row>
    <row r="236" s="294" customFormat="1" ht="38.1" customHeight="1" spans="1:7">
      <c r="A236" s="316" t="s">
        <v>2962</v>
      </c>
      <c r="B236" s="314" t="s">
        <v>2963</v>
      </c>
      <c r="C236" s="315"/>
      <c r="D236" s="315"/>
      <c r="E236" s="317" t="str">
        <f t="shared" si="11"/>
        <v/>
      </c>
      <c r="F236" s="313" t="str">
        <f t="shared" si="9"/>
        <v>否</v>
      </c>
      <c r="G236" s="298" t="str">
        <f t="shared" si="10"/>
        <v>项</v>
      </c>
    </row>
    <row r="237" ht="38.1" customHeight="1" spans="1:7">
      <c r="A237" s="316" t="s">
        <v>2964</v>
      </c>
      <c r="B237" s="314" t="s">
        <v>2965</v>
      </c>
      <c r="C237" s="315"/>
      <c r="D237" s="315"/>
      <c r="E237" s="317" t="str">
        <f t="shared" si="11"/>
        <v/>
      </c>
      <c r="F237" s="313" t="str">
        <f t="shared" si="9"/>
        <v>否</v>
      </c>
      <c r="G237" s="298" t="str">
        <f t="shared" si="10"/>
        <v>项</v>
      </c>
    </row>
    <row r="238" ht="38.1" customHeight="1" spans="1:7">
      <c r="A238" s="316" t="s">
        <v>2966</v>
      </c>
      <c r="B238" s="314" t="s">
        <v>2967</v>
      </c>
      <c r="C238" s="315">
        <v>14</v>
      </c>
      <c r="D238" s="315">
        <v>15</v>
      </c>
      <c r="E238" s="111">
        <f>(D238-C238)/C238</f>
        <v>0.071</v>
      </c>
      <c r="F238" s="313" t="str">
        <f t="shared" si="9"/>
        <v>是</v>
      </c>
      <c r="G238" s="298" t="str">
        <f t="shared" si="10"/>
        <v>项</v>
      </c>
    </row>
    <row r="239" ht="38.1" customHeight="1" spans="1:7">
      <c r="A239" s="319" t="s">
        <v>2968</v>
      </c>
      <c r="B239" s="311" t="s">
        <v>2969</v>
      </c>
      <c r="C239" s="312">
        <f>C240+C253</f>
        <v>5468</v>
      </c>
      <c r="D239" s="312"/>
      <c r="E239" s="108">
        <f>(D239-C239)/C239</f>
        <v>-1</v>
      </c>
      <c r="F239" s="313" t="str">
        <f t="shared" si="9"/>
        <v>是</v>
      </c>
      <c r="G239" s="298" t="str">
        <f t="shared" si="10"/>
        <v>类</v>
      </c>
    </row>
    <row r="240" ht="38.1" customHeight="1" spans="1:7">
      <c r="A240" s="320" t="s">
        <v>2970</v>
      </c>
      <c r="B240" s="314" t="s">
        <v>2971</v>
      </c>
      <c r="C240" s="315">
        <f>SUM(C241:C252)</f>
        <v>5000</v>
      </c>
      <c r="D240" s="315"/>
      <c r="E240" s="111">
        <f>(D240-C240)/C240</f>
        <v>-1</v>
      </c>
      <c r="F240" s="313" t="str">
        <f t="shared" si="9"/>
        <v>是</v>
      </c>
      <c r="G240" s="298" t="str">
        <f t="shared" si="10"/>
        <v>款</v>
      </c>
    </row>
    <row r="241" ht="38.1" customHeight="1" spans="1:7">
      <c r="A241" s="320" t="s">
        <v>2972</v>
      </c>
      <c r="B241" s="314" t="s">
        <v>2973</v>
      </c>
      <c r="C241" s="315">
        <v>5000</v>
      </c>
      <c r="D241" s="315"/>
      <c r="E241" s="111">
        <f>(D241-C241)/C241</f>
        <v>-1</v>
      </c>
      <c r="F241" s="313" t="str">
        <f t="shared" si="9"/>
        <v>是</v>
      </c>
      <c r="G241" s="298" t="str">
        <f t="shared" si="10"/>
        <v>项</v>
      </c>
    </row>
    <row r="242" ht="38.1" customHeight="1" spans="1:7">
      <c r="A242" s="320" t="s">
        <v>2974</v>
      </c>
      <c r="B242" s="314" t="s">
        <v>2975</v>
      </c>
      <c r="C242" s="315"/>
      <c r="D242" s="315"/>
      <c r="E242" s="317" t="str">
        <f t="shared" si="11"/>
        <v/>
      </c>
      <c r="F242" s="313" t="str">
        <f t="shared" si="9"/>
        <v>否</v>
      </c>
      <c r="G242" s="298" t="str">
        <f t="shared" si="10"/>
        <v>项</v>
      </c>
    </row>
    <row r="243" ht="38.1" customHeight="1" spans="1:7">
      <c r="A243" s="320" t="s">
        <v>2976</v>
      </c>
      <c r="B243" s="314" t="s">
        <v>2977</v>
      </c>
      <c r="C243" s="315"/>
      <c r="D243" s="315"/>
      <c r="E243" s="317" t="str">
        <f t="shared" si="11"/>
        <v/>
      </c>
      <c r="F243" s="313" t="str">
        <f t="shared" si="9"/>
        <v>否</v>
      </c>
      <c r="G243" s="298" t="str">
        <f t="shared" si="10"/>
        <v>项</v>
      </c>
    </row>
    <row r="244" ht="38.1" customHeight="1" spans="1:7">
      <c r="A244" s="320" t="s">
        <v>2978</v>
      </c>
      <c r="B244" s="314" t="s">
        <v>2979</v>
      </c>
      <c r="C244" s="315"/>
      <c r="D244" s="315"/>
      <c r="E244" s="317" t="str">
        <f t="shared" si="11"/>
        <v/>
      </c>
      <c r="F244" s="313" t="str">
        <f t="shared" si="9"/>
        <v>否</v>
      </c>
      <c r="G244" s="298" t="str">
        <f t="shared" si="10"/>
        <v>项</v>
      </c>
    </row>
    <row r="245" ht="38.1" customHeight="1" spans="1:7">
      <c r="A245" s="320" t="s">
        <v>2980</v>
      </c>
      <c r="B245" s="314" t="s">
        <v>2981</v>
      </c>
      <c r="C245" s="315"/>
      <c r="D245" s="315"/>
      <c r="E245" s="317" t="str">
        <f t="shared" si="11"/>
        <v/>
      </c>
      <c r="F245" s="313" t="str">
        <f t="shared" si="9"/>
        <v>否</v>
      </c>
      <c r="G245" s="298" t="str">
        <f t="shared" si="10"/>
        <v>项</v>
      </c>
    </row>
    <row r="246" ht="38.1" customHeight="1" spans="1:7">
      <c r="A246" s="320" t="s">
        <v>2982</v>
      </c>
      <c r="B246" s="314" t="s">
        <v>2983</v>
      </c>
      <c r="C246" s="315"/>
      <c r="D246" s="315"/>
      <c r="E246" s="317" t="str">
        <f t="shared" si="11"/>
        <v/>
      </c>
      <c r="F246" s="313" t="str">
        <f t="shared" si="9"/>
        <v>否</v>
      </c>
      <c r="G246" s="298" t="str">
        <f t="shared" si="10"/>
        <v>项</v>
      </c>
    </row>
    <row r="247" ht="38.1" customHeight="1" spans="1:7">
      <c r="A247" s="320" t="s">
        <v>2984</v>
      </c>
      <c r="B247" s="314" t="s">
        <v>2985</v>
      </c>
      <c r="C247" s="315"/>
      <c r="D247" s="315"/>
      <c r="E247" s="317" t="str">
        <f t="shared" si="11"/>
        <v/>
      </c>
      <c r="F247" s="313" t="str">
        <f t="shared" si="9"/>
        <v>否</v>
      </c>
      <c r="G247" s="298" t="str">
        <f t="shared" si="10"/>
        <v>项</v>
      </c>
    </row>
    <row r="248" ht="38.1" customHeight="1" spans="1:7">
      <c r="A248" s="320" t="s">
        <v>2986</v>
      </c>
      <c r="B248" s="314" t="s">
        <v>2987</v>
      </c>
      <c r="C248" s="315"/>
      <c r="D248" s="315"/>
      <c r="E248" s="317" t="str">
        <f t="shared" si="11"/>
        <v/>
      </c>
      <c r="F248" s="313" t="str">
        <f t="shared" si="9"/>
        <v>否</v>
      </c>
      <c r="G248" s="298" t="str">
        <f t="shared" si="10"/>
        <v>项</v>
      </c>
    </row>
    <row r="249" ht="38.1" customHeight="1" spans="1:7">
      <c r="A249" s="320" t="s">
        <v>2988</v>
      </c>
      <c r="B249" s="314" t="s">
        <v>2989</v>
      </c>
      <c r="C249" s="315"/>
      <c r="D249" s="315"/>
      <c r="E249" s="317" t="str">
        <f t="shared" si="11"/>
        <v/>
      </c>
      <c r="F249" s="313" t="str">
        <f t="shared" si="9"/>
        <v>否</v>
      </c>
      <c r="G249" s="298" t="str">
        <f t="shared" si="10"/>
        <v>项</v>
      </c>
    </row>
    <row r="250" ht="38.1" customHeight="1" spans="1:7">
      <c r="A250" s="320" t="s">
        <v>2990</v>
      </c>
      <c r="B250" s="314" t="s">
        <v>2991</v>
      </c>
      <c r="C250" s="315"/>
      <c r="D250" s="315"/>
      <c r="E250" s="317" t="str">
        <f t="shared" si="11"/>
        <v/>
      </c>
      <c r="F250" s="313" t="str">
        <f t="shared" si="9"/>
        <v>否</v>
      </c>
      <c r="G250" s="298" t="str">
        <f t="shared" si="10"/>
        <v>项</v>
      </c>
    </row>
    <row r="251" ht="38.1" customHeight="1" spans="1:7">
      <c r="A251" s="320" t="s">
        <v>2992</v>
      </c>
      <c r="B251" s="314" t="s">
        <v>2993</v>
      </c>
      <c r="C251" s="315"/>
      <c r="D251" s="315"/>
      <c r="E251" s="317" t="str">
        <f t="shared" si="11"/>
        <v/>
      </c>
      <c r="F251" s="313" t="str">
        <f t="shared" si="9"/>
        <v>否</v>
      </c>
      <c r="G251" s="298" t="str">
        <f t="shared" si="10"/>
        <v>项</v>
      </c>
    </row>
    <row r="252" ht="38.1" customHeight="1" spans="1:7">
      <c r="A252" s="320" t="s">
        <v>2994</v>
      </c>
      <c r="B252" s="314" t="s">
        <v>2995</v>
      </c>
      <c r="C252" s="315"/>
      <c r="D252" s="315"/>
      <c r="E252" s="317" t="str">
        <f t="shared" si="11"/>
        <v/>
      </c>
      <c r="F252" s="313" t="str">
        <f t="shared" si="9"/>
        <v>否</v>
      </c>
      <c r="G252" s="298" t="str">
        <f t="shared" si="10"/>
        <v>项</v>
      </c>
    </row>
    <row r="253" ht="38.1" customHeight="1" spans="1:7">
      <c r="A253" s="320" t="s">
        <v>2996</v>
      </c>
      <c r="B253" s="314" t="s">
        <v>2997</v>
      </c>
      <c r="C253" s="315">
        <f>SUM(C254:C259)</f>
        <v>468</v>
      </c>
      <c r="D253" s="315"/>
      <c r="E253" s="111">
        <f>(D253-C253)/C253</f>
        <v>-1</v>
      </c>
      <c r="F253" s="313" t="str">
        <f t="shared" si="9"/>
        <v>是</v>
      </c>
      <c r="G253" s="298" t="str">
        <f t="shared" si="10"/>
        <v>款</v>
      </c>
    </row>
    <row r="254" ht="38.1" customHeight="1" spans="1:7">
      <c r="A254" s="320" t="s">
        <v>2998</v>
      </c>
      <c r="B254" s="314" t="s">
        <v>2999</v>
      </c>
      <c r="C254" s="315"/>
      <c r="D254" s="315"/>
      <c r="E254" s="317" t="str">
        <f t="shared" si="11"/>
        <v/>
      </c>
      <c r="F254" s="313" t="str">
        <f t="shared" si="9"/>
        <v>否</v>
      </c>
      <c r="G254" s="298" t="str">
        <f t="shared" si="10"/>
        <v>项</v>
      </c>
    </row>
    <row r="255" ht="38.1" customHeight="1" spans="1:7">
      <c r="A255" s="320" t="s">
        <v>3000</v>
      </c>
      <c r="B255" s="314" t="s">
        <v>3001</v>
      </c>
      <c r="C255" s="315"/>
      <c r="D255" s="315"/>
      <c r="E255" s="317" t="str">
        <f t="shared" si="11"/>
        <v/>
      </c>
      <c r="F255" s="313" t="str">
        <f t="shared" si="9"/>
        <v>否</v>
      </c>
      <c r="G255" s="298" t="str">
        <f t="shared" si="10"/>
        <v>项</v>
      </c>
    </row>
    <row r="256" ht="38.1" customHeight="1" spans="1:7">
      <c r="A256" s="320" t="s">
        <v>3002</v>
      </c>
      <c r="B256" s="314" t="s">
        <v>3003</v>
      </c>
      <c r="C256" s="315"/>
      <c r="D256" s="315"/>
      <c r="E256" s="317" t="str">
        <f t="shared" si="11"/>
        <v/>
      </c>
      <c r="F256" s="313" t="str">
        <f t="shared" si="9"/>
        <v>否</v>
      </c>
      <c r="G256" s="298" t="str">
        <f t="shared" si="10"/>
        <v>项</v>
      </c>
    </row>
    <row r="257" ht="38.1" customHeight="1" spans="1:7">
      <c r="A257" s="320" t="s">
        <v>3004</v>
      </c>
      <c r="B257" s="314" t="s">
        <v>3005</v>
      </c>
      <c r="C257" s="315"/>
      <c r="D257" s="315"/>
      <c r="E257" s="317" t="str">
        <f t="shared" si="11"/>
        <v/>
      </c>
      <c r="F257" s="313" t="str">
        <f t="shared" si="9"/>
        <v>否</v>
      </c>
      <c r="G257" s="298" t="str">
        <f t="shared" si="10"/>
        <v>项</v>
      </c>
    </row>
    <row r="258" ht="38.1" customHeight="1" spans="1:7">
      <c r="A258" s="320" t="s">
        <v>3006</v>
      </c>
      <c r="B258" s="314" t="s">
        <v>3007</v>
      </c>
      <c r="C258" s="315">
        <v>256</v>
      </c>
      <c r="D258" s="315"/>
      <c r="E258" s="111">
        <f>(D258-C258)/C258</f>
        <v>-1</v>
      </c>
      <c r="F258" s="313" t="str">
        <f t="shared" si="9"/>
        <v>是</v>
      </c>
      <c r="G258" s="298" t="str">
        <f t="shared" si="10"/>
        <v>项</v>
      </c>
    </row>
    <row r="259" ht="38.1" customHeight="1" spans="1:7">
      <c r="A259" s="320" t="s">
        <v>3008</v>
      </c>
      <c r="B259" s="314" t="s">
        <v>3009</v>
      </c>
      <c r="C259" s="315">
        <v>212</v>
      </c>
      <c r="D259" s="315"/>
      <c r="E259" s="111">
        <f>(D259-C259)/C259</f>
        <v>-1</v>
      </c>
      <c r="F259" s="313" t="str">
        <f t="shared" si="9"/>
        <v>是</v>
      </c>
      <c r="G259" s="298" t="str">
        <f t="shared" si="10"/>
        <v>项</v>
      </c>
    </row>
    <row r="260" ht="38.1" customHeight="1" spans="1:6">
      <c r="A260" s="310"/>
      <c r="B260" s="311"/>
      <c r="C260" s="321"/>
      <c r="D260" s="321"/>
      <c r="E260" s="108"/>
      <c r="F260" s="313" t="str">
        <f>IF(LEN(A260)=3,"是",IF(B260&lt;&gt;"",IF(SUM(C260:D260)&lt;&gt;0,"是","否"),"是"))</f>
        <v>是</v>
      </c>
    </row>
    <row r="261" ht="38.1" customHeight="1" spans="1:6">
      <c r="A261" s="322"/>
      <c r="B261" s="323" t="s">
        <v>3010</v>
      </c>
      <c r="C261" s="312">
        <f>SUM(C4+C20+C32+C43+C98+C122+C174+C178+C204+C221+C239)</f>
        <v>23877</v>
      </c>
      <c r="D261" s="312">
        <f>SUM(D4+D20+D32+D43+D98+D122+D174+D178+D204+D221+D239)</f>
        <v>6410</v>
      </c>
      <c r="E261" s="108">
        <f>(D261-C261)/C261</f>
        <v>-0.732</v>
      </c>
      <c r="F261" s="313" t="str">
        <f t="shared" ref="F261:F269" si="12">IF(LEN(A261)=3,"是",IF(B261&lt;&gt;"",IF(SUM(C261:D261)&lt;&gt;0,"是","否"),"是"))</f>
        <v>是</v>
      </c>
    </row>
    <row r="262" ht="38.1" customHeight="1" spans="1:6">
      <c r="A262" s="368" t="s">
        <v>3011</v>
      </c>
      <c r="B262" s="325" t="s">
        <v>120</v>
      </c>
      <c r="C262" s="326">
        <f>C263+C266+C267</f>
        <v>8902</v>
      </c>
      <c r="D262" s="326">
        <f>D263+D266+D267</f>
        <v>37040</v>
      </c>
      <c r="E262" s="108">
        <f>(D262-C262)/C262</f>
        <v>3.161</v>
      </c>
      <c r="F262" s="313" t="str">
        <f t="shared" si="12"/>
        <v>是</v>
      </c>
    </row>
    <row r="263" ht="38.1" customHeight="1" spans="1:6">
      <c r="A263" s="368" t="s">
        <v>3012</v>
      </c>
      <c r="B263" s="369" t="s">
        <v>3013</v>
      </c>
      <c r="C263" s="326">
        <f>SUM(C264:C265)</f>
        <v>0</v>
      </c>
      <c r="D263" s="326">
        <f>SUM(D264:D265)</f>
        <v>0</v>
      </c>
      <c r="E263" s="108"/>
      <c r="F263" s="313" t="str">
        <f t="shared" si="12"/>
        <v>否</v>
      </c>
    </row>
    <row r="264" ht="38.1" customHeight="1" spans="1:7">
      <c r="A264" s="370" t="s">
        <v>3014</v>
      </c>
      <c r="B264" s="333" t="s">
        <v>3015</v>
      </c>
      <c r="C264" s="329"/>
      <c r="D264" s="330"/>
      <c r="E264" s="331"/>
      <c r="F264" s="313" t="str">
        <f t="shared" si="12"/>
        <v>否</v>
      </c>
      <c r="G264" s="294"/>
    </row>
    <row r="265" ht="38.1" customHeight="1" spans="1:7">
      <c r="A265" s="370" t="s">
        <v>3016</v>
      </c>
      <c r="B265" s="333" t="s">
        <v>3017</v>
      </c>
      <c r="C265" s="329"/>
      <c r="D265" s="330"/>
      <c r="E265" s="331"/>
      <c r="F265" s="313" t="str">
        <f t="shared" si="12"/>
        <v>否</v>
      </c>
      <c r="G265" s="294"/>
    </row>
    <row r="266" ht="38.1" customHeight="1" spans="1:6">
      <c r="A266" s="371" t="s">
        <v>3018</v>
      </c>
      <c r="B266" s="327" t="s">
        <v>3019</v>
      </c>
      <c r="C266" s="334">
        <v>8800</v>
      </c>
      <c r="D266" s="335">
        <v>37000</v>
      </c>
      <c r="E266" s="111">
        <f>(D266-C266)/C266</f>
        <v>3.205</v>
      </c>
      <c r="F266" s="313" t="str">
        <f t="shared" si="12"/>
        <v>是</v>
      </c>
    </row>
    <row r="267" ht="38.1" customHeight="1" spans="1:6">
      <c r="A267" s="371" t="s">
        <v>3020</v>
      </c>
      <c r="B267" s="327" t="s">
        <v>3021</v>
      </c>
      <c r="C267" s="334">
        <v>102</v>
      </c>
      <c r="D267" s="335">
        <v>40</v>
      </c>
      <c r="E267" s="111">
        <f>(D267-C267)/C267</f>
        <v>-0.608</v>
      </c>
      <c r="F267" s="313" t="str">
        <f t="shared" si="12"/>
        <v>是</v>
      </c>
    </row>
    <row r="268" ht="38.1" customHeight="1" spans="1:6">
      <c r="A268" s="371" t="s">
        <v>3022</v>
      </c>
      <c r="B268" s="338" t="s">
        <v>3023</v>
      </c>
      <c r="C268" s="326"/>
      <c r="D268" s="337">
        <v>900</v>
      </c>
      <c r="E268" s="111"/>
      <c r="F268" s="313" t="str">
        <f t="shared" si="12"/>
        <v>是</v>
      </c>
    </row>
    <row r="269" ht="38.1" customHeight="1" spans="1:6">
      <c r="A269" s="372"/>
      <c r="B269" s="342" t="s">
        <v>127</v>
      </c>
      <c r="C269" s="326">
        <f>C261+C262+C268</f>
        <v>32779</v>
      </c>
      <c r="D269" s="326">
        <f>D261+D262+D268</f>
        <v>44350</v>
      </c>
      <c r="E269" s="108">
        <f>(D269-C269)/C269</f>
        <v>0.353</v>
      </c>
      <c r="F269" s="313" t="str">
        <f t="shared" si="12"/>
        <v>是</v>
      </c>
    </row>
    <row r="270" spans="3:3">
      <c r="C270" s="373"/>
    </row>
    <row r="272" spans="3:3">
      <c r="C272" s="373"/>
    </row>
    <row r="274" spans="3:3">
      <c r="C274" s="373"/>
    </row>
    <row r="275" spans="3:3">
      <c r="C275" s="373"/>
    </row>
    <row r="277" spans="3:3">
      <c r="C277" s="373"/>
    </row>
    <row r="278" spans="3:3">
      <c r="C278" s="373"/>
    </row>
    <row r="279" spans="3:3">
      <c r="C279" s="373"/>
    </row>
    <row r="280" spans="3:3">
      <c r="C280" s="373"/>
    </row>
    <row r="282" spans="3:3">
      <c r="C282" s="373"/>
    </row>
  </sheetData>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view="pageBreakPreview" zoomScaleNormal="115" workbookViewId="0">
      <pane ySplit="3" topLeftCell="A25" activePane="bottomLeft" state="frozen"/>
      <selection/>
      <selection pane="bottomLeft" activeCell="C20" sqref="C20"/>
    </sheetView>
  </sheetViews>
  <sheetFormatPr defaultColWidth="9" defaultRowHeight="14.25" outlineLevelCol="5"/>
  <cols>
    <col min="1" max="1" width="15" style="165" customWidth="1"/>
    <col min="2" max="2" width="50.75" style="165" customWidth="1"/>
    <col min="3" max="4" width="20.625" style="165" customWidth="1"/>
    <col min="5" max="5" width="20.625" style="346" customWidth="1"/>
    <col min="6" max="6" width="3.75" style="165" customWidth="1"/>
    <col min="7" max="16384" width="9" style="165"/>
  </cols>
  <sheetData>
    <row r="1" ht="45" customHeight="1" spans="1:6">
      <c r="A1" s="167"/>
      <c r="B1" s="347" t="s">
        <v>3024</v>
      </c>
      <c r="C1" s="347"/>
      <c r="D1" s="347"/>
      <c r="E1" s="347"/>
      <c r="F1" s="167"/>
    </row>
    <row r="2" s="344" customFormat="1" ht="20.1" customHeight="1" spans="1:6">
      <c r="A2" s="348"/>
      <c r="B2" s="349"/>
      <c r="C2" s="350"/>
      <c r="D2" s="349"/>
      <c r="E2" s="351" t="s">
        <v>1</v>
      </c>
      <c r="F2" s="348"/>
    </row>
    <row r="3" s="345" customFormat="1" ht="45" customHeight="1" spans="1:6">
      <c r="A3" s="352" t="s">
        <v>2</v>
      </c>
      <c r="B3" s="353" t="s">
        <v>3</v>
      </c>
      <c r="C3" s="279" t="s">
        <v>129</v>
      </c>
      <c r="D3" s="279" t="s">
        <v>5</v>
      </c>
      <c r="E3" s="279" t="s">
        <v>130</v>
      </c>
      <c r="F3" s="354" t="s">
        <v>7</v>
      </c>
    </row>
    <row r="4" s="345" customFormat="1" ht="36" customHeight="1" spans="1:6">
      <c r="A4" s="316" t="s">
        <v>2505</v>
      </c>
      <c r="B4" s="311" t="s">
        <v>2506</v>
      </c>
      <c r="C4" s="312"/>
      <c r="D4" s="312"/>
      <c r="E4" s="318"/>
      <c r="F4" s="355" t="str">
        <f t="shared" ref="F4:F29" si="0">IF(LEN(A4)=7,"是",IF(B4&lt;&gt;"",IF(SUM(C4:D4)&lt;&gt;0,"是","否"),"是"))</f>
        <v>是</v>
      </c>
    </row>
    <row r="5" ht="36" customHeight="1" spans="1:6">
      <c r="A5" s="316" t="s">
        <v>2507</v>
      </c>
      <c r="B5" s="311" t="s">
        <v>2508</v>
      </c>
      <c r="C5" s="312"/>
      <c r="D5" s="312"/>
      <c r="E5" s="108"/>
      <c r="F5" s="355" t="str">
        <f t="shared" si="0"/>
        <v>是</v>
      </c>
    </row>
    <row r="6" ht="36" customHeight="1" spans="1:6">
      <c r="A6" s="316" t="s">
        <v>2509</v>
      </c>
      <c r="B6" s="311" t="s">
        <v>2510</v>
      </c>
      <c r="C6" s="312"/>
      <c r="D6" s="312"/>
      <c r="E6" s="108"/>
      <c r="F6" s="355" t="str">
        <f t="shared" si="0"/>
        <v>是</v>
      </c>
    </row>
    <row r="7" ht="36" customHeight="1" spans="1:6">
      <c r="A7" s="316" t="s">
        <v>2511</v>
      </c>
      <c r="B7" s="311" t="s">
        <v>2512</v>
      </c>
      <c r="C7" s="312"/>
      <c r="D7" s="312"/>
      <c r="E7" s="108"/>
      <c r="F7" s="355" t="str">
        <f t="shared" si="0"/>
        <v>是</v>
      </c>
    </row>
    <row r="8" ht="36" customHeight="1" spans="1:6">
      <c r="A8" s="316" t="s">
        <v>2513</v>
      </c>
      <c r="B8" s="311" t="s">
        <v>2514</v>
      </c>
      <c r="C8" s="312"/>
      <c r="D8" s="312"/>
      <c r="E8" s="108"/>
      <c r="F8" s="355" t="str">
        <f t="shared" si="0"/>
        <v>是</v>
      </c>
    </row>
    <row r="9" ht="36" customHeight="1" spans="1:6">
      <c r="A9" s="316" t="s">
        <v>2515</v>
      </c>
      <c r="B9" s="311" t="s">
        <v>2516</v>
      </c>
      <c r="C9" s="312">
        <v>41</v>
      </c>
      <c r="D9" s="312">
        <v>250</v>
      </c>
      <c r="E9" s="108">
        <f>(D9-C9)/C9</f>
        <v>5.098</v>
      </c>
      <c r="F9" s="355" t="str">
        <f t="shared" si="0"/>
        <v>是</v>
      </c>
    </row>
    <row r="10" ht="36" customHeight="1" spans="1:6">
      <c r="A10" s="316" t="s">
        <v>2517</v>
      </c>
      <c r="B10" s="311" t="s">
        <v>2518</v>
      </c>
      <c r="C10" s="312">
        <f>SUM(C11:C15)</f>
        <v>6244</v>
      </c>
      <c r="D10" s="312">
        <f>SUM(D11:D15)</f>
        <v>19970</v>
      </c>
      <c r="E10" s="108">
        <f>(D10-C10)/C10</f>
        <v>2.198</v>
      </c>
      <c r="F10" s="355" t="str">
        <f t="shared" si="0"/>
        <v>是</v>
      </c>
    </row>
    <row r="11" ht="36" customHeight="1" spans="1:6">
      <c r="A11" s="316" t="s">
        <v>2519</v>
      </c>
      <c r="B11" s="314" t="s">
        <v>2520</v>
      </c>
      <c r="C11" s="315">
        <v>6054</v>
      </c>
      <c r="D11" s="315">
        <v>19680</v>
      </c>
      <c r="E11" s="111">
        <f>(D11-C11)/C11</f>
        <v>2.251</v>
      </c>
      <c r="F11" s="162" t="str">
        <f t="shared" si="0"/>
        <v>是</v>
      </c>
    </row>
    <row r="12" ht="36" customHeight="1" spans="1:6">
      <c r="A12" s="316" t="s">
        <v>2521</v>
      </c>
      <c r="B12" s="314" t="s">
        <v>2522</v>
      </c>
      <c r="C12" s="315">
        <v>189</v>
      </c>
      <c r="D12" s="315">
        <v>290</v>
      </c>
      <c r="E12" s="111">
        <f>(D12-C12)/C12</f>
        <v>0.534</v>
      </c>
      <c r="F12" s="355" t="str">
        <f t="shared" si="0"/>
        <v>是</v>
      </c>
    </row>
    <row r="13" ht="36" customHeight="1" spans="1:6">
      <c r="A13" s="316" t="s">
        <v>2523</v>
      </c>
      <c r="B13" s="314" t="s">
        <v>2524</v>
      </c>
      <c r="C13" s="315"/>
      <c r="D13" s="315"/>
      <c r="E13" s="111"/>
      <c r="F13" s="355" t="str">
        <f t="shared" si="0"/>
        <v>否</v>
      </c>
    </row>
    <row r="14" ht="36" customHeight="1" spans="1:6">
      <c r="A14" s="316" t="s">
        <v>2525</v>
      </c>
      <c r="B14" s="314" t="s">
        <v>2526</v>
      </c>
      <c r="C14" s="315"/>
      <c r="D14" s="315"/>
      <c r="E14" s="111"/>
      <c r="F14" s="355" t="str">
        <f t="shared" si="0"/>
        <v>否</v>
      </c>
    </row>
    <row r="15" ht="36" customHeight="1" spans="1:6">
      <c r="A15" s="316" t="s">
        <v>2527</v>
      </c>
      <c r="B15" s="314" t="s">
        <v>2528</v>
      </c>
      <c r="C15" s="315">
        <v>1</v>
      </c>
      <c r="D15" s="315"/>
      <c r="E15" s="111"/>
      <c r="F15" s="355" t="str">
        <f t="shared" si="0"/>
        <v>是</v>
      </c>
    </row>
    <row r="16" ht="36" customHeight="1" spans="1:6">
      <c r="A16" s="356" t="s">
        <v>2529</v>
      </c>
      <c r="B16" s="357" t="s">
        <v>2530</v>
      </c>
      <c r="C16" s="312"/>
      <c r="D16" s="312"/>
      <c r="E16" s="108"/>
      <c r="F16" s="355" t="str">
        <f t="shared" si="0"/>
        <v>是</v>
      </c>
    </row>
    <row r="17" ht="36" customHeight="1" spans="1:6">
      <c r="A17" s="356" t="s">
        <v>2531</v>
      </c>
      <c r="B17" s="357" t="s">
        <v>2532</v>
      </c>
      <c r="C17" s="312"/>
      <c r="D17" s="312"/>
      <c r="E17" s="108"/>
      <c r="F17" s="355" t="str">
        <f t="shared" si="0"/>
        <v>是</v>
      </c>
    </row>
    <row r="18" ht="36" customHeight="1" spans="1:6">
      <c r="A18" s="356" t="s">
        <v>2533</v>
      </c>
      <c r="B18" s="214" t="s">
        <v>2534</v>
      </c>
      <c r="C18" s="315"/>
      <c r="D18" s="315"/>
      <c r="E18" s="111"/>
      <c r="F18" s="355" t="str">
        <f t="shared" si="0"/>
        <v>否</v>
      </c>
    </row>
    <row r="19" ht="36" customHeight="1" spans="1:6">
      <c r="A19" s="356" t="s">
        <v>2535</v>
      </c>
      <c r="B19" s="214" t="s">
        <v>2536</v>
      </c>
      <c r="C19" s="315"/>
      <c r="D19" s="315"/>
      <c r="E19" s="111"/>
      <c r="F19" s="355" t="str">
        <f t="shared" si="0"/>
        <v>否</v>
      </c>
    </row>
    <row r="20" ht="36" customHeight="1" spans="1:6">
      <c r="A20" s="356" t="s">
        <v>2537</v>
      </c>
      <c r="B20" s="357" t="s">
        <v>2538</v>
      </c>
      <c r="C20" s="312">
        <v>197</v>
      </c>
      <c r="D20" s="312">
        <v>380</v>
      </c>
      <c r="E20" s="108">
        <f>(D20-C20)/C20</f>
        <v>0.929</v>
      </c>
      <c r="F20" s="355" t="str">
        <f t="shared" si="0"/>
        <v>是</v>
      </c>
    </row>
    <row r="21" ht="36" customHeight="1" spans="1:6">
      <c r="A21" s="356" t="s">
        <v>2539</v>
      </c>
      <c r="B21" s="357" t="s">
        <v>2540</v>
      </c>
      <c r="C21" s="312"/>
      <c r="D21" s="312"/>
      <c r="E21" s="108"/>
      <c r="F21" s="355" t="str">
        <f t="shared" si="0"/>
        <v>是</v>
      </c>
    </row>
    <row r="22" ht="36" customHeight="1" spans="1:6">
      <c r="A22" s="356" t="s">
        <v>2541</v>
      </c>
      <c r="B22" s="357" t="s">
        <v>2542</v>
      </c>
      <c r="C22" s="312"/>
      <c r="D22" s="312"/>
      <c r="E22" s="108"/>
      <c r="F22" s="355" t="str">
        <f t="shared" si="0"/>
        <v>是</v>
      </c>
    </row>
    <row r="23" ht="36" customHeight="1" spans="1:6">
      <c r="A23" s="316" t="s">
        <v>2543</v>
      </c>
      <c r="B23" s="311" t="s">
        <v>2544</v>
      </c>
      <c r="C23" s="312"/>
      <c r="D23" s="312"/>
      <c r="E23" s="108"/>
      <c r="F23" s="355" t="str">
        <f t="shared" si="0"/>
        <v>是</v>
      </c>
    </row>
    <row r="24" ht="36" customHeight="1" spans="1:6">
      <c r="A24" s="316" t="s">
        <v>2545</v>
      </c>
      <c r="B24" s="311" t="s">
        <v>2546</v>
      </c>
      <c r="C24" s="312">
        <v>252</v>
      </c>
      <c r="D24" s="312">
        <v>420</v>
      </c>
      <c r="E24" s="108">
        <f>(D24-C24)/C24</f>
        <v>0.667</v>
      </c>
      <c r="F24" s="355" t="str">
        <f t="shared" si="0"/>
        <v>是</v>
      </c>
    </row>
    <row r="25" ht="36" customHeight="1" spans="1:6">
      <c r="A25" s="316" t="s">
        <v>2547</v>
      </c>
      <c r="B25" s="311" t="s">
        <v>2548</v>
      </c>
      <c r="C25" s="312"/>
      <c r="D25" s="312"/>
      <c r="E25" s="108"/>
      <c r="F25" s="355" t="str">
        <f t="shared" si="0"/>
        <v>是</v>
      </c>
    </row>
    <row r="26" ht="36" customHeight="1" spans="1:6">
      <c r="A26" s="316" t="s">
        <v>2549</v>
      </c>
      <c r="B26" s="311" t="s">
        <v>2550</v>
      </c>
      <c r="C26" s="312">
        <v>5500</v>
      </c>
      <c r="D26" s="312">
        <v>20000</v>
      </c>
      <c r="E26" s="108">
        <f>(D26-C26)/C26</f>
        <v>2.636</v>
      </c>
      <c r="F26" s="355" t="str">
        <f t="shared" si="0"/>
        <v>是</v>
      </c>
    </row>
    <row r="27" ht="36" customHeight="1" spans="1:6">
      <c r="A27" s="316" t="s">
        <v>2551</v>
      </c>
      <c r="B27" s="311" t="s">
        <v>2552</v>
      </c>
      <c r="C27" s="312"/>
      <c r="D27" s="312"/>
      <c r="E27" s="108"/>
      <c r="F27" s="355" t="str">
        <f t="shared" si="0"/>
        <v>否</v>
      </c>
    </row>
    <row r="28" ht="36" customHeight="1" spans="1:6">
      <c r="A28" s="316"/>
      <c r="B28" s="314"/>
      <c r="C28" s="315"/>
      <c r="D28" s="315"/>
      <c r="E28" s="111"/>
      <c r="F28" s="162" t="str">
        <f t="shared" si="0"/>
        <v>是</v>
      </c>
    </row>
    <row r="29" ht="36" customHeight="1" spans="1:6">
      <c r="A29" s="322"/>
      <c r="B29" s="323" t="s">
        <v>3025</v>
      </c>
      <c r="C29" s="312">
        <f>SUM(C4:C10,C16:C17,C20:C28)</f>
        <v>12234</v>
      </c>
      <c r="D29" s="312">
        <f>SUM(D4:D10,D16:D17,D20:D28)</f>
        <v>41020</v>
      </c>
      <c r="E29" s="108">
        <f>(D29-C29)/C29</f>
        <v>2.353</v>
      </c>
      <c r="F29" s="162" t="str">
        <f t="shared" si="0"/>
        <v>是</v>
      </c>
    </row>
    <row r="30" ht="36" customHeight="1" spans="1:6">
      <c r="A30" s="358">
        <v>105</v>
      </c>
      <c r="B30" s="359" t="s">
        <v>2554</v>
      </c>
      <c r="C30" s="326">
        <v>13000</v>
      </c>
      <c r="D30" s="337">
        <v>900</v>
      </c>
      <c r="E30" s="108">
        <f>(D30-C30)/C30</f>
        <v>-0.931</v>
      </c>
      <c r="F30" s="162" t="str">
        <f t="shared" ref="F30:F37" si="1">IF(LEN(A30)=7,"是",IF(B30&lt;&gt;"",IF(SUM(C30:D30)&lt;&gt;0,"是","否"),"是"))</f>
        <v>是</v>
      </c>
    </row>
    <row r="31" ht="36" customHeight="1" spans="1:6">
      <c r="A31" s="358">
        <v>110</v>
      </c>
      <c r="B31" s="359" t="s">
        <v>60</v>
      </c>
      <c r="C31" s="326">
        <f>C32+C35+C36</f>
        <v>7545</v>
      </c>
      <c r="D31" s="326">
        <f>D32+D35+D36</f>
        <v>2430</v>
      </c>
      <c r="E31" s="108">
        <f>(D31-C31)/C31</f>
        <v>-0.678</v>
      </c>
      <c r="F31" s="162" t="str">
        <f t="shared" si="1"/>
        <v>是</v>
      </c>
    </row>
    <row r="32" ht="36" customHeight="1" spans="1:6">
      <c r="A32" s="360">
        <v>11004</v>
      </c>
      <c r="B32" s="361" t="s">
        <v>3026</v>
      </c>
      <c r="C32" s="326">
        <f>SUM(C33:C34)</f>
        <v>7384</v>
      </c>
      <c r="D32" s="326">
        <f>SUM(D33:D34)</f>
        <v>2328</v>
      </c>
      <c r="E32" s="108">
        <f>(D32-C32)/C32</f>
        <v>-0.685</v>
      </c>
      <c r="F32" s="162" t="str">
        <f t="shared" si="1"/>
        <v>是</v>
      </c>
    </row>
    <row r="33" ht="36" customHeight="1" spans="1:6">
      <c r="A33" s="360">
        <v>1100401</v>
      </c>
      <c r="B33" s="361" t="s">
        <v>2556</v>
      </c>
      <c r="C33" s="334">
        <v>7384</v>
      </c>
      <c r="D33" s="335">
        <v>2328</v>
      </c>
      <c r="E33" s="111">
        <f>(D33-C33)/C33</f>
        <v>-0.685</v>
      </c>
      <c r="F33" s="162" t="str">
        <f t="shared" si="1"/>
        <v>是</v>
      </c>
    </row>
    <row r="34" ht="36" customHeight="1" spans="1:6">
      <c r="A34" s="360">
        <v>1100402</v>
      </c>
      <c r="B34" s="361" t="s">
        <v>3027</v>
      </c>
      <c r="C34" s="334"/>
      <c r="D34" s="335"/>
      <c r="E34" s="362"/>
      <c r="F34" s="162" t="str">
        <f t="shared" si="1"/>
        <v>是</v>
      </c>
    </row>
    <row r="35" ht="36" customHeight="1" spans="1:6">
      <c r="A35" s="360">
        <v>11008</v>
      </c>
      <c r="B35" s="361" t="s">
        <v>63</v>
      </c>
      <c r="C35" s="334">
        <v>161</v>
      </c>
      <c r="D35" s="335">
        <v>102</v>
      </c>
      <c r="E35" s="111">
        <f>(D35-C35)/C35</f>
        <v>-0.366</v>
      </c>
      <c r="F35" s="162" t="str">
        <f t="shared" si="1"/>
        <v>是</v>
      </c>
    </row>
    <row r="36" ht="36" customHeight="1" spans="1:6">
      <c r="A36" s="363">
        <v>11009</v>
      </c>
      <c r="B36" s="364" t="s">
        <v>64</v>
      </c>
      <c r="C36" s="334">
        <v>0</v>
      </c>
      <c r="D36" s="335"/>
      <c r="E36" s="362"/>
      <c r="F36" s="162" t="str">
        <f t="shared" si="1"/>
        <v>否</v>
      </c>
    </row>
    <row r="37" ht="36" customHeight="1" spans="1:6">
      <c r="A37" s="365"/>
      <c r="B37" s="366" t="s">
        <v>67</v>
      </c>
      <c r="C37" s="326">
        <f>C29+C30+C31</f>
        <v>32779</v>
      </c>
      <c r="D37" s="326">
        <f>D29+D30+D31</f>
        <v>44350</v>
      </c>
      <c r="E37" s="108">
        <f>(D37-C37)/C37</f>
        <v>0.353</v>
      </c>
      <c r="F37" s="162" t="str">
        <f t="shared" si="1"/>
        <v>是</v>
      </c>
    </row>
  </sheetData>
  <mergeCells count="1">
    <mergeCell ref="B1:E1"/>
  </mergeCells>
  <conditionalFormatting sqref="B30">
    <cfRule type="expression" dxfId="1" priority="10" stopIfTrue="1">
      <formula>"len($A:$A)=3"</formula>
    </cfRule>
  </conditionalFormatting>
  <conditionalFormatting sqref="B31:B34">
    <cfRule type="expression" dxfId="1" priority="6" stopIfTrue="1">
      <formula>"len($A:$A)=3"</formula>
    </cfRule>
  </conditionalFormatting>
  <conditionalFormatting sqref="C30:C35 D31:D34">
    <cfRule type="expression" dxfId="1" priority="2" stopIfTrue="1">
      <formula>"len($A:$A)=3"</formula>
    </cfRule>
  </conditionalFormatting>
  <conditionalFormatting sqref="D30 D33:D35">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191" activePane="bottomLeft" state="frozen"/>
      <selection/>
      <selection pane="bottomLeft" activeCell="B202" sqref="B202"/>
    </sheetView>
  </sheetViews>
  <sheetFormatPr defaultColWidth="9" defaultRowHeight="14.25" outlineLevelCol="6"/>
  <cols>
    <col min="1" max="1" width="13.5" style="294" customWidth="1"/>
    <col min="2" max="2" width="50.75" style="294" customWidth="1"/>
    <col min="3" max="4" width="20.625" style="295" customWidth="1"/>
    <col min="5" max="5" width="20.625" style="296" customWidth="1"/>
    <col min="6" max="6" width="3.75" style="297" customWidth="1"/>
    <col min="7" max="16384" width="9" style="294"/>
  </cols>
  <sheetData>
    <row r="1" ht="45" customHeight="1" spans="1:7">
      <c r="A1" s="298"/>
      <c r="B1" s="299" t="s">
        <v>3028</v>
      </c>
      <c r="C1" s="299"/>
      <c r="D1" s="299"/>
      <c r="E1" s="299"/>
      <c r="F1" s="300"/>
      <c r="G1" s="298"/>
    </row>
    <row r="2" s="291" customFormat="1" ht="20.1" customHeight="1" spans="1:7">
      <c r="A2" s="301"/>
      <c r="B2" s="302"/>
      <c r="C2" s="302"/>
      <c r="D2" s="302"/>
      <c r="E2" s="303" t="s">
        <v>1</v>
      </c>
      <c r="F2" s="304"/>
      <c r="G2" s="301"/>
    </row>
    <row r="3" s="292" customFormat="1" ht="45" customHeight="1" spans="1:7">
      <c r="A3" s="305" t="s">
        <v>2</v>
      </c>
      <c r="B3" s="306" t="s">
        <v>3</v>
      </c>
      <c r="C3" s="307" t="s">
        <v>129</v>
      </c>
      <c r="D3" s="307" t="s">
        <v>5</v>
      </c>
      <c r="E3" s="307" t="s">
        <v>130</v>
      </c>
      <c r="F3" s="308" t="s">
        <v>7</v>
      </c>
      <c r="G3" s="309" t="s">
        <v>3029</v>
      </c>
    </row>
    <row r="4" ht="36" customHeight="1" spans="1:7">
      <c r="A4" s="310" t="s">
        <v>81</v>
      </c>
      <c r="B4" s="311" t="s">
        <v>2559</v>
      </c>
      <c r="C4" s="312">
        <f>C5+C11+C17</f>
        <v>50</v>
      </c>
      <c r="D4" s="312">
        <f>D5+D11+D17</f>
        <v>55</v>
      </c>
      <c r="E4" s="108">
        <f>(D4-C4)/C4</f>
        <v>0.1</v>
      </c>
      <c r="F4" s="313" t="str">
        <f t="shared" ref="F4:F67" si="0">IF(LEN(A4)=3,"是",IF(B4&lt;&gt;"",IF(SUM(C4:D4)&lt;&gt;0,"是","否"),"是"))</f>
        <v>是</v>
      </c>
      <c r="G4" s="298" t="str">
        <f t="shared" ref="G4:G67" si="1">IF(LEN(A4)=3,"类",IF(LEN(A4)=5,"款","项"))</f>
        <v>类</v>
      </c>
    </row>
    <row r="5" ht="36" customHeight="1" spans="1:7">
      <c r="A5" s="310" t="s">
        <v>2560</v>
      </c>
      <c r="B5" s="314" t="s">
        <v>2561</v>
      </c>
      <c r="C5" s="315">
        <f>SUM(C6:C10)</f>
        <v>0</v>
      </c>
      <c r="D5" s="315">
        <f>SUM(D6:D10)</f>
        <v>5</v>
      </c>
      <c r="E5" s="111"/>
      <c r="F5" s="313" t="str">
        <f t="shared" si="0"/>
        <v>是</v>
      </c>
      <c r="G5" s="298" t="str">
        <f t="shared" si="1"/>
        <v>款</v>
      </c>
    </row>
    <row r="6" ht="36" customHeight="1" spans="1:7">
      <c r="A6" s="316" t="s">
        <v>2562</v>
      </c>
      <c r="B6" s="314" t="s">
        <v>2563</v>
      </c>
      <c r="C6" s="315"/>
      <c r="D6" s="315"/>
      <c r="E6" s="317" t="str">
        <f t="shared" ref="E6:E67" si="2">IF(C6&gt;0,D6/C6-1,IF(C6&lt;0,-(D6/C6-1),""))</f>
        <v/>
      </c>
      <c r="F6" s="313" t="str">
        <f t="shared" si="0"/>
        <v>否</v>
      </c>
      <c r="G6" s="298" t="str">
        <f t="shared" si="1"/>
        <v>项</v>
      </c>
    </row>
    <row r="7" ht="36" customHeight="1" spans="1:7">
      <c r="A7" s="316" t="s">
        <v>2564</v>
      </c>
      <c r="B7" s="314" t="s">
        <v>2565</v>
      </c>
      <c r="C7" s="315"/>
      <c r="D7" s="315"/>
      <c r="E7" s="317" t="str">
        <f t="shared" si="2"/>
        <v/>
      </c>
      <c r="F7" s="313" t="str">
        <f t="shared" si="0"/>
        <v>否</v>
      </c>
      <c r="G7" s="298" t="str">
        <f t="shared" si="1"/>
        <v>项</v>
      </c>
    </row>
    <row r="8" ht="36" customHeight="1" spans="1:7">
      <c r="A8" s="316" t="s">
        <v>2566</v>
      </c>
      <c r="B8" s="314" t="s">
        <v>2567</v>
      </c>
      <c r="C8" s="315"/>
      <c r="D8" s="315"/>
      <c r="E8" s="317" t="str">
        <f t="shared" si="2"/>
        <v/>
      </c>
      <c r="F8" s="313" t="str">
        <f t="shared" si="0"/>
        <v>否</v>
      </c>
      <c r="G8" s="298" t="str">
        <f t="shared" si="1"/>
        <v>项</v>
      </c>
    </row>
    <row r="9" ht="36" customHeight="1" spans="1:7">
      <c r="A9" s="316" t="s">
        <v>2568</v>
      </c>
      <c r="B9" s="314" t="s">
        <v>2569</v>
      </c>
      <c r="C9" s="315"/>
      <c r="D9" s="315"/>
      <c r="E9" s="317" t="str">
        <f t="shared" si="2"/>
        <v/>
      </c>
      <c r="F9" s="313" t="str">
        <f t="shared" si="0"/>
        <v>否</v>
      </c>
      <c r="G9" s="298" t="str">
        <f t="shared" si="1"/>
        <v>项</v>
      </c>
    </row>
    <row r="10" ht="36" customHeight="1" spans="1:7">
      <c r="A10" s="316" t="s">
        <v>2570</v>
      </c>
      <c r="B10" s="314" t="s">
        <v>2571</v>
      </c>
      <c r="C10" s="315"/>
      <c r="D10" s="315">
        <v>5</v>
      </c>
      <c r="E10" s="111"/>
      <c r="F10" s="313" t="str">
        <f t="shared" si="0"/>
        <v>是</v>
      </c>
      <c r="G10" s="298" t="str">
        <f t="shared" si="1"/>
        <v>项</v>
      </c>
    </row>
    <row r="11" ht="36" customHeight="1" spans="1:7">
      <c r="A11" s="310" t="s">
        <v>2572</v>
      </c>
      <c r="B11" s="311" t="s">
        <v>2573</v>
      </c>
      <c r="C11" s="315">
        <f>SUM(C12:C16)</f>
        <v>50</v>
      </c>
      <c r="D11" s="315">
        <f>SUM(D12:D16)</f>
        <v>50</v>
      </c>
      <c r="E11" s="111">
        <f>(D11-C11)/C11</f>
        <v>0</v>
      </c>
      <c r="F11" s="313" t="str">
        <f t="shared" si="0"/>
        <v>是</v>
      </c>
      <c r="G11" s="298" t="str">
        <f t="shared" si="1"/>
        <v>款</v>
      </c>
    </row>
    <row r="12" ht="36" customHeight="1" spans="1:7">
      <c r="A12" s="316" t="s">
        <v>2574</v>
      </c>
      <c r="B12" s="314" t="s">
        <v>2575</v>
      </c>
      <c r="C12" s="315">
        <v>0</v>
      </c>
      <c r="D12" s="315">
        <v>0</v>
      </c>
      <c r="E12" s="317" t="str">
        <f t="shared" si="2"/>
        <v/>
      </c>
      <c r="F12" s="313" t="str">
        <f t="shared" si="0"/>
        <v>否</v>
      </c>
      <c r="G12" s="298" t="str">
        <f t="shared" si="1"/>
        <v>项</v>
      </c>
    </row>
    <row r="13" ht="36" customHeight="1" spans="1:7">
      <c r="A13" s="316" t="s">
        <v>2576</v>
      </c>
      <c r="B13" s="314" t="s">
        <v>2577</v>
      </c>
      <c r="C13" s="315">
        <v>0</v>
      </c>
      <c r="D13" s="315">
        <v>0</v>
      </c>
      <c r="E13" s="317" t="str">
        <f t="shared" si="2"/>
        <v/>
      </c>
      <c r="F13" s="313" t="str">
        <f t="shared" si="0"/>
        <v>否</v>
      </c>
      <c r="G13" s="298" t="str">
        <f t="shared" si="1"/>
        <v>项</v>
      </c>
    </row>
    <row r="14" ht="36" customHeight="1" spans="1:7">
      <c r="A14" s="316" t="s">
        <v>2578</v>
      </c>
      <c r="B14" s="314" t="s">
        <v>2579</v>
      </c>
      <c r="C14" s="315">
        <v>0</v>
      </c>
      <c r="D14" s="315"/>
      <c r="E14" s="317" t="str">
        <f t="shared" si="2"/>
        <v/>
      </c>
      <c r="F14" s="313" t="str">
        <f t="shared" si="0"/>
        <v>否</v>
      </c>
      <c r="G14" s="298" t="str">
        <f t="shared" si="1"/>
        <v>项</v>
      </c>
    </row>
    <row r="15" ht="36" customHeight="1" spans="1:7">
      <c r="A15" s="316" t="s">
        <v>2580</v>
      </c>
      <c r="B15" s="314" t="s">
        <v>2581</v>
      </c>
      <c r="C15" s="315">
        <v>50</v>
      </c>
      <c r="D15" s="315">
        <v>50</v>
      </c>
      <c r="E15" s="111">
        <f>(D15-C15)/C15</f>
        <v>0</v>
      </c>
      <c r="F15" s="313" t="str">
        <f t="shared" si="0"/>
        <v>是</v>
      </c>
      <c r="G15" s="298" t="str">
        <f t="shared" si="1"/>
        <v>项</v>
      </c>
    </row>
    <row r="16" ht="36" customHeight="1" spans="1:7">
      <c r="A16" s="316" t="s">
        <v>2582</v>
      </c>
      <c r="B16" s="314" t="s">
        <v>2583</v>
      </c>
      <c r="C16" s="315">
        <v>0</v>
      </c>
      <c r="D16" s="315"/>
      <c r="E16" s="317" t="str">
        <f t="shared" si="2"/>
        <v/>
      </c>
      <c r="F16" s="313" t="str">
        <f t="shared" si="0"/>
        <v>否</v>
      </c>
      <c r="G16" s="298" t="str">
        <f t="shared" si="1"/>
        <v>项</v>
      </c>
    </row>
    <row r="17" ht="36" customHeight="1" spans="1:7">
      <c r="A17" s="310" t="s">
        <v>2584</v>
      </c>
      <c r="B17" s="311" t="s">
        <v>2585</v>
      </c>
      <c r="C17" s="315">
        <f>SUM(C18:C19)</f>
        <v>0</v>
      </c>
      <c r="D17" s="315">
        <f>SUM(D18:D19)</f>
        <v>0</v>
      </c>
      <c r="E17" s="317" t="str">
        <f t="shared" si="2"/>
        <v/>
      </c>
      <c r="F17" s="313" t="str">
        <f t="shared" si="0"/>
        <v>否</v>
      </c>
      <c r="G17" s="298" t="str">
        <f t="shared" si="1"/>
        <v>款</v>
      </c>
    </row>
    <row r="18" ht="36" customHeight="1" spans="1:7">
      <c r="A18" s="316" t="s">
        <v>2586</v>
      </c>
      <c r="B18" s="314" t="s">
        <v>2587</v>
      </c>
      <c r="C18" s="315">
        <v>0</v>
      </c>
      <c r="D18" s="315">
        <v>0</v>
      </c>
      <c r="E18" s="317" t="str">
        <f t="shared" si="2"/>
        <v/>
      </c>
      <c r="F18" s="313" t="str">
        <f t="shared" si="0"/>
        <v>否</v>
      </c>
      <c r="G18" s="298" t="str">
        <f t="shared" si="1"/>
        <v>项</v>
      </c>
    </row>
    <row r="19" ht="36" customHeight="1" spans="1:7">
      <c r="A19" s="316" t="s">
        <v>2588</v>
      </c>
      <c r="B19" s="314" t="s">
        <v>2589</v>
      </c>
      <c r="C19" s="315">
        <v>0</v>
      </c>
      <c r="D19" s="315">
        <v>0</v>
      </c>
      <c r="E19" s="317" t="str">
        <f t="shared" si="2"/>
        <v/>
      </c>
      <c r="F19" s="313" t="str">
        <f t="shared" si="0"/>
        <v>否</v>
      </c>
      <c r="G19" s="298" t="str">
        <f t="shared" si="1"/>
        <v>项</v>
      </c>
    </row>
    <row r="20" ht="36" customHeight="1" spans="1:7">
      <c r="A20" s="310" t="s">
        <v>83</v>
      </c>
      <c r="B20" s="311" t="s">
        <v>2590</v>
      </c>
      <c r="C20" s="312">
        <f>C21+C25+C29</f>
        <v>347</v>
      </c>
      <c r="D20" s="312">
        <f>D21+D25+D29</f>
        <v>360</v>
      </c>
      <c r="E20" s="108">
        <f>(D20-C20)/C20</f>
        <v>0.037</v>
      </c>
      <c r="F20" s="313" t="str">
        <f t="shared" si="0"/>
        <v>是</v>
      </c>
      <c r="G20" s="298" t="str">
        <f t="shared" si="1"/>
        <v>类</v>
      </c>
    </row>
    <row r="21" ht="36" customHeight="1" spans="1:7">
      <c r="A21" s="310" t="s">
        <v>2591</v>
      </c>
      <c r="B21" s="311" t="s">
        <v>2592</v>
      </c>
      <c r="C21" s="315">
        <f>SUM(C22:C24)</f>
        <v>347</v>
      </c>
      <c r="D21" s="315">
        <f>SUM(D22:D24)</f>
        <v>360</v>
      </c>
      <c r="E21" s="111">
        <f>(D21-C21)/C21</f>
        <v>0.037</v>
      </c>
      <c r="F21" s="313" t="str">
        <f t="shared" si="0"/>
        <v>是</v>
      </c>
      <c r="G21" s="298" t="str">
        <f t="shared" si="1"/>
        <v>款</v>
      </c>
    </row>
    <row r="22" ht="36" customHeight="1" spans="1:7">
      <c r="A22" s="316" t="s">
        <v>2593</v>
      </c>
      <c r="B22" s="314" t="s">
        <v>2594</v>
      </c>
      <c r="C22" s="315">
        <v>255</v>
      </c>
      <c r="D22" s="315">
        <v>260</v>
      </c>
      <c r="E22" s="111">
        <f>(D22-C22)/C22</f>
        <v>0.02</v>
      </c>
      <c r="F22" s="313" t="str">
        <f t="shared" si="0"/>
        <v>是</v>
      </c>
      <c r="G22" s="298" t="str">
        <f t="shared" si="1"/>
        <v>项</v>
      </c>
    </row>
    <row r="23" ht="36" customHeight="1" spans="1:7">
      <c r="A23" s="316" t="s">
        <v>2595</v>
      </c>
      <c r="B23" s="314" t="s">
        <v>2596</v>
      </c>
      <c r="C23" s="315">
        <v>92</v>
      </c>
      <c r="D23" s="315">
        <v>100</v>
      </c>
      <c r="E23" s="111">
        <f>(D23-C23)/C23</f>
        <v>0.087</v>
      </c>
      <c r="F23" s="313" t="str">
        <f t="shared" si="0"/>
        <v>是</v>
      </c>
      <c r="G23" s="298" t="str">
        <f t="shared" si="1"/>
        <v>项</v>
      </c>
    </row>
    <row r="24" ht="36" customHeight="1" spans="1:7">
      <c r="A24" s="316" t="s">
        <v>2597</v>
      </c>
      <c r="B24" s="314" t="s">
        <v>2598</v>
      </c>
      <c r="C24" s="315"/>
      <c r="D24" s="315"/>
      <c r="E24" s="317" t="str">
        <f t="shared" si="2"/>
        <v/>
      </c>
      <c r="F24" s="313" t="str">
        <f t="shared" si="0"/>
        <v>否</v>
      </c>
      <c r="G24" s="298" t="str">
        <f t="shared" si="1"/>
        <v>项</v>
      </c>
    </row>
    <row r="25" ht="36" customHeight="1" spans="1:7">
      <c r="A25" s="310" t="s">
        <v>2599</v>
      </c>
      <c r="B25" s="311" t="s">
        <v>2600</v>
      </c>
      <c r="C25" s="315">
        <f>SUM(C26:C28)</f>
        <v>0</v>
      </c>
      <c r="D25" s="315">
        <f>SUM(D26:D28)</f>
        <v>0</v>
      </c>
      <c r="E25" s="317"/>
      <c r="F25" s="313" t="str">
        <f t="shared" si="0"/>
        <v>否</v>
      </c>
      <c r="G25" s="298" t="str">
        <f t="shared" si="1"/>
        <v>款</v>
      </c>
    </row>
    <row r="26" ht="36" customHeight="1" spans="1:7">
      <c r="A26" s="316" t="s">
        <v>2601</v>
      </c>
      <c r="B26" s="314" t="s">
        <v>2594</v>
      </c>
      <c r="C26" s="315"/>
      <c r="D26" s="315"/>
      <c r="E26" s="317" t="str">
        <f t="shared" si="2"/>
        <v/>
      </c>
      <c r="F26" s="313" t="str">
        <f t="shared" si="0"/>
        <v>否</v>
      </c>
      <c r="G26" s="298" t="str">
        <f t="shared" si="1"/>
        <v>项</v>
      </c>
    </row>
    <row r="27" ht="36" customHeight="1" spans="1:7">
      <c r="A27" s="316" t="s">
        <v>2602</v>
      </c>
      <c r="B27" s="314" t="s">
        <v>2596</v>
      </c>
      <c r="C27" s="315"/>
      <c r="D27" s="315"/>
      <c r="E27" s="317" t="str">
        <f t="shared" si="2"/>
        <v/>
      </c>
      <c r="F27" s="313" t="str">
        <f t="shared" si="0"/>
        <v>否</v>
      </c>
      <c r="G27" s="298" t="str">
        <f t="shared" si="1"/>
        <v>项</v>
      </c>
    </row>
    <row r="28" ht="36" customHeight="1" spans="1:7">
      <c r="A28" s="316" t="s">
        <v>2603</v>
      </c>
      <c r="B28" s="314" t="s">
        <v>2604</v>
      </c>
      <c r="C28" s="315"/>
      <c r="D28" s="315"/>
      <c r="E28" s="317" t="str">
        <f t="shared" si="2"/>
        <v/>
      </c>
      <c r="F28" s="313" t="str">
        <f t="shared" si="0"/>
        <v>否</v>
      </c>
      <c r="G28" s="298" t="str">
        <f t="shared" si="1"/>
        <v>项</v>
      </c>
    </row>
    <row r="29" s="293" customFormat="1" ht="36" customHeight="1" spans="1:7">
      <c r="A29" s="310" t="s">
        <v>2605</v>
      </c>
      <c r="B29" s="311" t="s">
        <v>2606</v>
      </c>
      <c r="C29" s="315">
        <f>SUM(C30:C31)</f>
        <v>0</v>
      </c>
      <c r="D29" s="315">
        <f>SUM(D30:D31)</f>
        <v>0</v>
      </c>
      <c r="E29" s="317"/>
      <c r="F29" s="313" t="str">
        <f t="shared" si="0"/>
        <v>否</v>
      </c>
      <c r="G29" s="298" t="str">
        <f t="shared" si="1"/>
        <v>款</v>
      </c>
    </row>
    <row r="30" ht="36" customHeight="1" spans="1:7">
      <c r="A30" s="316" t="s">
        <v>2607</v>
      </c>
      <c r="B30" s="314" t="s">
        <v>2596</v>
      </c>
      <c r="C30" s="315">
        <v>0</v>
      </c>
      <c r="D30" s="315">
        <v>0</v>
      </c>
      <c r="E30" s="317" t="str">
        <f t="shared" si="2"/>
        <v/>
      </c>
      <c r="F30" s="313" t="str">
        <f t="shared" si="0"/>
        <v>否</v>
      </c>
      <c r="G30" s="298" t="str">
        <f t="shared" si="1"/>
        <v>项</v>
      </c>
    </row>
    <row r="31" ht="36" customHeight="1" spans="1:7">
      <c r="A31" s="316" t="s">
        <v>2608</v>
      </c>
      <c r="B31" s="314" t="s">
        <v>2609</v>
      </c>
      <c r="C31" s="315">
        <v>0</v>
      </c>
      <c r="D31" s="315"/>
      <c r="E31" s="317" t="str">
        <f t="shared" si="2"/>
        <v/>
      </c>
      <c r="F31" s="313" t="str">
        <f t="shared" si="0"/>
        <v>否</v>
      </c>
      <c r="G31" s="298" t="str">
        <f t="shared" si="1"/>
        <v>项</v>
      </c>
    </row>
    <row r="32" ht="36" customHeight="1" spans="1:7">
      <c r="A32" s="310" t="s">
        <v>87</v>
      </c>
      <c r="B32" s="311" t="s">
        <v>2610</v>
      </c>
      <c r="C32" s="312"/>
      <c r="D32" s="312"/>
      <c r="E32" s="318"/>
      <c r="F32" s="313" t="str">
        <f t="shared" si="0"/>
        <v>是</v>
      </c>
      <c r="G32" s="298" t="str">
        <f t="shared" si="1"/>
        <v>类</v>
      </c>
    </row>
    <row r="33" ht="36" customHeight="1" spans="1:7">
      <c r="A33" s="310" t="s">
        <v>2611</v>
      </c>
      <c r="B33" s="311" t="s">
        <v>2612</v>
      </c>
      <c r="C33" s="315"/>
      <c r="D33" s="315"/>
      <c r="E33" s="317"/>
      <c r="F33" s="313" t="str">
        <f t="shared" si="0"/>
        <v>否</v>
      </c>
      <c r="G33" s="298" t="str">
        <f t="shared" si="1"/>
        <v>款</v>
      </c>
    </row>
    <row r="34" ht="36" customHeight="1" spans="1:7">
      <c r="A34" s="316">
        <v>2116001</v>
      </c>
      <c r="B34" s="314" t="s">
        <v>2613</v>
      </c>
      <c r="C34" s="315"/>
      <c r="D34" s="315"/>
      <c r="E34" s="317" t="str">
        <f t="shared" si="2"/>
        <v/>
      </c>
      <c r="F34" s="313" t="str">
        <f t="shared" si="0"/>
        <v>否</v>
      </c>
      <c r="G34" s="298" t="str">
        <f t="shared" si="1"/>
        <v>项</v>
      </c>
    </row>
    <row r="35" ht="36" customHeight="1" spans="1:7">
      <c r="A35" s="316">
        <v>2116002</v>
      </c>
      <c r="B35" s="314" t="s">
        <v>2614</v>
      </c>
      <c r="C35" s="315"/>
      <c r="D35" s="315"/>
      <c r="E35" s="317" t="str">
        <f t="shared" si="2"/>
        <v/>
      </c>
      <c r="F35" s="313" t="str">
        <f t="shared" si="0"/>
        <v>否</v>
      </c>
      <c r="G35" s="298" t="str">
        <f t="shared" si="1"/>
        <v>项</v>
      </c>
    </row>
    <row r="36" ht="36" customHeight="1" spans="1:7">
      <c r="A36" s="316">
        <v>2116003</v>
      </c>
      <c r="B36" s="314" t="s">
        <v>2615</v>
      </c>
      <c r="C36" s="315"/>
      <c r="D36" s="315"/>
      <c r="E36" s="317" t="str">
        <f t="shared" si="2"/>
        <v/>
      </c>
      <c r="F36" s="313" t="str">
        <f t="shared" si="0"/>
        <v>否</v>
      </c>
      <c r="G36" s="298" t="str">
        <f t="shared" si="1"/>
        <v>项</v>
      </c>
    </row>
    <row r="37" s="293" customFormat="1" ht="36" customHeight="1" spans="1:7">
      <c r="A37" s="316">
        <v>2116099</v>
      </c>
      <c r="B37" s="314" t="s">
        <v>2616</v>
      </c>
      <c r="C37" s="315"/>
      <c r="D37" s="315"/>
      <c r="E37" s="317" t="str">
        <f t="shared" si="2"/>
        <v/>
      </c>
      <c r="F37" s="313" t="str">
        <f t="shared" si="0"/>
        <v>否</v>
      </c>
      <c r="G37" s="298" t="str">
        <f t="shared" si="1"/>
        <v>项</v>
      </c>
    </row>
    <row r="38" ht="36" customHeight="1" spans="1:7">
      <c r="A38" s="310">
        <v>21161</v>
      </c>
      <c r="B38" s="311" t="s">
        <v>2617</v>
      </c>
      <c r="C38" s="315">
        <f>SUM(C39:C42)</f>
        <v>0</v>
      </c>
      <c r="D38" s="315">
        <f>SUM(D39:D42)</f>
        <v>0</v>
      </c>
      <c r="E38" s="317" t="str">
        <f t="shared" si="2"/>
        <v/>
      </c>
      <c r="F38" s="313" t="str">
        <f t="shared" si="0"/>
        <v>否</v>
      </c>
      <c r="G38" s="298" t="str">
        <f t="shared" si="1"/>
        <v>款</v>
      </c>
    </row>
    <row r="39" ht="36" customHeight="1" spans="1:7">
      <c r="A39" s="316">
        <v>2116101</v>
      </c>
      <c r="B39" s="314" t="s">
        <v>2618</v>
      </c>
      <c r="C39" s="315">
        <v>0</v>
      </c>
      <c r="D39" s="315">
        <v>0</v>
      </c>
      <c r="E39" s="317" t="str">
        <f t="shared" si="2"/>
        <v/>
      </c>
      <c r="F39" s="313" t="str">
        <f t="shared" si="0"/>
        <v>否</v>
      </c>
      <c r="G39" s="298" t="str">
        <f t="shared" si="1"/>
        <v>项</v>
      </c>
    </row>
    <row r="40" ht="36" customHeight="1" spans="1:7">
      <c r="A40" s="316">
        <v>2116102</v>
      </c>
      <c r="B40" s="314" t="s">
        <v>2619</v>
      </c>
      <c r="C40" s="315">
        <v>0</v>
      </c>
      <c r="D40" s="315">
        <v>0</v>
      </c>
      <c r="E40" s="317" t="str">
        <f t="shared" si="2"/>
        <v/>
      </c>
      <c r="F40" s="313" t="str">
        <f t="shared" si="0"/>
        <v>否</v>
      </c>
      <c r="G40" s="298" t="str">
        <f t="shared" si="1"/>
        <v>项</v>
      </c>
    </row>
    <row r="41" ht="36" customHeight="1" spans="1:7">
      <c r="A41" s="316">
        <v>2116103</v>
      </c>
      <c r="B41" s="314" t="s">
        <v>2620</v>
      </c>
      <c r="C41" s="315">
        <v>0</v>
      </c>
      <c r="D41" s="315">
        <v>0</v>
      </c>
      <c r="E41" s="317" t="str">
        <f t="shared" si="2"/>
        <v/>
      </c>
      <c r="F41" s="313" t="str">
        <f t="shared" si="0"/>
        <v>否</v>
      </c>
      <c r="G41" s="298" t="str">
        <f t="shared" si="1"/>
        <v>项</v>
      </c>
    </row>
    <row r="42" ht="36" customHeight="1" spans="1:7">
      <c r="A42" s="316">
        <v>2116104</v>
      </c>
      <c r="B42" s="314" t="s">
        <v>2621</v>
      </c>
      <c r="C42" s="315">
        <v>0</v>
      </c>
      <c r="D42" s="315">
        <v>0</v>
      </c>
      <c r="E42" s="317" t="str">
        <f t="shared" si="2"/>
        <v/>
      </c>
      <c r="F42" s="313" t="str">
        <f t="shared" si="0"/>
        <v>否</v>
      </c>
      <c r="G42" s="298" t="str">
        <f t="shared" si="1"/>
        <v>项</v>
      </c>
    </row>
    <row r="43" ht="36" customHeight="1" spans="1:7">
      <c r="A43" s="310" t="s">
        <v>89</v>
      </c>
      <c r="B43" s="311" t="s">
        <v>2622</v>
      </c>
      <c r="C43" s="312">
        <f>C44+C57+C61+C62+C68+C72+C76+C80+C86+C89</f>
        <v>849</v>
      </c>
      <c r="D43" s="312">
        <f>D44+D57+D61+D62+D68+D72+D76+D80+D86+D89</f>
        <v>887</v>
      </c>
      <c r="E43" s="108">
        <f>(D43-C43)/C43</f>
        <v>0.045</v>
      </c>
      <c r="F43" s="313" t="str">
        <f t="shared" si="0"/>
        <v>是</v>
      </c>
      <c r="G43" s="298" t="str">
        <f t="shared" si="1"/>
        <v>类</v>
      </c>
    </row>
    <row r="44" ht="36" customHeight="1" spans="1:7">
      <c r="A44" s="310" t="s">
        <v>2623</v>
      </c>
      <c r="B44" s="311" t="s">
        <v>2624</v>
      </c>
      <c r="C44" s="315">
        <f>SUM(C45:C56)</f>
        <v>833</v>
      </c>
      <c r="D44" s="315">
        <f>SUM(D45:D56)</f>
        <v>871</v>
      </c>
      <c r="E44" s="111">
        <f>(D44-C44)/C44</f>
        <v>0.046</v>
      </c>
      <c r="F44" s="313" t="str">
        <f t="shared" si="0"/>
        <v>是</v>
      </c>
      <c r="G44" s="298" t="str">
        <f t="shared" si="1"/>
        <v>款</v>
      </c>
    </row>
    <row r="45" ht="36" customHeight="1" spans="1:7">
      <c r="A45" s="316" t="s">
        <v>2625</v>
      </c>
      <c r="B45" s="314" t="s">
        <v>2626</v>
      </c>
      <c r="C45" s="315"/>
      <c r="D45" s="315"/>
      <c r="E45" s="317" t="str">
        <f t="shared" si="2"/>
        <v/>
      </c>
      <c r="F45" s="313" t="str">
        <f t="shared" si="0"/>
        <v>否</v>
      </c>
      <c r="G45" s="298" t="str">
        <f t="shared" si="1"/>
        <v>项</v>
      </c>
    </row>
    <row r="46" ht="36" customHeight="1" spans="1:7">
      <c r="A46" s="316" t="s">
        <v>2627</v>
      </c>
      <c r="B46" s="314" t="s">
        <v>2628</v>
      </c>
      <c r="C46" s="315"/>
      <c r="D46" s="315"/>
      <c r="E46" s="317" t="str">
        <f t="shared" si="2"/>
        <v/>
      </c>
      <c r="F46" s="313" t="str">
        <f t="shared" si="0"/>
        <v>否</v>
      </c>
      <c r="G46" s="298" t="str">
        <f t="shared" si="1"/>
        <v>项</v>
      </c>
    </row>
    <row r="47" ht="36" customHeight="1" spans="1:7">
      <c r="A47" s="316" t="s">
        <v>2629</v>
      </c>
      <c r="B47" s="314" t="s">
        <v>2630</v>
      </c>
      <c r="C47" s="315"/>
      <c r="D47" s="315"/>
      <c r="E47" s="317" t="str">
        <f t="shared" si="2"/>
        <v/>
      </c>
      <c r="F47" s="313" t="str">
        <f t="shared" si="0"/>
        <v>否</v>
      </c>
      <c r="G47" s="298" t="str">
        <f t="shared" si="1"/>
        <v>项</v>
      </c>
    </row>
    <row r="48" ht="36" customHeight="1" spans="1:7">
      <c r="A48" s="316" t="s">
        <v>2631</v>
      </c>
      <c r="B48" s="314" t="s">
        <v>2632</v>
      </c>
      <c r="C48" s="315"/>
      <c r="D48" s="315"/>
      <c r="E48" s="317" t="str">
        <f t="shared" si="2"/>
        <v/>
      </c>
      <c r="F48" s="313" t="str">
        <f t="shared" si="0"/>
        <v>否</v>
      </c>
      <c r="G48" s="298" t="str">
        <f t="shared" si="1"/>
        <v>项</v>
      </c>
    </row>
    <row r="49" ht="36" customHeight="1" spans="1:7">
      <c r="A49" s="316" t="s">
        <v>2633</v>
      </c>
      <c r="B49" s="314" t="s">
        <v>2634</v>
      </c>
      <c r="C49" s="315"/>
      <c r="D49" s="315"/>
      <c r="E49" s="317" t="str">
        <f t="shared" si="2"/>
        <v/>
      </c>
      <c r="F49" s="313" t="str">
        <f t="shared" si="0"/>
        <v>否</v>
      </c>
      <c r="G49" s="298" t="str">
        <f t="shared" si="1"/>
        <v>项</v>
      </c>
    </row>
    <row r="50" ht="36" customHeight="1" spans="1:7">
      <c r="A50" s="316" t="s">
        <v>2635</v>
      </c>
      <c r="B50" s="314" t="s">
        <v>2636</v>
      </c>
      <c r="C50" s="315"/>
      <c r="D50" s="315"/>
      <c r="E50" s="317" t="str">
        <f t="shared" si="2"/>
        <v/>
      </c>
      <c r="F50" s="313" t="str">
        <f t="shared" si="0"/>
        <v>否</v>
      </c>
      <c r="G50" s="298" t="str">
        <f t="shared" si="1"/>
        <v>项</v>
      </c>
    </row>
    <row r="51" ht="36" customHeight="1" spans="1:7">
      <c r="A51" s="316" t="s">
        <v>2637</v>
      </c>
      <c r="B51" s="314" t="s">
        <v>2638</v>
      </c>
      <c r="C51" s="315"/>
      <c r="D51" s="315"/>
      <c r="E51" s="317" t="str">
        <f t="shared" si="2"/>
        <v/>
      </c>
      <c r="F51" s="313" t="str">
        <f t="shared" si="0"/>
        <v>否</v>
      </c>
      <c r="G51" s="298" t="str">
        <f t="shared" si="1"/>
        <v>项</v>
      </c>
    </row>
    <row r="52" ht="36" customHeight="1" spans="1:7">
      <c r="A52" s="316" t="s">
        <v>2639</v>
      </c>
      <c r="B52" s="314" t="s">
        <v>2640</v>
      </c>
      <c r="C52" s="315"/>
      <c r="D52" s="315"/>
      <c r="E52" s="317" t="str">
        <f t="shared" si="2"/>
        <v/>
      </c>
      <c r="F52" s="313" t="str">
        <f t="shared" si="0"/>
        <v>否</v>
      </c>
      <c r="G52" s="298" t="str">
        <f t="shared" si="1"/>
        <v>项</v>
      </c>
    </row>
    <row r="53" ht="36" customHeight="1" spans="1:7">
      <c r="A53" s="316" t="s">
        <v>2641</v>
      </c>
      <c r="B53" s="314" t="s">
        <v>2642</v>
      </c>
      <c r="C53" s="315"/>
      <c r="D53" s="315"/>
      <c r="E53" s="317" t="str">
        <f t="shared" si="2"/>
        <v/>
      </c>
      <c r="F53" s="313" t="str">
        <f t="shared" si="0"/>
        <v>否</v>
      </c>
      <c r="G53" s="298" t="str">
        <f t="shared" si="1"/>
        <v>项</v>
      </c>
    </row>
    <row r="54" ht="36" customHeight="1" spans="1:7">
      <c r="A54" s="316" t="s">
        <v>2643</v>
      </c>
      <c r="B54" s="314" t="s">
        <v>2644</v>
      </c>
      <c r="C54" s="315"/>
      <c r="D54" s="315"/>
      <c r="E54" s="317" t="str">
        <f t="shared" si="2"/>
        <v/>
      </c>
      <c r="F54" s="313" t="str">
        <f t="shared" si="0"/>
        <v>否</v>
      </c>
      <c r="G54" s="298" t="str">
        <f t="shared" si="1"/>
        <v>项</v>
      </c>
    </row>
    <row r="55" ht="36" customHeight="1" spans="1:7">
      <c r="A55" s="316" t="s">
        <v>2645</v>
      </c>
      <c r="B55" s="314" t="s">
        <v>2646</v>
      </c>
      <c r="C55" s="315"/>
      <c r="D55" s="315"/>
      <c r="E55" s="317" t="str">
        <f t="shared" si="2"/>
        <v/>
      </c>
      <c r="F55" s="313" t="str">
        <f t="shared" si="0"/>
        <v>否</v>
      </c>
      <c r="G55" s="298" t="str">
        <f t="shared" si="1"/>
        <v>项</v>
      </c>
    </row>
    <row r="56" ht="36" customHeight="1" spans="1:7">
      <c r="A56" s="316" t="s">
        <v>2647</v>
      </c>
      <c r="B56" s="314" t="s">
        <v>2648</v>
      </c>
      <c r="C56" s="315">
        <v>833</v>
      </c>
      <c r="D56" s="315">
        <v>871</v>
      </c>
      <c r="E56" s="111">
        <f>(D56-C56)/C56</f>
        <v>0.046</v>
      </c>
      <c r="F56" s="313" t="str">
        <f t="shared" si="0"/>
        <v>是</v>
      </c>
      <c r="G56" s="298" t="str">
        <f t="shared" si="1"/>
        <v>项</v>
      </c>
    </row>
    <row r="57" ht="36" customHeight="1" spans="1:7">
      <c r="A57" s="310" t="s">
        <v>2649</v>
      </c>
      <c r="B57" s="311" t="s">
        <v>2650</v>
      </c>
      <c r="C57" s="315"/>
      <c r="D57" s="315"/>
      <c r="E57" s="317"/>
      <c r="F57" s="313" t="str">
        <f t="shared" si="0"/>
        <v>否</v>
      </c>
      <c r="G57" s="298" t="str">
        <f t="shared" si="1"/>
        <v>款</v>
      </c>
    </row>
    <row r="58" ht="36" customHeight="1" spans="1:7">
      <c r="A58" s="316" t="s">
        <v>2651</v>
      </c>
      <c r="B58" s="314" t="s">
        <v>2626</v>
      </c>
      <c r="C58" s="315"/>
      <c r="D58" s="315"/>
      <c r="E58" s="317" t="str">
        <f t="shared" si="2"/>
        <v/>
      </c>
      <c r="F58" s="313" t="str">
        <f t="shared" si="0"/>
        <v>否</v>
      </c>
      <c r="G58" s="298" t="str">
        <f t="shared" si="1"/>
        <v>项</v>
      </c>
    </row>
    <row r="59" ht="36" customHeight="1" spans="1:7">
      <c r="A59" s="316" t="s">
        <v>2652</v>
      </c>
      <c r="B59" s="314" t="s">
        <v>2628</v>
      </c>
      <c r="C59" s="315"/>
      <c r="D59" s="315"/>
      <c r="E59" s="317" t="str">
        <f t="shared" si="2"/>
        <v/>
      </c>
      <c r="F59" s="313" t="str">
        <f t="shared" si="0"/>
        <v>否</v>
      </c>
      <c r="G59" s="298" t="str">
        <f t="shared" si="1"/>
        <v>项</v>
      </c>
    </row>
    <row r="60" ht="36" customHeight="1" spans="1:7">
      <c r="A60" s="316" t="s">
        <v>2653</v>
      </c>
      <c r="B60" s="314" t="s">
        <v>2654</v>
      </c>
      <c r="C60" s="315"/>
      <c r="D60" s="315"/>
      <c r="E60" s="317" t="str">
        <f t="shared" si="2"/>
        <v/>
      </c>
      <c r="F60" s="313" t="str">
        <f t="shared" si="0"/>
        <v>否</v>
      </c>
      <c r="G60" s="298" t="str">
        <f t="shared" si="1"/>
        <v>项</v>
      </c>
    </row>
    <row r="61" ht="36" customHeight="1" spans="1:7">
      <c r="A61" s="310" t="s">
        <v>2655</v>
      </c>
      <c r="B61" s="311" t="s">
        <v>2656</v>
      </c>
      <c r="C61" s="315"/>
      <c r="D61" s="315"/>
      <c r="E61" s="317"/>
      <c r="F61" s="313" t="str">
        <f t="shared" si="0"/>
        <v>否</v>
      </c>
      <c r="G61" s="298" t="str">
        <f t="shared" si="1"/>
        <v>款</v>
      </c>
    </row>
    <row r="62" ht="36" customHeight="1" spans="1:7">
      <c r="A62" s="310" t="s">
        <v>2657</v>
      </c>
      <c r="B62" s="311" t="s">
        <v>2658</v>
      </c>
      <c r="C62" s="315"/>
      <c r="D62" s="315"/>
      <c r="E62" s="317"/>
      <c r="F62" s="313" t="str">
        <f t="shared" si="0"/>
        <v>否</v>
      </c>
      <c r="G62" s="298" t="str">
        <f t="shared" si="1"/>
        <v>款</v>
      </c>
    </row>
    <row r="63" ht="36" customHeight="1" spans="1:7">
      <c r="A63" s="316" t="s">
        <v>2659</v>
      </c>
      <c r="B63" s="314" t="s">
        <v>2660</v>
      </c>
      <c r="C63" s="315"/>
      <c r="D63" s="315"/>
      <c r="E63" s="317" t="str">
        <f t="shared" si="2"/>
        <v/>
      </c>
      <c r="F63" s="313" t="str">
        <f t="shared" si="0"/>
        <v>否</v>
      </c>
      <c r="G63" s="298" t="str">
        <f t="shared" si="1"/>
        <v>项</v>
      </c>
    </row>
    <row r="64" ht="36" customHeight="1" spans="1:7">
      <c r="A64" s="316" t="s">
        <v>2661</v>
      </c>
      <c r="B64" s="314" t="s">
        <v>2662</v>
      </c>
      <c r="C64" s="315"/>
      <c r="D64" s="315"/>
      <c r="E64" s="317" t="str">
        <f t="shared" si="2"/>
        <v/>
      </c>
      <c r="F64" s="313" t="str">
        <f t="shared" si="0"/>
        <v>否</v>
      </c>
      <c r="G64" s="298" t="str">
        <f t="shared" si="1"/>
        <v>项</v>
      </c>
    </row>
    <row r="65" ht="36" customHeight="1" spans="1:7">
      <c r="A65" s="316" t="s">
        <v>2663</v>
      </c>
      <c r="B65" s="314" t="s">
        <v>2664</v>
      </c>
      <c r="C65" s="315"/>
      <c r="D65" s="315"/>
      <c r="E65" s="317" t="str">
        <f t="shared" si="2"/>
        <v/>
      </c>
      <c r="F65" s="313" t="str">
        <f t="shared" si="0"/>
        <v>否</v>
      </c>
      <c r="G65" s="298" t="str">
        <f t="shared" si="1"/>
        <v>项</v>
      </c>
    </row>
    <row r="66" ht="36" customHeight="1" spans="1:7">
      <c r="A66" s="316" t="s">
        <v>2665</v>
      </c>
      <c r="B66" s="314" t="s">
        <v>2666</v>
      </c>
      <c r="C66" s="315"/>
      <c r="D66" s="315"/>
      <c r="E66" s="317" t="str">
        <f t="shared" si="2"/>
        <v/>
      </c>
      <c r="F66" s="313" t="str">
        <f t="shared" si="0"/>
        <v>否</v>
      </c>
      <c r="G66" s="298" t="str">
        <f t="shared" si="1"/>
        <v>项</v>
      </c>
    </row>
    <row r="67" ht="36" customHeight="1" spans="1:7">
      <c r="A67" s="316" t="s">
        <v>2667</v>
      </c>
      <c r="B67" s="314" t="s">
        <v>2668</v>
      </c>
      <c r="C67" s="315"/>
      <c r="D67" s="315"/>
      <c r="E67" s="317" t="str">
        <f t="shared" si="2"/>
        <v/>
      </c>
      <c r="F67" s="313" t="str">
        <f t="shared" si="0"/>
        <v>否</v>
      </c>
      <c r="G67" s="298" t="str">
        <f t="shared" si="1"/>
        <v>项</v>
      </c>
    </row>
    <row r="68" ht="36" customHeight="1" spans="1:7">
      <c r="A68" s="310" t="s">
        <v>2669</v>
      </c>
      <c r="B68" s="311" t="s">
        <v>2670</v>
      </c>
      <c r="C68" s="315">
        <f>SUM(C69:C71)</f>
        <v>16</v>
      </c>
      <c r="D68" s="315">
        <f>SUM(D69:D71)</f>
        <v>16</v>
      </c>
      <c r="E68" s="111">
        <f>(D68-C68)/C68</f>
        <v>0</v>
      </c>
      <c r="F68" s="313" t="str">
        <f t="shared" ref="F68:F131" si="3">IF(LEN(A68)=3,"是",IF(B68&lt;&gt;"",IF(SUM(C68:D68)&lt;&gt;0,"是","否"),"是"))</f>
        <v>是</v>
      </c>
      <c r="G68" s="298" t="str">
        <f t="shared" ref="G68:G131" si="4">IF(LEN(A68)=3,"类",IF(LEN(A68)=5,"款","项"))</f>
        <v>款</v>
      </c>
    </row>
    <row r="69" ht="36" customHeight="1" spans="1:7">
      <c r="A69" s="316" t="s">
        <v>2671</v>
      </c>
      <c r="B69" s="314" t="s">
        <v>2672</v>
      </c>
      <c r="C69" s="315"/>
      <c r="D69" s="315"/>
      <c r="E69" s="317" t="str">
        <f t="shared" ref="E69:E132" si="5">IF(C69&gt;0,D69/C69-1,IF(C69&lt;0,-(D69/C69-1),""))</f>
        <v/>
      </c>
      <c r="F69" s="313" t="str">
        <f t="shared" si="3"/>
        <v>否</v>
      </c>
      <c r="G69" s="298" t="str">
        <f t="shared" si="4"/>
        <v>项</v>
      </c>
    </row>
    <row r="70" ht="36" customHeight="1" spans="1:7">
      <c r="A70" s="316" t="s">
        <v>2673</v>
      </c>
      <c r="B70" s="314" t="s">
        <v>2674</v>
      </c>
      <c r="C70" s="315">
        <v>16</v>
      </c>
      <c r="D70" s="315">
        <v>16</v>
      </c>
      <c r="E70" s="111">
        <f>(D70-C70)/C70</f>
        <v>0</v>
      </c>
      <c r="F70" s="313" t="str">
        <f t="shared" si="3"/>
        <v>是</v>
      </c>
      <c r="G70" s="298" t="str">
        <f t="shared" si="4"/>
        <v>项</v>
      </c>
    </row>
    <row r="71" ht="36" customHeight="1" spans="1:7">
      <c r="A71" s="316" t="s">
        <v>2675</v>
      </c>
      <c r="B71" s="314" t="s">
        <v>2676</v>
      </c>
      <c r="C71" s="315"/>
      <c r="D71" s="315"/>
      <c r="E71" s="317" t="str">
        <f t="shared" si="5"/>
        <v/>
      </c>
      <c r="F71" s="313" t="str">
        <f t="shared" si="3"/>
        <v>否</v>
      </c>
      <c r="G71" s="298" t="str">
        <f t="shared" si="4"/>
        <v>项</v>
      </c>
    </row>
    <row r="72" ht="36" customHeight="1" spans="1:7">
      <c r="A72" s="310" t="s">
        <v>2677</v>
      </c>
      <c r="B72" s="311" t="s">
        <v>2678</v>
      </c>
      <c r="C72" s="315"/>
      <c r="D72" s="315"/>
      <c r="E72" s="317"/>
      <c r="F72" s="313" t="str">
        <f t="shared" si="3"/>
        <v>否</v>
      </c>
      <c r="G72" s="298" t="str">
        <f t="shared" si="4"/>
        <v>款</v>
      </c>
    </row>
    <row r="73" ht="36" customHeight="1" spans="1:7">
      <c r="A73" s="316" t="s">
        <v>2679</v>
      </c>
      <c r="B73" s="314" t="s">
        <v>2626</v>
      </c>
      <c r="C73" s="315"/>
      <c r="D73" s="315"/>
      <c r="E73" s="317" t="str">
        <f t="shared" si="5"/>
        <v/>
      </c>
      <c r="F73" s="313" t="str">
        <f t="shared" si="3"/>
        <v>否</v>
      </c>
      <c r="G73" s="298" t="str">
        <f t="shared" si="4"/>
        <v>项</v>
      </c>
    </row>
    <row r="74" ht="36" customHeight="1" spans="1:7">
      <c r="A74" s="316" t="s">
        <v>2680</v>
      </c>
      <c r="B74" s="314" t="s">
        <v>2628</v>
      </c>
      <c r="C74" s="315"/>
      <c r="D74" s="315"/>
      <c r="E74" s="317" t="str">
        <f t="shared" si="5"/>
        <v/>
      </c>
      <c r="F74" s="313" t="str">
        <f t="shared" si="3"/>
        <v>否</v>
      </c>
      <c r="G74" s="298" t="str">
        <f t="shared" si="4"/>
        <v>项</v>
      </c>
    </row>
    <row r="75" ht="36" customHeight="1" spans="1:7">
      <c r="A75" s="316" t="s">
        <v>2681</v>
      </c>
      <c r="B75" s="314" t="s">
        <v>2682</v>
      </c>
      <c r="C75" s="315"/>
      <c r="D75" s="315"/>
      <c r="E75" s="317" t="str">
        <f t="shared" si="5"/>
        <v/>
      </c>
      <c r="F75" s="313" t="str">
        <f t="shared" si="3"/>
        <v>否</v>
      </c>
      <c r="G75" s="298" t="str">
        <f t="shared" si="4"/>
        <v>项</v>
      </c>
    </row>
    <row r="76" ht="36" customHeight="1" spans="1:7">
      <c r="A76" s="310" t="s">
        <v>2683</v>
      </c>
      <c r="B76" s="311" t="s">
        <v>2684</v>
      </c>
      <c r="C76" s="315"/>
      <c r="D76" s="315"/>
      <c r="E76" s="317"/>
      <c r="F76" s="313" t="str">
        <f t="shared" si="3"/>
        <v>否</v>
      </c>
      <c r="G76" s="298" t="str">
        <f t="shared" si="4"/>
        <v>款</v>
      </c>
    </row>
    <row r="77" ht="36" customHeight="1" spans="1:7">
      <c r="A77" s="316" t="s">
        <v>2685</v>
      </c>
      <c r="B77" s="314" t="s">
        <v>2626</v>
      </c>
      <c r="C77" s="315"/>
      <c r="D77" s="315"/>
      <c r="E77" s="317" t="str">
        <f t="shared" si="5"/>
        <v/>
      </c>
      <c r="F77" s="313" t="str">
        <f t="shared" si="3"/>
        <v>否</v>
      </c>
      <c r="G77" s="298" t="str">
        <f t="shared" si="4"/>
        <v>项</v>
      </c>
    </row>
    <row r="78" ht="36" customHeight="1" spans="1:7">
      <c r="A78" s="316" t="s">
        <v>2686</v>
      </c>
      <c r="B78" s="314" t="s">
        <v>2628</v>
      </c>
      <c r="C78" s="315"/>
      <c r="D78" s="315"/>
      <c r="E78" s="317" t="str">
        <f t="shared" si="5"/>
        <v/>
      </c>
      <c r="F78" s="313" t="str">
        <f t="shared" si="3"/>
        <v>否</v>
      </c>
      <c r="G78" s="298" t="str">
        <f t="shared" si="4"/>
        <v>项</v>
      </c>
    </row>
    <row r="79" ht="36" customHeight="1" spans="1:7">
      <c r="A79" s="316" t="s">
        <v>2687</v>
      </c>
      <c r="B79" s="314" t="s">
        <v>2688</v>
      </c>
      <c r="C79" s="315"/>
      <c r="D79" s="315"/>
      <c r="E79" s="317" t="str">
        <f t="shared" si="5"/>
        <v/>
      </c>
      <c r="F79" s="313" t="str">
        <f t="shared" si="3"/>
        <v>否</v>
      </c>
      <c r="G79" s="298" t="str">
        <f t="shared" si="4"/>
        <v>项</v>
      </c>
    </row>
    <row r="80" ht="36" customHeight="1" spans="1:7">
      <c r="A80" s="310" t="s">
        <v>2689</v>
      </c>
      <c r="B80" s="311" t="s">
        <v>2690</v>
      </c>
      <c r="C80" s="315"/>
      <c r="D80" s="315"/>
      <c r="E80" s="317"/>
      <c r="F80" s="313" t="str">
        <f t="shared" si="3"/>
        <v>否</v>
      </c>
      <c r="G80" s="298" t="str">
        <f t="shared" si="4"/>
        <v>款</v>
      </c>
    </row>
    <row r="81" ht="36" customHeight="1" spans="1:7">
      <c r="A81" s="316" t="s">
        <v>2691</v>
      </c>
      <c r="B81" s="314" t="s">
        <v>2660</v>
      </c>
      <c r="C81" s="315"/>
      <c r="D81" s="315"/>
      <c r="E81" s="317" t="str">
        <f t="shared" si="5"/>
        <v/>
      </c>
      <c r="F81" s="313" t="str">
        <f t="shared" si="3"/>
        <v>否</v>
      </c>
      <c r="G81" s="298" t="str">
        <f t="shared" si="4"/>
        <v>项</v>
      </c>
    </row>
    <row r="82" ht="36" customHeight="1" spans="1:7">
      <c r="A82" s="316" t="s">
        <v>2692</v>
      </c>
      <c r="B82" s="314" t="s">
        <v>2662</v>
      </c>
      <c r="C82" s="315"/>
      <c r="D82" s="315"/>
      <c r="E82" s="317" t="str">
        <f t="shared" si="5"/>
        <v/>
      </c>
      <c r="F82" s="313" t="str">
        <f t="shared" si="3"/>
        <v>否</v>
      </c>
      <c r="G82" s="298" t="str">
        <f t="shared" si="4"/>
        <v>项</v>
      </c>
    </row>
    <row r="83" ht="36" customHeight="1" spans="1:7">
      <c r="A83" s="316" t="s">
        <v>2693</v>
      </c>
      <c r="B83" s="314" t="s">
        <v>2664</v>
      </c>
      <c r="C83" s="315"/>
      <c r="D83" s="315"/>
      <c r="E83" s="317" t="str">
        <f t="shared" si="5"/>
        <v/>
      </c>
      <c r="F83" s="313" t="str">
        <f t="shared" si="3"/>
        <v>否</v>
      </c>
      <c r="G83" s="298" t="str">
        <f t="shared" si="4"/>
        <v>项</v>
      </c>
    </row>
    <row r="84" ht="36" customHeight="1" spans="1:7">
      <c r="A84" s="316" t="s">
        <v>2694</v>
      </c>
      <c r="B84" s="314" t="s">
        <v>2666</v>
      </c>
      <c r="C84" s="315"/>
      <c r="D84" s="315"/>
      <c r="E84" s="317" t="str">
        <f t="shared" si="5"/>
        <v/>
      </c>
      <c r="F84" s="313" t="str">
        <f t="shared" si="3"/>
        <v>否</v>
      </c>
      <c r="G84" s="298" t="str">
        <f t="shared" si="4"/>
        <v>项</v>
      </c>
    </row>
    <row r="85" ht="36" customHeight="1" spans="1:7">
      <c r="A85" s="316" t="s">
        <v>2695</v>
      </c>
      <c r="B85" s="314" t="s">
        <v>2696</v>
      </c>
      <c r="C85" s="315"/>
      <c r="D85" s="315"/>
      <c r="E85" s="317" t="str">
        <f t="shared" si="5"/>
        <v/>
      </c>
      <c r="F85" s="313" t="str">
        <f t="shared" si="3"/>
        <v>否</v>
      </c>
      <c r="G85" s="298" t="str">
        <f t="shared" si="4"/>
        <v>项</v>
      </c>
    </row>
    <row r="86" ht="36" customHeight="1" spans="1:7">
      <c r="A86" s="310" t="s">
        <v>2697</v>
      </c>
      <c r="B86" s="311" t="s">
        <v>2698</v>
      </c>
      <c r="C86" s="315"/>
      <c r="D86" s="315"/>
      <c r="E86" s="317"/>
      <c r="F86" s="313" t="str">
        <f t="shared" si="3"/>
        <v>否</v>
      </c>
      <c r="G86" s="298" t="str">
        <f t="shared" si="4"/>
        <v>款</v>
      </c>
    </row>
    <row r="87" ht="36" customHeight="1" spans="1:7">
      <c r="A87" s="316" t="s">
        <v>2699</v>
      </c>
      <c r="B87" s="314" t="s">
        <v>2672</v>
      </c>
      <c r="C87" s="315"/>
      <c r="D87" s="315"/>
      <c r="E87" s="317" t="str">
        <f t="shared" si="5"/>
        <v/>
      </c>
      <c r="F87" s="313" t="str">
        <f t="shared" si="3"/>
        <v>否</v>
      </c>
      <c r="G87" s="298" t="str">
        <f t="shared" si="4"/>
        <v>项</v>
      </c>
    </row>
    <row r="88" ht="36" customHeight="1" spans="1:7">
      <c r="A88" s="316" t="s">
        <v>2700</v>
      </c>
      <c r="B88" s="314" t="s">
        <v>2701</v>
      </c>
      <c r="C88" s="315"/>
      <c r="D88" s="315"/>
      <c r="E88" s="317" t="str">
        <f t="shared" si="5"/>
        <v/>
      </c>
      <c r="F88" s="313" t="str">
        <f t="shared" si="3"/>
        <v>否</v>
      </c>
      <c r="G88" s="298" t="str">
        <f t="shared" si="4"/>
        <v>项</v>
      </c>
    </row>
    <row r="89" ht="36" customHeight="1" spans="1:7">
      <c r="A89" s="310" t="s">
        <v>2702</v>
      </c>
      <c r="B89" s="311" t="s">
        <v>2703</v>
      </c>
      <c r="C89" s="315"/>
      <c r="D89" s="315"/>
      <c r="E89" s="317"/>
      <c r="F89" s="313" t="str">
        <f t="shared" si="3"/>
        <v>否</v>
      </c>
      <c r="G89" s="298" t="str">
        <f t="shared" si="4"/>
        <v>款</v>
      </c>
    </row>
    <row r="90" ht="36" customHeight="1" spans="1:7">
      <c r="A90" s="316" t="s">
        <v>2704</v>
      </c>
      <c r="B90" s="314" t="s">
        <v>2626</v>
      </c>
      <c r="C90" s="315"/>
      <c r="D90" s="315"/>
      <c r="E90" s="317" t="str">
        <f t="shared" si="5"/>
        <v/>
      </c>
      <c r="F90" s="313" t="str">
        <f t="shared" si="3"/>
        <v>否</v>
      </c>
      <c r="G90" s="298" t="str">
        <f t="shared" si="4"/>
        <v>项</v>
      </c>
    </row>
    <row r="91" ht="36" customHeight="1" spans="1:7">
      <c r="A91" s="316" t="s">
        <v>2705</v>
      </c>
      <c r="B91" s="314" t="s">
        <v>2628</v>
      </c>
      <c r="C91" s="315"/>
      <c r="D91" s="315"/>
      <c r="E91" s="317" t="str">
        <f t="shared" si="5"/>
        <v/>
      </c>
      <c r="F91" s="313" t="str">
        <f t="shared" si="3"/>
        <v>否</v>
      </c>
      <c r="G91" s="298" t="str">
        <f t="shared" si="4"/>
        <v>项</v>
      </c>
    </row>
    <row r="92" ht="36" customHeight="1" spans="1:7">
      <c r="A92" s="316" t="s">
        <v>2706</v>
      </c>
      <c r="B92" s="314" t="s">
        <v>2630</v>
      </c>
      <c r="C92" s="315"/>
      <c r="D92" s="315"/>
      <c r="E92" s="317" t="str">
        <f t="shared" si="5"/>
        <v/>
      </c>
      <c r="F92" s="313" t="str">
        <f t="shared" si="3"/>
        <v>否</v>
      </c>
      <c r="G92" s="298" t="str">
        <f t="shared" si="4"/>
        <v>项</v>
      </c>
    </row>
    <row r="93" ht="36" customHeight="1" spans="1:7">
      <c r="A93" s="316" t="s">
        <v>2707</v>
      </c>
      <c r="B93" s="314" t="s">
        <v>2632</v>
      </c>
      <c r="C93" s="315"/>
      <c r="D93" s="315"/>
      <c r="E93" s="317" t="str">
        <f t="shared" si="5"/>
        <v/>
      </c>
      <c r="F93" s="313" t="str">
        <f t="shared" si="3"/>
        <v>否</v>
      </c>
      <c r="G93" s="298" t="str">
        <f t="shared" si="4"/>
        <v>项</v>
      </c>
    </row>
    <row r="94" ht="36" customHeight="1" spans="1:7">
      <c r="A94" s="316" t="s">
        <v>2708</v>
      </c>
      <c r="B94" s="314" t="s">
        <v>2638</v>
      </c>
      <c r="C94" s="315"/>
      <c r="D94" s="315"/>
      <c r="E94" s="317" t="str">
        <f t="shared" si="5"/>
        <v/>
      </c>
      <c r="F94" s="313" t="str">
        <f t="shared" si="3"/>
        <v>否</v>
      </c>
      <c r="G94" s="298" t="str">
        <f t="shared" si="4"/>
        <v>项</v>
      </c>
    </row>
    <row r="95" ht="36" customHeight="1" spans="1:7">
      <c r="A95" s="316" t="s">
        <v>2709</v>
      </c>
      <c r="B95" s="314" t="s">
        <v>2642</v>
      </c>
      <c r="C95" s="315"/>
      <c r="D95" s="315"/>
      <c r="E95" s="317" t="str">
        <f t="shared" si="5"/>
        <v/>
      </c>
      <c r="F95" s="313" t="str">
        <f t="shared" si="3"/>
        <v>否</v>
      </c>
      <c r="G95" s="298" t="str">
        <f t="shared" si="4"/>
        <v>项</v>
      </c>
    </row>
    <row r="96" ht="36" customHeight="1" spans="1:7">
      <c r="A96" s="316" t="s">
        <v>2710</v>
      </c>
      <c r="B96" s="314" t="s">
        <v>2644</v>
      </c>
      <c r="C96" s="315"/>
      <c r="D96" s="315"/>
      <c r="E96" s="317" t="str">
        <f t="shared" si="5"/>
        <v/>
      </c>
      <c r="F96" s="313" t="str">
        <f t="shared" si="3"/>
        <v>否</v>
      </c>
      <c r="G96" s="298" t="str">
        <f t="shared" si="4"/>
        <v>项</v>
      </c>
    </row>
    <row r="97" ht="36" customHeight="1" spans="1:7">
      <c r="A97" s="316" t="s">
        <v>2711</v>
      </c>
      <c r="B97" s="314" t="s">
        <v>2712</v>
      </c>
      <c r="C97" s="315"/>
      <c r="D97" s="315"/>
      <c r="E97" s="317" t="str">
        <f t="shared" si="5"/>
        <v/>
      </c>
      <c r="F97" s="313" t="str">
        <f t="shared" si="3"/>
        <v>否</v>
      </c>
      <c r="G97" s="298" t="str">
        <f t="shared" si="4"/>
        <v>项</v>
      </c>
    </row>
    <row r="98" ht="36" customHeight="1" spans="1:7">
      <c r="A98" s="310" t="s">
        <v>91</v>
      </c>
      <c r="B98" s="311" t="s">
        <v>2713</v>
      </c>
      <c r="C98" s="312">
        <f>C99+C104+C109+C114+C117</f>
        <v>399</v>
      </c>
      <c r="D98" s="312">
        <f>D99+D104+D109+D114+D117</f>
        <v>410</v>
      </c>
      <c r="E98" s="108">
        <f>(D98-C98)/C98</f>
        <v>0.028</v>
      </c>
      <c r="F98" s="313" t="str">
        <f t="shared" si="3"/>
        <v>是</v>
      </c>
      <c r="G98" s="298" t="str">
        <f t="shared" si="4"/>
        <v>类</v>
      </c>
    </row>
    <row r="99" ht="36" customHeight="1" spans="1:7">
      <c r="A99" s="310" t="s">
        <v>2714</v>
      </c>
      <c r="B99" s="311" t="s">
        <v>2715</v>
      </c>
      <c r="C99" s="315">
        <f>SUM(C100:C103)</f>
        <v>399</v>
      </c>
      <c r="D99" s="315">
        <f>SUM(D100:D103)</f>
        <v>410</v>
      </c>
      <c r="E99" s="111">
        <f>(D99-C99)/C99</f>
        <v>0.028</v>
      </c>
      <c r="F99" s="313" t="str">
        <f t="shared" si="3"/>
        <v>是</v>
      </c>
      <c r="G99" s="298" t="str">
        <f t="shared" si="4"/>
        <v>款</v>
      </c>
    </row>
    <row r="100" ht="36" customHeight="1" spans="1:7">
      <c r="A100" s="316" t="s">
        <v>2716</v>
      </c>
      <c r="B100" s="314" t="s">
        <v>2596</v>
      </c>
      <c r="C100" s="315"/>
      <c r="D100" s="315"/>
      <c r="E100" s="317" t="str">
        <f t="shared" si="5"/>
        <v/>
      </c>
      <c r="F100" s="313" t="str">
        <f t="shared" si="3"/>
        <v>否</v>
      </c>
      <c r="G100" s="298" t="str">
        <f t="shared" si="4"/>
        <v>项</v>
      </c>
    </row>
    <row r="101" ht="36" customHeight="1" spans="1:7">
      <c r="A101" s="316" t="s">
        <v>2717</v>
      </c>
      <c r="B101" s="314" t="s">
        <v>2718</v>
      </c>
      <c r="C101" s="315"/>
      <c r="D101" s="315"/>
      <c r="E101" s="317" t="str">
        <f t="shared" si="5"/>
        <v/>
      </c>
      <c r="F101" s="313" t="str">
        <f t="shared" si="3"/>
        <v>否</v>
      </c>
      <c r="G101" s="298" t="str">
        <f t="shared" si="4"/>
        <v>项</v>
      </c>
    </row>
    <row r="102" ht="36" customHeight="1" spans="1:7">
      <c r="A102" s="316" t="s">
        <v>2719</v>
      </c>
      <c r="B102" s="314" t="s">
        <v>2720</v>
      </c>
      <c r="C102" s="315"/>
      <c r="D102" s="315"/>
      <c r="E102" s="317" t="str">
        <f t="shared" si="5"/>
        <v/>
      </c>
      <c r="F102" s="313" t="str">
        <f t="shared" si="3"/>
        <v>否</v>
      </c>
      <c r="G102" s="298" t="str">
        <f t="shared" si="4"/>
        <v>项</v>
      </c>
    </row>
    <row r="103" ht="36" customHeight="1" spans="1:7">
      <c r="A103" s="316" t="s">
        <v>2721</v>
      </c>
      <c r="B103" s="314" t="s">
        <v>2722</v>
      </c>
      <c r="C103" s="315">
        <v>399</v>
      </c>
      <c r="D103" s="315">
        <v>410</v>
      </c>
      <c r="E103" s="111">
        <f>(D103-C103)/C103</f>
        <v>0.028</v>
      </c>
      <c r="F103" s="313" t="str">
        <f t="shared" si="3"/>
        <v>是</v>
      </c>
      <c r="G103" s="298" t="str">
        <f t="shared" si="4"/>
        <v>项</v>
      </c>
    </row>
    <row r="104" ht="36" customHeight="1" spans="1:7">
      <c r="A104" s="310" t="s">
        <v>2723</v>
      </c>
      <c r="B104" s="311" t="s">
        <v>2724</v>
      </c>
      <c r="C104" s="315"/>
      <c r="D104" s="315"/>
      <c r="E104" s="317" t="str">
        <f t="shared" si="5"/>
        <v/>
      </c>
      <c r="F104" s="313" t="str">
        <f t="shared" si="3"/>
        <v>否</v>
      </c>
      <c r="G104" s="298" t="str">
        <f t="shared" si="4"/>
        <v>款</v>
      </c>
    </row>
    <row r="105" ht="36" customHeight="1" spans="1:7">
      <c r="A105" s="316" t="s">
        <v>2725</v>
      </c>
      <c r="B105" s="314" t="s">
        <v>2596</v>
      </c>
      <c r="C105" s="315"/>
      <c r="D105" s="315"/>
      <c r="E105" s="317" t="str">
        <f t="shared" si="5"/>
        <v/>
      </c>
      <c r="F105" s="313" t="str">
        <f t="shared" si="3"/>
        <v>否</v>
      </c>
      <c r="G105" s="298" t="str">
        <f t="shared" si="4"/>
        <v>项</v>
      </c>
    </row>
    <row r="106" ht="36" customHeight="1" spans="1:7">
      <c r="A106" s="316" t="s">
        <v>2726</v>
      </c>
      <c r="B106" s="314" t="s">
        <v>2718</v>
      </c>
      <c r="C106" s="315"/>
      <c r="D106" s="315"/>
      <c r="E106" s="317" t="str">
        <f t="shared" si="5"/>
        <v/>
      </c>
      <c r="F106" s="313" t="str">
        <f t="shared" si="3"/>
        <v>否</v>
      </c>
      <c r="G106" s="298" t="str">
        <f t="shared" si="4"/>
        <v>项</v>
      </c>
    </row>
    <row r="107" ht="36" customHeight="1" spans="1:7">
      <c r="A107" s="316" t="s">
        <v>2727</v>
      </c>
      <c r="B107" s="314" t="s">
        <v>2728</v>
      </c>
      <c r="C107" s="315"/>
      <c r="D107" s="315"/>
      <c r="E107" s="317" t="str">
        <f t="shared" si="5"/>
        <v/>
      </c>
      <c r="F107" s="313" t="str">
        <f t="shared" si="3"/>
        <v>否</v>
      </c>
      <c r="G107" s="298" t="str">
        <f t="shared" si="4"/>
        <v>项</v>
      </c>
    </row>
    <row r="108" ht="36" customHeight="1" spans="1:7">
      <c r="A108" s="316" t="s">
        <v>2729</v>
      </c>
      <c r="B108" s="314" t="s">
        <v>2730</v>
      </c>
      <c r="C108" s="315"/>
      <c r="D108" s="315"/>
      <c r="E108" s="317" t="str">
        <f t="shared" si="5"/>
        <v/>
      </c>
      <c r="F108" s="313" t="str">
        <f t="shared" si="3"/>
        <v>否</v>
      </c>
      <c r="G108" s="298" t="str">
        <f t="shared" si="4"/>
        <v>项</v>
      </c>
    </row>
    <row r="109" ht="36" customHeight="1" spans="1:7">
      <c r="A109" s="310" t="s">
        <v>2731</v>
      </c>
      <c r="B109" s="311" t="s">
        <v>2732</v>
      </c>
      <c r="C109" s="315"/>
      <c r="D109" s="315"/>
      <c r="E109" s="317"/>
      <c r="F109" s="313" t="str">
        <f t="shared" si="3"/>
        <v>否</v>
      </c>
      <c r="G109" s="298" t="str">
        <f t="shared" si="4"/>
        <v>款</v>
      </c>
    </row>
    <row r="110" ht="36" customHeight="1" spans="1:7">
      <c r="A110" s="316" t="s">
        <v>2733</v>
      </c>
      <c r="B110" s="314" t="s">
        <v>2734</v>
      </c>
      <c r="C110" s="315"/>
      <c r="D110" s="315"/>
      <c r="E110" s="317" t="str">
        <f t="shared" si="5"/>
        <v/>
      </c>
      <c r="F110" s="313" t="str">
        <f t="shared" si="3"/>
        <v>否</v>
      </c>
      <c r="G110" s="298" t="str">
        <f t="shared" si="4"/>
        <v>项</v>
      </c>
    </row>
    <row r="111" ht="36" customHeight="1" spans="1:7">
      <c r="A111" s="316" t="s">
        <v>2735</v>
      </c>
      <c r="B111" s="314" t="s">
        <v>2736</v>
      </c>
      <c r="C111" s="315"/>
      <c r="D111" s="315"/>
      <c r="E111" s="317" t="str">
        <f t="shared" si="5"/>
        <v/>
      </c>
      <c r="F111" s="313" t="str">
        <f t="shared" si="3"/>
        <v>否</v>
      </c>
      <c r="G111" s="298" t="str">
        <f t="shared" si="4"/>
        <v>项</v>
      </c>
    </row>
    <row r="112" ht="36" customHeight="1" spans="1:7">
      <c r="A112" s="316" t="s">
        <v>2737</v>
      </c>
      <c r="B112" s="314" t="s">
        <v>2738</v>
      </c>
      <c r="C112" s="315"/>
      <c r="D112" s="315"/>
      <c r="E112" s="317" t="str">
        <f t="shared" si="5"/>
        <v/>
      </c>
      <c r="F112" s="313" t="str">
        <f t="shared" si="3"/>
        <v>否</v>
      </c>
      <c r="G112" s="298" t="str">
        <f t="shared" si="4"/>
        <v>项</v>
      </c>
    </row>
    <row r="113" ht="36" customHeight="1" spans="1:7">
      <c r="A113" s="316" t="s">
        <v>2739</v>
      </c>
      <c r="B113" s="314" t="s">
        <v>2740</v>
      </c>
      <c r="C113" s="315"/>
      <c r="D113" s="315"/>
      <c r="E113" s="317" t="str">
        <f t="shared" si="5"/>
        <v/>
      </c>
      <c r="F113" s="313" t="str">
        <f t="shared" si="3"/>
        <v>否</v>
      </c>
      <c r="G113" s="298" t="str">
        <f t="shared" si="4"/>
        <v>项</v>
      </c>
    </row>
    <row r="114" ht="36" customHeight="1" spans="1:7">
      <c r="A114" s="319">
        <v>21370</v>
      </c>
      <c r="B114" s="311" t="s">
        <v>2741</v>
      </c>
      <c r="C114" s="315"/>
      <c r="D114" s="315"/>
      <c r="E114" s="317"/>
      <c r="F114" s="313" t="str">
        <f t="shared" si="3"/>
        <v>否</v>
      </c>
      <c r="G114" s="298" t="str">
        <f t="shared" si="4"/>
        <v>款</v>
      </c>
    </row>
    <row r="115" ht="36" customHeight="1" spans="1:7">
      <c r="A115" s="320">
        <v>2137001</v>
      </c>
      <c r="B115" s="314" t="s">
        <v>2596</v>
      </c>
      <c r="C115" s="315"/>
      <c r="D115" s="315"/>
      <c r="E115" s="317" t="str">
        <f t="shared" si="5"/>
        <v/>
      </c>
      <c r="F115" s="313" t="str">
        <f t="shared" si="3"/>
        <v>否</v>
      </c>
      <c r="G115" s="298" t="str">
        <f t="shared" si="4"/>
        <v>项</v>
      </c>
    </row>
    <row r="116" ht="36" customHeight="1" spans="1:7">
      <c r="A116" s="320">
        <v>2137099</v>
      </c>
      <c r="B116" s="314" t="s">
        <v>2742</v>
      </c>
      <c r="C116" s="315"/>
      <c r="D116" s="315"/>
      <c r="E116" s="317" t="str">
        <f t="shared" si="5"/>
        <v/>
      </c>
      <c r="F116" s="313" t="str">
        <f t="shared" si="3"/>
        <v>否</v>
      </c>
      <c r="G116" s="298" t="str">
        <f t="shared" si="4"/>
        <v>项</v>
      </c>
    </row>
    <row r="117" ht="36" customHeight="1" spans="1:7">
      <c r="A117" s="319">
        <v>21371</v>
      </c>
      <c r="B117" s="311" t="s">
        <v>2743</v>
      </c>
      <c r="C117" s="315"/>
      <c r="D117" s="315"/>
      <c r="E117" s="317" t="str">
        <f t="shared" si="5"/>
        <v/>
      </c>
      <c r="F117" s="313" t="str">
        <f t="shared" si="3"/>
        <v>否</v>
      </c>
      <c r="G117" s="298" t="str">
        <f t="shared" si="4"/>
        <v>款</v>
      </c>
    </row>
    <row r="118" ht="36" customHeight="1" spans="1:7">
      <c r="A118" s="320">
        <v>2137101</v>
      </c>
      <c r="B118" s="314" t="s">
        <v>2734</v>
      </c>
      <c r="C118" s="315"/>
      <c r="D118" s="315"/>
      <c r="E118" s="317" t="str">
        <f t="shared" si="5"/>
        <v/>
      </c>
      <c r="F118" s="313" t="str">
        <f t="shared" si="3"/>
        <v>否</v>
      </c>
      <c r="G118" s="298" t="str">
        <f t="shared" si="4"/>
        <v>项</v>
      </c>
    </row>
    <row r="119" ht="36" customHeight="1" spans="1:7">
      <c r="A119" s="320">
        <v>2137102</v>
      </c>
      <c r="B119" s="314" t="s">
        <v>2744</v>
      </c>
      <c r="C119" s="315"/>
      <c r="D119" s="315"/>
      <c r="E119" s="317" t="str">
        <f t="shared" si="5"/>
        <v/>
      </c>
      <c r="F119" s="313" t="str">
        <f t="shared" si="3"/>
        <v>否</v>
      </c>
      <c r="G119" s="298" t="str">
        <f t="shared" si="4"/>
        <v>项</v>
      </c>
    </row>
    <row r="120" ht="36" customHeight="1" spans="1:7">
      <c r="A120" s="320">
        <v>2137103</v>
      </c>
      <c r="B120" s="314" t="s">
        <v>2738</v>
      </c>
      <c r="C120" s="315"/>
      <c r="D120" s="315"/>
      <c r="E120" s="317" t="str">
        <f t="shared" si="5"/>
        <v/>
      </c>
      <c r="F120" s="313" t="str">
        <f t="shared" si="3"/>
        <v>否</v>
      </c>
      <c r="G120" s="298" t="str">
        <f t="shared" si="4"/>
        <v>项</v>
      </c>
    </row>
    <row r="121" ht="36" customHeight="1" spans="1:7">
      <c r="A121" s="320">
        <v>2137199</v>
      </c>
      <c r="B121" s="314" t="s">
        <v>2745</v>
      </c>
      <c r="C121" s="315"/>
      <c r="D121" s="315"/>
      <c r="E121" s="317" t="str">
        <f t="shared" si="5"/>
        <v/>
      </c>
      <c r="F121" s="313" t="str">
        <f t="shared" si="3"/>
        <v>否</v>
      </c>
      <c r="G121" s="298" t="str">
        <f t="shared" si="4"/>
        <v>项</v>
      </c>
    </row>
    <row r="122" ht="36" customHeight="1" spans="1:7">
      <c r="A122" s="310" t="s">
        <v>93</v>
      </c>
      <c r="B122" s="311" t="s">
        <v>2746</v>
      </c>
      <c r="C122" s="312"/>
      <c r="D122" s="312"/>
      <c r="E122" s="318"/>
      <c r="F122" s="313" t="str">
        <f t="shared" si="3"/>
        <v>是</v>
      </c>
      <c r="G122" s="298" t="str">
        <f t="shared" si="4"/>
        <v>类</v>
      </c>
    </row>
    <row r="123" ht="36" customHeight="1" spans="1:7">
      <c r="A123" s="310" t="s">
        <v>2747</v>
      </c>
      <c r="B123" s="311" t="s">
        <v>2748</v>
      </c>
      <c r="C123" s="315"/>
      <c r="D123" s="315"/>
      <c r="E123" s="317" t="str">
        <f t="shared" si="5"/>
        <v/>
      </c>
      <c r="F123" s="313" t="str">
        <f t="shared" si="3"/>
        <v>否</v>
      </c>
      <c r="G123" s="298" t="str">
        <f t="shared" si="4"/>
        <v>款</v>
      </c>
    </row>
    <row r="124" ht="36" customHeight="1" spans="1:7">
      <c r="A124" s="316" t="s">
        <v>2749</v>
      </c>
      <c r="B124" s="314" t="s">
        <v>2750</v>
      </c>
      <c r="C124" s="315"/>
      <c r="D124" s="315"/>
      <c r="E124" s="317" t="str">
        <f t="shared" si="5"/>
        <v/>
      </c>
      <c r="F124" s="313" t="str">
        <f t="shared" si="3"/>
        <v>否</v>
      </c>
      <c r="G124" s="298" t="str">
        <f t="shared" si="4"/>
        <v>项</v>
      </c>
    </row>
    <row r="125" ht="36" customHeight="1" spans="1:7">
      <c r="A125" s="316" t="s">
        <v>2751</v>
      </c>
      <c r="B125" s="314" t="s">
        <v>2752</v>
      </c>
      <c r="C125" s="315"/>
      <c r="D125" s="315"/>
      <c r="E125" s="317" t="str">
        <f t="shared" si="5"/>
        <v/>
      </c>
      <c r="F125" s="313" t="str">
        <f t="shared" si="3"/>
        <v>否</v>
      </c>
      <c r="G125" s="298" t="str">
        <f t="shared" si="4"/>
        <v>项</v>
      </c>
    </row>
    <row r="126" ht="36" customHeight="1" spans="1:7">
      <c r="A126" s="316" t="s">
        <v>2753</v>
      </c>
      <c r="B126" s="314" t="s">
        <v>2754</v>
      </c>
      <c r="C126" s="315"/>
      <c r="D126" s="315"/>
      <c r="E126" s="317" t="str">
        <f t="shared" si="5"/>
        <v/>
      </c>
      <c r="F126" s="313" t="str">
        <f t="shared" si="3"/>
        <v>否</v>
      </c>
      <c r="G126" s="298" t="str">
        <f t="shared" si="4"/>
        <v>项</v>
      </c>
    </row>
    <row r="127" ht="36" customHeight="1" spans="1:7">
      <c r="A127" s="316" t="s">
        <v>2755</v>
      </c>
      <c r="B127" s="314" t="s">
        <v>2756</v>
      </c>
      <c r="C127" s="315"/>
      <c r="D127" s="315"/>
      <c r="E127" s="317" t="str">
        <f t="shared" si="5"/>
        <v/>
      </c>
      <c r="F127" s="313" t="str">
        <f t="shared" si="3"/>
        <v>否</v>
      </c>
      <c r="G127" s="298" t="str">
        <f t="shared" si="4"/>
        <v>项</v>
      </c>
    </row>
    <row r="128" ht="36" customHeight="1" spans="1:7">
      <c r="A128" s="310" t="s">
        <v>2757</v>
      </c>
      <c r="B128" s="311" t="s">
        <v>2758</v>
      </c>
      <c r="C128" s="315"/>
      <c r="D128" s="315"/>
      <c r="E128" s="317" t="str">
        <f t="shared" si="5"/>
        <v/>
      </c>
      <c r="F128" s="313" t="str">
        <f t="shared" si="3"/>
        <v>否</v>
      </c>
      <c r="G128" s="298" t="str">
        <f t="shared" si="4"/>
        <v>款</v>
      </c>
    </row>
    <row r="129" ht="36" customHeight="1" spans="1:7">
      <c r="A129" s="316" t="s">
        <v>2759</v>
      </c>
      <c r="B129" s="314" t="s">
        <v>2754</v>
      </c>
      <c r="C129" s="315"/>
      <c r="D129" s="315"/>
      <c r="E129" s="317" t="str">
        <f t="shared" si="5"/>
        <v/>
      </c>
      <c r="F129" s="313" t="str">
        <f t="shared" si="3"/>
        <v>否</v>
      </c>
      <c r="G129" s="298" t="str">
        <f t="shared" si="4"/>
        <v>项</v>
      </c>
    </row>
    <row r="130" ht="36" customHeight="1" spans="1:7">
      <c r="A130" s="316" t="s">
        <v>2760</v>
      </c>
      <c r="B130" s="314" t="s">
        <v>2761</v>
      </c>
      <c r="C130" s="315"/>
      <c r="D130" s="315"/>
      <c r="E130" s="317" t="str">
        <f t="shared" si="5"/>
        <v/>
      </c>
      <c r="F130" s="313" t="str">
        <f t="shared" si="3"/>
        <v>否</v>
      </c>
      <c r="G130" s="298" t="str">
        <f t="shared" si="4"/>
        <v>项</v>
      </c>
    </row>
    <row r="131" ht="36" customHeight="1" spans="1:7">
      <c r="A131" s="316" t="s">
        <v>2762</v>
      </c>
      <c r="B131" s="314" t="s">
        <v>2763</v>
      </c>
      <c r="C131" s="315"/>
      <c r="D131" s="315"/>
      <c r="E131" s="317" t="str">
        <f t="shared" si="5"/>
        <v/>
      </c>
      <c r="F131" s="313" t="str">
        <f t="shared" si="3"/>
        <v>否</v>
      </c>
      <c r="G131" s="298" t="str">
        <f t="shared" si="4"/>
        <v>项</v>
      </c>
    </row>
    <row r="132" ht="36" customHeight="1" spans="1:7">
      <c r="A132" s="316" t="s">
        <v>2764</v>
      </c>
      <c r="B132" s="314" t="s">
        <v>2765</v>
      </c>
      <c r="C132" s="315"/>
      <c r="D132" s="315"/>
      <c r="E132" s="317" t="str">
        <f t="shared" si="5"/>
        <v/>
      </c>
      <c r="F132" s="313" t="str">
        <f t="shared" ref="F132:F195" si="6">IF(LEN(A132)=3,"是",IF(B132&lt;&gt;"",IF(SUM(C132:D132)&lt;&gt;0,"是","否"),"是"))</f>
        <v>否</v>
      </c>
      <c r="G132" s="298" t="str">
        <f t="shared" ref="G132:G195" si="7">IF(LEN(A132)=3,"类",IF(LEN(A132)=5,"款","项"))</f>
        <v>项</v>
      </c>
    </row>
    <row r="133" ht="36" customHeight="1" spans="1:7">
      <c r="A133" s="310" t="s">
        <v>2766</v>
      </c>
      <c r="B133" s="311" t="s">
        <v>2767</v>
      </c>
      <c r="C133" s="315"/>
      <c r="D133" s="315"/>
      <c r="E133" s="317"/>
      <c r="F133" s="313" t="str">
        <f t="shared" si="6"/>
        <v>否</v>
      </c>
      <c r="G133" s="298" t="str">
        <f t="shared" si="7"/>
        <v>款</v>
      </c>
    </row>
    <row r="134" ht="36" customHeight="1" spans="1:7">
      <c r="A134" s="316" t="s">
        <v>2768</v>
      </c>
      <c r="B134" s="314" t="s">
        <v>2769</v>
      </c>
      <c r="C134" s="315"/>
      <c r="D134" s="315"/>
      <c r="E134" s="317" t="str">
        <f t="shared" ref="E134:E193" si="8">IF(C134&gt;0,D134/C134-1,IF(C134&lt;0,-(D134/C134-1),""))</f>
        <v/>
      </c>
      <c r="F134" s="313" t="str">
        <f t="shared" si="6"/>
        <v>否</v>
      </c>
      <c r="G134" s="298" t="str">
        <f t="shared" si="7"/>
        <v>项</v>
      </c>
    </row>
    <row r="135" ht="36" customHeight="1" spans="1:7">
      <c r="A135" s="316" t="s">
        <v>2770</v>
      </c>
      <c r="B135" s="314" t="s">
        <v>2771</v>
      </c>
      <c r="C135" s="315"/>
      <c r="D135" s="315"/>
      <c r="E135" s="317" t="str">
        <f t="shared" si="8"/>
        <v/>
      </c>
      <c r="F135" s="313" t="str">
        <f t="shared" si="6"/>
        <v>否</v>
      </c>
      <c r="G135" s="298" t="str">
        <f t="shared" si="7"/>
        <v>项</v>
      </c>
    </row>
    <row r="136" ht="36" customHeight="1" spans="1:7">
      <c r="A136" s="316" t="s">
        <v>2772</v>
      </c>
      <c r="B136" s="314" t="s">
        <v>2773</v>
      </c>
      <c r="C136" s="315"/>
      <c r="D136" s="315"/>
      <c r="E136" s="317" t="str">
        <f t="shared" si="8"/>
        <v/>
      </c>
      <c r="F136" s="313" t="str">
        <f t="shared" si="6"/>
        <v>否</v>
      </c>
      <c r="G136" s="298" t="str">
        <f t="shared" si="7"/>
        <v>项</v>
      </c>
    </row>
    <row r="137" ht="36" customHeight="1" spans="1:7">
      <c r="A137" s="316" t="s">
        <v>2774</v>
      </c>
      <c r="B137" s="314" t="s">
        <v>2775</v>
      </c>
      <c r="C137" s="315"/>
      <c r="D137" s="315"/>
      <c r="E137" s="317" t="str">
        <f t="shared" si="8"/>
        <v/>
      </c>
      <c r="F137" s="313" t="str">
        <f t="shared" si="6"/>
        <v>否</v>
      </c>
      <c r="G137" s="298" t="str">
        <f t="shared" si="7"/>
        <v>项</v>
      </c>
    </row>
    <row r="138" ht="36" customHeight="1" spans="1:7">
      <c r="A138" s="310" t="s">
        <v>2776</v>
      </c>
      <c r="B138" s="311" t="s">
        <v>2777</v>
      </c>
      <c r="C138" s="315"/>
      <c r="D138" s="315"/>
      <c r="E138" s="317"/>
      <c r="F138" s="313" t="str">
        <f t="shared" si="6"/>
        <v>否</v>
      </c>
      <c r="G138" s="298" t="str">
        <f t="shared" si="7"/>
        <v>款</v>
      </c>
    </row>
    <row r="139" ht="36" customHeight="1" spans="1:7">
      <c r="A139" s="316" t="s">
        <v>2778</v>
      </c>
      <c r="B139" s="314" t="s">
        <v>2779</v>
      </c>
      <c r="C139" s="315"/>
      <c r="D139" s="315"/>
      <c r="E139" s="317" t="str">
        <f t="shared" si="8"/>
        <v/>
      </c>
      <c r="F139" s="313" t="str">
        <f t="shared" si="6"/>
        <v>否</v>
      </c>
      <c r="G139" s="298" t="str">
        <f t="shared" si="7"/>
        <v>项</v>
      </c>
    </row>
    <row r="140" ht="36" customHeight="1" spans="1:7">
      <c r="A140" s="316" t="s">
        <v>2780</v>
      </c>
      <c r="B140" s="314" t="s">
        <v>2781</v>
      </c>
      <c r="C140" s="315"/>
      <c r="D140" s="315"/>
      <c r="E140" s="317" t="str">
        <f t="shared" si="8"/>
        <v/>
      </c>
      <c r="F140" s="313" t="str">
        <f t="shared" si="6"/>
        <v>否</v>
      </c>
      <c r="G140" s="298" t="str">
        <f t="shared" si="7"/>
        <v>项</v>
      </c>
    </row>
    <row r="141" ht="36" customHeight="1" spans="1:7">
      <c r="A141" s="316" t="s">
        <v>2782</v>
      </c>
      <c r="B141" s="314" t="s">
        <v>2783</v>
      </c>
      <c r="C141" s="315"/>
      <c r="D141" s="315"/>
      <c r="E141" s="317" t="str">
        <f t="shared" si="8"/>
        <v/>
      </c>
      <c r="F141" s="313" t="str">
        <f t="shared" si="6"/>
        <v>否</v>
      </c>
      <c r="G141" s="298" t="str">
        <f t="shared" si="7"/>
        <v>项</v>
      </c>
    </row>
    <row r="142" ht="36" customHeight="1" spans="1:7">
      <c r="A142" s="316" t="s">
        <v>2784</v>
      </c>
      <c r="B142" s="314" t="s">
        <v>2785</v>
      </c>
      <c r="C142" s="315"/>
      <c r="D142" s="315"/>
      <c r="E142" s="317" t="str">
        <f t="shared" si="8"/>
        <v/>
      </c>
      <c r="F142" s="313" t="str">
        <f t="shared" si="6"/>
        <v>否</v>
      </c>
      <c r="G142" s="298" t="str">
        <f t="shared" si="7"/>
        <v>项</v>
      </c>
    </row>
    <row r="143" ht="36" customHeight="1" spans="1:7">
      <c r="A143" s="316" t="s">
        <v>2786</v>
      </c>
      <c r="B143" s="314" t="s">
        <v>2787</v>
      </c>
      <c r="C143" s="315"/>
      <c r="D143" s="315"/>
      <c r="E143" s="317" t="str">
        <f t="shared" si="8"/>
        <v/>
      </c>
      <c r="F143" s="313" t="str">
        <f t="shared" si="6"/>
        <v>否</v>
      </c>
      <c r="G143" s="298" t="str">
        <f t="shared" si="7"/>
        <v>项</v>
      </c>
    </row>
    <row r="144" ht="36" customHeight="1" spans="1:7">
      <c r="A144" s="316" t="s">
        <v>2788</v>
      </c>
      <c r="B144" s="314" t="s">
        <v>2789</v>
      </c>
      <c r="C144" s="315"/>
      <c r="D144" s="315"/>
      <c r="E144" s="317" t="str">
        <f t="shared" si="8"/>
        <v/>
      </c>
      <c r="F144" s="313" t="str">
        <f t="shared" si="6"/>
        <v>否</v>
      </c>
      <c r="G144" s="298" t="str">
        <f t="shared" si="7"/>
        <v>项</v>
      </c>
    </row>
    <row r="145" ht="36" customHeight="1" spans="1:7">
      <c r="A145" s="316" t="s">
        <v>2790</v>
      </c>
      <c r="B145" s="314" t="s">
        <v>2791</v>
      </c>
      <c r="C145" s="315"/>
      <c r="D145" s="315"/>
      <c r="E145" s="317" t="str">
        <f t="shared" si="8"/>
        <v/>
      </c>
      <c r="F145" s="313" t="str">
        <f t="shared" si="6"/>
        <v>否</v>
      </c>
      <c r="G145" s="298" t="str">
        <f t="shared" si="7"/>
        <v>项</v>
      </c>
    </row>
    <row r="146" ht="36" customHeight="1" spans="1:7">
      <c r="A146" s="316" t="s">
        <v>2792</v>
      </c>
      <c r="B146" s="314" t="s">
        <v>2793</v>
      </c>
      <c r="C146" s="315"/>
      <c r="D146" s="315"/>
      <c r="E146" s="317" t="str">
        <f t="shared" si="8"/>
        <v/>
      </c>
      <c r="F146" s="313" t="str">
        <f t="shared" si="6"/>
        <v>否</v>
      </c>
      <c r="G146" s="298" t="str">
        <f t="shared" si="7"/>
        <v>项</v>
      </c>
    </row>
    <row r="147" ht="36" customHeight="1" spans="1:7">
      <c r="A147" s="310" t="s">
        <v>2794</v>
      </c>
      <c r="B147" s="311" t="s">
        <v>2795</v>
      </c>
      <c r="C147" s="315"/>
      <c r="D147" s="315"/>
      <c r="E147" s="317" t="str">
        <f t="shared" si="8"/>
        <v/>
      </c>
      <c r="F147" s="313" t="str">
        <f t="shared" si="6"/>
        <v>否</v>
      </c>
      <c r="G147" s="298" t="str">
        <f t="shared" si="7"/>
        <v>款</v>
      </c>
    </row>
    <row r="148" ht="36" customHeight="1" spans="1:7">
      <c r="A148" s="316" t="s">
        <v>2796</v>
      </c>
      <c r="B148" s="314" t="s">
        <v>2797</v>
      </c>
      <c r="C148" s="315"/>
      <c r="D148" s="315"/>
      <c r="E148" s="317" t="str">
        <f t="shared" si="8"/>
        <v/>
      </c>
      <c r="F148" s="313" t="str">
        <f t="shared" si="6"/>
        <v>否</v>
      </c>
      <c r="G148" s="298" t="str">
        <f t="shared" si="7"/>
        <v>项</v>
      </c>
    </row>
    <row r="149" ht="36" customHeight="1" spans="1:7">
      <c r="A149" s="316" t="s">
        <v>2798</v>
      </c>
      <c r="B149" s="314" t="s">
        <v>2799</v>
      </c>
      <c r="C149" s="315"/>
      <c r="D149" s="315"/>
      <c r="E149" s="317" t="str">
        <f t="shared" si="8"/>
        <v/>
      </c>
      <c r="F149" s="313" t="str">
        <f t="shared" si="6"/>
        <v>否</v>
      </c>
      <c r="G149" s="298" t="str">
        <f t="shared" si="7"/>
        <v>项</v>
      </c>
    </row>
    <row r="150" ht="36" customHeight="1" spans="1:7">
      <c r="A150" s="316" t="s">
        <v>2800</v>
      </c>
      <c r="B150" s="314" t="s">
        <v>2801</v>
      </c>
      <c r="C150" s="315"/>
      <c r="D150" s="315"/>
      <c r="E150" s="317" t="str">
        <f t="shared" si="8"/>
        <v/>
      </c>
      <c r="F150" s="313" t="str">
        <f t="shared" si="6"/>
        <v>否</v>
      </c>
      <c r="G150" s="298" t="str">
        <f t="shared" si="7"/>
        <v>项</v>
      </c>
    </row>
    <row r="151" ht="36" customHeight="1" spans="1:7">
      <c r="A151" s="316" t="s">
        <v>2802</v>
      </c>
      <c r="B151" s="314" t="s">
        <v>2803</v>
      </c>
      <c r="C151" s="315"/>
      <c r="D151" s="315"/>
      <c r="E151" s="317" t="str">
        <f t="shared" si="8"/>
        <v/>
      </c>
      <c r="F151" s="313" t="str">
        <f t="shared" si="6"/>
        <v>否</v>
      </c>
      <c r="G151" s="298" t="str">
        <f t="shared" si="7"/>
        <v>项</v>
      </c>
    </row>
    <row r="152" ht="36" customHeight="1" spans="1:7">
      <c r="A152" s="316" t="s">
        <v>2804</v>
      </c>
      <c r="B152" s="314" t="s">
        <v>2805</v>
      </c>
      <c r="C152" s="315"/>
      <c r="D152" s="315"/>
      <c r="E152" s="317" t="str">
        <f t="shared" si="8"/>
        <v/>
      </c>
      <c r="F152" s="313" t="str">
        <f t="shared" si="6"/>
        <v>否</v>
      </c>
      <c r="G152" s="298" t="str">
        <f t="shared" si="7"/>
        <v>项</v>
      </c>
    </row>
    <row r="153" ht="36" customHeight="1" spans="1:7">
      <c r="A153" s="316" t="s">
        <v>2806</v>
      </c>
      <c r="B153" s="314" t="s">
        <v>2807</v>
      </c>
      <c r="C153" s="315"/>
      <c r="D153" s="315"/>
      <c r="E153" s="317" t="str">
        <f t="shared" si="8"/>
        <v/>
      </c>
      <c r="F153" s="313" t="str">
        <f t="shared" si="6"/>
        <v>否</v>
      </c>
      <c r="G153" s="298" t="str">
        <f t="shared" si="7"/>
        <v>项</v>
      </c>
    </row>
    <row r="154" ht="36" customHeight="1" spans="1:7">
      <c r="A154" s="310" t="s">
        <v>2808</v>
      </c>
      <c r="B154" s="311" t="s">
        <v>2809</v>
      </c>
      <c r="C154" s="315"/>
      <c r="D154" s="315"/>
      <c r="E154" s="317"/>
      <c r="F154" s="313" t="str">
        <f t="shared" si="6"/>
        <v>否</v>
      </c>
      <c r="G154" s="298" t="str">
        <f t="shared" si="7"/>
        <v>款</v>
      </c>
    </row>
    <row r="155" ht="36" customHeight="1" spans="1:7">
      <c r="A155" s="316" t="s">
        <v>2810</v>
      </c>
      <c r="B155" s="314" t="s">
        <v>2811</v>
      </c>
      <c r="C155" s="315"/>
      <c r="D155" s="315"/>
      <c r="E155" s="317" t="str">
        <f t="shared" si="8"/>
        <v/>
      </c>
      <c r="F155" s="313" t="str">
        <f t="shared" si="6"/>
        <v>否</v>
      </c>
      <c r="G155" s="298" t="str">
        <f t="shared" si="7"/>
        <v>项</v>
      </c>
    </row>
    <row r="156" ht="36" customHeight="1" spans="1:7">
      <c r="A156" s="316" t="s">
        <v>2812</v>
      </c>
      <c r="B156" s="314" t="s">
        <v>2813</v>
      </c>
      <c r="C156" s="315"/>
      <c r="D156" s="315"/>
      <c r="E156" s="317" t="str">
        <f t="shared" si="8"/>
        <v/>
      </c>
      <c r="F156" s="313" t="str">
        <f t="shared" si="6"/>
        <v>否</v>
      </c>
      <c r="G156" s="298" t="str">
        <f t="shared" si="7"/>
        <v>项</v>
      </c>
    </row>
    <row r="157" ht="36" customHeight="1" spans="1:7">
      <c r="A157" s="316" t="s">
        <v>2814</v>
      </c>
      <c r="B157" s="314" t="s">
        <v>2815</v>
      </c>
      <c r="C157" s="315"/>
      <c r="D157" s="315"/>
      <c r="E157" s="317" t="str">
        <f t="shared" si="8"/>
        <v/>
      </c>
      <c r="F157" s="313" t="str">
        <f t="shared" si="6"/>
        <v>否</v>
      </c>
      <c r="G157" s="298" t="str">
        <f t="shared" si="7"/>
        <v>项</v>
      </c>
    </row>
    <row r="158" ht="36" customHeight="1" spans="1:7">
      <c r="A158" s="316" t="s">
        <v>2816</v>
      </c>
      <c r="B158" s="314" t="s">
        <v>2817</v>
      </c>
      <c r="C158" s="315"/>
      <c r="D158" s="315"/>
      <c r="E158" s="317" t="str">
        <f t="shared" si="8"/>
        <v/>
      </c>
      <c r="F158" s="313" t="str">
        <f t="shared" si="6"/>
        <v>否</v>
      </c>
      <c r="G158" s="298" t="str">
        <f t="shared" si="7"/>
        <v>项</v>
      </c>
    </row>
    <row r="159" ht="36" customHeight="1" spans="1:7">
      <c r="A159" s="316" t="s">
        <v>2818</v>
      </c>
      <c r="B159" s="314" t="s">
        <v>2819</v>
      </c>
      <c r="C159" s="315"/>
      <c r="D159" s="315"/>
      <c r="E159" s="317" t="str">
        <f t="shared" si="8"/>
        <v/>
      </c>
      <c r="F159" s="313" t="str">
        <f t="shared" si="6"/>
        <v>否</v>
      </c>
      <c r="G159" s="298" t="str">
        <f t="shared" si="7"/>
        <v>项</v>
      </c>
    </row>
    <row r="160" ht="36" customHeight="1" spans="1:7">
      <c r="A160" s="316" t="s">
        <v>2820</v>
      </c>
      <c r="B160" s="314" t="s">
        <v>2821</v>
      </c>
      <c r="C160" s="315"/>
      <c r="D160" s="315"/>
      <c r="E160" s="317" t="str">
        <f t="shared" si="8"/>
        <v/>
      </c>
      <c r="F160" s="313" t="str">
        <f t="shared" si="6"/>
        <v>否</v>
      </c>
      <c r="G160" s="298" t="str">
        <f t="shared" si="7"/>
        <v>项</v>
      </c>
    </row>
    <row r="161" ht="36" customHeight="1" spans="1:7">
      <c r="A161" s="316" t="s">
        <v>2822</v>
      </c>
      <c r="B161" s="314" t="s">
        <v>2823</v>
      </c>
      <c r="C161" s="315"/>
      <c r="D161" s="315"/>
      <c r="E161" s="317" t="str">
        <f t="shared" si="8"/>
        <v/>
      </c>
      <c r="F161" s="313" t="str">
        <f t="shared" si="6"/>
        <v>否</v>
      </c>
      <c r="G161" s="298" t="str">
        <f t="shared" si="7"/>
        <v>项</v>
      </c>
    </row>
    <row r="162" ht="36" customHeight="1" spans="1:7">
      <c r="A162" s="316" t="s">
        <v>2824</v>
      </c>
      <c r="B162" s="314" t="s">
        <v>2825</v>
      </c>
      <c r="C162" s="315"/>
      <c r="D162" s="315"/>
      <c r="E162" s="317" t="str">
        <f t="shared" si="8"/>
        <v/>
      </c>
      <c r="F162" s="313" t="str">
        <f t="shared" si="6"/>
        <v>否</v>
      </c>
      <c r="G162" s="298" t="str">
        <f t="shared" si="7"/>
        <v>项</v>
      </c>
    </row>
    <row r="163" ht="36" customHeight="1" spans="1:7">
      <c r="A163" s="310" t="s">
        <v>2826</v>
      </c>
      <c r="B163" s="311" t="s">
        <v>2827</v>
      </c>
      <c r="C163" s="315"/>
      <c r="D163" s="315"/>
      <c r="E163" s="317" t="str">
        <f t="shared" si="8"/>
        <v/>
      </c>
      <c r="F163" s="313" t="str">
        <f t="shared" si="6"/>
        <v>否</v>
      </c>
      <c r="G163" s="298" t="str">
        <f t="shared" si="7"/>
        <v>款</v>
      </c>
    </row>
    <row r="164" ht="36" customHeight="1" spans="1:7">
      <c r="A164" s="316" t="s">
        <v>2828</v>
      </c>
      <c r="B164" s="314" t="s">
        <v>2750</v>
      </c>
      <c r="C164" s="315"/>
      <c r="D164" s="315"/>
      <c r="E164" s="317" t="str">
        <f t="shared" si="8"/>
        <v/>
      </c>
      <c r="F164" s="313" t="str">
        <f t="shared" si="6"/>
        <v>否</v>
      </c>
      <c r="G164" s="298" t="str">
        <f t="shared" si="7"/>
        <v>项</v>
      </c>
    </row>
    <row r="165" ht="36" customHeight="1" spans="1:7">
      <c r="A165" s="316" t="s">
        <v>2829</v>
      </c>
      <c r="B165" s="314" t="s">
        <v>2830</v>
      </c>
      <c r="C165" s="315"/>
      <c r="D165" s="315"/>
      <c r="E165" s="317" t="str">
        <f t="shared" si="8"/>
        <v/>
      </c>
      <c r="F165" s="313" t="str">
        <f t="shared" si="6"/>
        <v>否</v>
      </c>
      <c r="G165" s="298" t="str">
        <f t="shared" si="7"/>
        <v>项</v>
      </c>
    </row>
    <row r="166" ht="36" customHeight="1" spans="1:7">
      <c r="A166" s="310" t="s">
        <v>2831</v>
      </c>
      <c r="B166" s="311" t="s">
        <v>2832</v>
      </c>
      <c r="C166" s="315"/>
      <c r="D166" s="315"/>
      <c r="E166" s="317"/>
      <c r="F166" s="313" t="str">
        <f t="shared" si="6"/>
        <v>否</v>
      </c>
      <c r="G166" s="298" t="str">
        <f t="shared" si="7"/>
        <v>款</v>
      </c>
    </row>
    <row r="167" ht="36" customHeight="1" spans="1:7">
      <c r="A167" s="316" t="s">
        <v>2833</v>
      </c>
      <c r="B167" s="314" t="s">
        <v>2750</v>
      </c>
      <c r="C167" s="315"/>
      <c r="D167" s="315"/>
      <c r="E167" s="317" t="str">
        <f t="shared" si="8"/>
        <v/>
      </c>
      <c r="F167" s="313" t="str">
        <f t="shared" si="6"/>
        <v>否</v>
      </c>
      <c r="G167" s="298" t="str">
        <f t="shared" si="7"/>
        <v>项</v>
      </c>
    </row>
    <row r="168" ht="36" customHeight="1" spans="1:7">
      <c r="A168" s="316" t="s">
        <v>2834</v>
      </c>
      <c r="B168" s="314" t="s">
        <v>2835</v>
      </c>
      <c r="C168" s="315"/>
      <c r="D168" s="315"/>
      <c r="E168" s="317" t="str">
        <f t="shared" si="8"/>
        <v/>
      </c>
      <c r="F168" s="313" t="str">
        <f t="shared" si="6"/>
        <v>否</v>
      </c>
      <c r="G168" s="298" t="str">
        <f t="shared" si="7"/>
        <v>项</v>
      </c>
    </row>
    <row r="169" ht="36" customHeight="1" spans="1:7">
      <c r="A169" s="310" t="s">
        <v>2836</v>
      </c>
      <c r="B169" s="311" t="s">
        <v>2837</v>
      </c>
      <c r="C169" s="315"/>
      <c r="D169" s="315"/>
      <c r="E169" s="317" t="str">
        <f t="shared" si="8"/>
        <v/>
      </c>
      <c r="F169" s="313" t="str">
        <f t="shared" si="6"/>
        <v>否</v>
      </c>
      <c r="G169" s="298" t="str">
        <f t="shared" si="7"/>
        <v>款</v>
      </c>
    </row>
    <row r="170" ht="36" customHeight="1" spans="1:7">
      <c r="A170" s="310" t="s">
        <v>2838</v>
      </c>
      <c r="B170" s="311" t="s">
        <v>2839</v>
      </c>
      <c r="C170" s="315"/>
      <c r="D170" s="315"/>
      <c r="E170" s="317" t="str">
        <f t="shared" si="8"/>
        <v/>
      </c>
      <c r="F170" s="313" t="str">
        <f t="shared" si="6"/>
        <v>否</v>
      </c>
      <c r="G170" s="298" t="str">
        <f t="shared" si="7"/>
        <v>款</v>
      </c>
    </row>
    <row r="171" ht="36" customHeight="1" spans="1:7">
      <c r="A171" s="316" t="s">
        <v>2840</v>
      </c>
      <c r="B171" s="314" t="s">
        <v>2769</v>
      </c>
      <c r="C171" s="315"/>
      <c r="D171" s="315"/>
      <c r="E171" s="317" t="str">
        <f t="shared" si="8"/>
        <v/>
      </c>
      <c r="F171" s="313" t="str">
        <f t="shared" si="6"/>
        <v>否</v>
      </c>
      <c r="G171" s="298" t="str">
        <f t="shared" si="7"/>
        <v>项</v>
      </c>
    </row>
    <row r="172" ht="36" customHeight="1" spans="1:7">
      <c r="A172" s="316" t="s">
        <v>2841</v>
      </c>
      <c r="B172" s="314" t="s">
        <v>2773</v>
      </c>
      <c r="C172" s="315"/>
      <c r="D172" s="315"/>
      <c r="E172" s="317" t="str">
        <f t="shared" si="8"/>
        <v/>
      </c>
      <c r="F172" s="313" t="str">
        <f t="shared" si="6"/>
        <v>否</v>
      </c>
      <c r="G172" s="298" t="str">
        <f t="shared" si="7"/>
        <v>项</v>
      </c>
    </row>
    <row r="173" ht="36" customHeight="1" spans="1:7">
      <c r="A173" s="316" t="s">
        <v>2842</v>
      </c>
      <c r="B173" s="314" t="s">
        <v>2843</v>
      </c>
      <c r="C173" s="315"/>
      <c r="D173" s="315"/>
      <c r="E173" s="317" t="str">
        <f t="shared" si="8"/>
        <v/>
      </c>
      <c r="F173" s="313" t="str">
        <f t="shared" si="6"/>
        <v>否</v>
      </c>
      <c r="G173" s="298" t="str">
        <f t="shared" si="7"/>
        <v>项</v>
      </c>
    </row>
    <row r="174" ht="36" customHeight="1" spans="1:7">
      <c r="A174" s="310" t="s">
        <v>95</v>
      </c>
      <c r="B174" s="311" t="s">
        <v>2844</v>
      </c>
      <c r="C174" s="312"/>
      <c r="D174" s="312"/>
      <c r="E174" s="318"/>
      <c r="F174" s="313" t="str">
        <f t="shared" si="6"/>
        <v>是</v>
      </c>
      <c r="G174" s="298" t="str">
        <f t="shared" si="7"/>
        <v>类</v>
      </c>
    </row>
    <row r="175" ht="36" customHeight="1" spans="1:7">
      <c r="A175" s="310" t="s">
        <v>2845</v>
      </c>
      <c r="B175" s="311" t="s">
        <v>2846</v>
      </c>
      <c r="C175" s="315"/>
      <c r="D175" s="315"/>
      <c r="E175" s="317"/>
      <c r="F175" s="313" t="str">
        <f t="shared" si="6"/>
        <v>否</v>
      </c>
      <c r="G175" s="298" t="str">
        <f t="shared" si="7"/>
        <v>款</v>
      </c>
    </row>
    <row r="176" ht="36" customHeight="1" spans="1:7">
      <c r="A176" s="316" t="s">
        <v>2847</v>
      </c>
      <c r="B176" s="314" t="s">
        <v>2848</v>
      </c>
      <c r="C176" s="315"/>
      <c r="D176" s="315"/>
      <c r="E176" s="317" t="str">
        <f t="shared" si="8"/>
        <v/>
      </c>
      <c r="F176" s="313" t="str">
        <f t="shared" si="6"/>
        <v>否</v>
      </c>
      <c r="G176" s="298" t="str">
        <f t="shared" si="7"/>
        <v>项</v>
      </c>
    </row>
    <row r="177" ht="36" customHeight="1" spans="1:7">
      <c r="A177" s="316" t="s">
        <v>2849</v>
      </c>
      <c r="B177" s="314" t="s">
        <v>2850</v>
      </c>
      <c r="C177" s="315"/>
      <c r="D177" s="315"/>
      <c r="E177" s="317" t="str">
        <f t="shared" si="8"/>
        <v/>
      </c>
      <c r="F177" s="313" t="str">
        <f t="shared" si="6"/>
        <v>否</v>
      </c>
      <c r="G177" s="298" t="str">
        <f t="shared" si="7"/>
        <v>项</v>
      </c>
    </row>
    <row r="178" ht="36" customHeight="1" spans="1:7">
      <c r="A178" s="310" t="s">
        <v>117</v>
      </c>
      <c r="B178" s="311" t="s">
        <v>2851</v>
      </c>
      <c r="C178" s="312">
        <f>C179+C183+C192</f>
        <v>13823</v>
      </c>
      <c r="D178" s="312">
        <f>D179+D183+D192</f>
        <v>1183</v>
      </c>
      <c r="E178" s="108">
        <f>(D178-C178)/C178</f>
        <v>-0.914</v>
      </c>
      <c r="F178" s="313" t="str">
        <f t="shared" si="6"/>
        <v>是</v>
      </c>
      <c r="G178" s="298" t="str">
        <f t="shared" si="7"/>
        <v>类</v>
      </c>
    </row>
    <row r="179" ht="36" customHeight="1" spans="1:7">
      <c r="A179" s="310" t="s">
        <v>2852</v>
      </c>
      <c r="B179" s="311" t="s">
        <v>2853</v>
      </c>
      <c r="C179" s="315">
        <f>SUM(C180:C182)</f>
        <v>13000</v>
      </c>
      <c r="D179" s="315"/>
      <c r="E179" s="111">
        <f>(D179-C179)/C179</f>
        <v>-1</v>
      </c>
      <c r="F179" s="313" t="str">
        <f t="shared" si="6"/>
        <v>是</v>
      </c>
      <c r="G179" s="298" t="str">
        <f t="shared" si="7"/>
        <v>款</v>
      </c>
    </row>
    <row r="180" ht="36" customHeight="1" spans="1:7">
      <c r="A180" s="316" t="s">
        <v>2854</v>
      </c>
      <c r="B180" s="314" t="s">
        <v>2855</v>
      </c>
      <c r="C180" s="315"/>
      <c r="D180" s="315"/>
      <c r="E180" s="317" t="str">
        <f t="shared" si="8"/>
        <v/>
      </c>
      <c r="F180" s="313" t="str">
        <f t="shared" si="6"/>
        <v>否</v>
      </c>
      <c r="G180" s="298" t="str">
        <f t="shared" si="7"/>
        <v>项</v>
      </c>
    </row>
    <row r="181" ht="36" customHeight="1" spans="1:7">
      <c r="A181" s="316" t="s">
        <v>2856</v>
      </c>
      <c r="B181" s="314" t="s">
        <v>2857</v>
      </c>
      <c r="C181" s="315">
        <v>13000</v>
      </c>
      <c r="D181" s="315"/>
      <c r="E181" s="111">
        <f>(D181-C181)/C181</f>
        <v>-1</v>
      </c>
      <c r="F181" s="313" t="str">
        <f t="shared" si="6"/>
        <v>是</v>
      </c>
      <c r="G181" s="298" t="str">
        <f t="shared" si="7"/>
        <v>项</v>
      </c>
    </row>
    <row r="182" ht="36" customHeight="1" spans="1:7">
      <c r="A182" s="316" t="s">
        <v>2858</v>
      </c>
      <c r="B182" s="314" t="s">
        <v>2859</v>
      </c>
      <c r="C182" s="315"/>
      <c r="D182" s="315"/>
      <c r="E182" s="317" t="str">
        <f t="shared" si="8"/>
        <v/>
      </c>
      <c r="F182" s="313" t="str">
        <f t="shared" si="6"/>
        <v>否</v>
      </c>
      <c r="G182" s="298" t="str">
        <f t="shared" si="7"/>
        <v>项</v>
      </c>
    </row>
    <row r="183" ht="36" customHeight="1" spans="1:7">
      <c r="A183" s="310" t="s">
        <v>2860</v>
      </c>
      <c r="B183" s="311" t="s">
        <v>2861</v>
      </c>
      <c r="C183" s="315">
        <f>SUM(C184:C191)</f>
        <v>1</v>
      </c>
      <c r="D183" s="315">
        <f>SUM(D184:D191)</f>
        <v>4</v>
      </c>
      <c r="E183" s="111">
        <f>(D183-C183)/C183</f>
        <v>3</v>
      </c>
      <c r="F183" s="313" t="str">
        <f t="shared" si="6"/>
        <v>是</v>
      </c>
      <c r="G183" s="298" t="str">
        <f t="shared" si="7"/>
        <v>款</v>
      </c>
    </row>
    <row r="184" ht="36" customHeight="1" spans="1:7">
      <c r="A184" s="316" t="s">
        <v>2862</v>
      </c>
      <c r="B184" s="314" t="s">
        <v>2863</v>
      </c>
      <c r="C184" s="315"/>
      <c r="D184" s="315"/>
      <c r="E184" s="317" t="str">
        <f t="shared" si="8"/>
        <v/>
      </c>
      <c r="F184" s="313" t="str">
        <f t="shared" si="6"/>
        <v>否</v>
      </c>
      <c r="G184" s="298" t="str">
        <f t="shared" si="7"/>
        <v>项</v>
      </c>
    </row>
    <row r="185" ht="36" customHeight="1" spans="1:7">
      <c r="A185" s="316" t="s">
        <v>2864</v>
      </c>
      <c r="B185" s="314" t="s">
        <v>2865</v>
      </c>
      <c r="C185" s="315"/>
      <c r="D185" s="315"/>
      <c r="E185" s="317" t="str">
        <f t="shared" si="8"/>
        <v/>
      </c>
      <c r="F185" s="313" t="str">
        <f t="shared" si="6"/>
        <v>否</v>
      </c>
      <c r="G185" s="298" t="str">
        <f t="shared" si="7"/>
        <v>项</v>
      </c>
    </row>
    <row r="186" ht="36" customHeight="1" spans="1:7">
      <c r="A186" s="316" t="s">
        <v>2866</v>
      </c>
      <c r="B186" s="314" t="s">
        <v>2867</v>
      </c>
      <c r="C186" s="315"/>
      <c r="D186" s="315"/>
      <c r="E186" s="317" t="str">
        <f t="shared" si="8"/>
        <v/>
      </c>
      <c r="F186" s="313" t="str">
        <f t="shared" si="6"/>
        <v>否</v>
      </c>
      <c r="G186" s="298" t="str">
        <f t="shared" si="7"/>
        <v>项</v>
      </c>
    </row>
    <row r="187" ht="36" customHeight="1" spans="1:7">
      <c r="A187" s="316" t="s">
        <v>2868</v>
      </c>
      <c r="B187" s="314" t="s">
        <v>2869</v>
      </c>
      <c r="C187" s="315"/>
      <c r="D187" s="315"/>
      <c r="E187" s="317" t="str">
        <f t="shared" si="8"/>
        <v/>
      </c>
      <c r="F187" s="313" t="str">
        <f t="shared" si="6"/>
        <v>否</v>
      </c>
      <c r="G187" s="298" t="str">
        <f t="shared" si="7"/>
        <v>项</v>
      </c>
    </row>
    <row r="188" ht="36" customHeight="1" spans="1:7">
      <c r="A188" s="316" t="s">
        <v>2870</v>
      </c>
      <c r="B188" s="314" t="s">
        <v>2871</v>
      </c>
      <c r="C188" s="315"/>
      <c r="D188" s="315"/>
      <c r="E188" s="317" t="str">
        <f t="shared" si="8"/>
        <v/>
      </c>
      <c r="F188" s="313" t="str">
        <f t="shared" si="6"/>
        <v>否</v>
      </c>
      <c r="G188" s="298" t="str">
        <f t="shared" si="7"/>
        <v>项</v>
      </c>
    </row>
    <row r="189" ht="36" customHeight="1" spans="1:7">
      <c r="A189" s="316" t="s">
        <v>2872</v>
      </c>
      <c r="B189" s="314" t="s">
        <v>2873</v>
      </c>
      <c r="C189" s="315"/>
      <c r="D189" s="315"/>
      <c r="E189" s="317" t="str">
        <f t="shared" si="8"/>
        <v/>
      </c>
      <c r="F189" s="313" t="str">
        <f t="shared" si="6"/>
        <v>否</v>
      </c>
      <c r="G189" s="298" t="str">
        <f t="shared" si="7"/>
        <v>项</v>
      </c>
    </row>
    <row r="190" ht="36" customHeight="1" spans="1:7">
      <c r="A190" s="316" t="s">
        <v>2874</v>
      </c>
      <c r="B190" s="314" t="s">
        <v>2875</v>
      </c>
      <c r="C190" s="315">
        <v>1</v>
      </c>
      <c r="D190" s="315">
        <v>4</v>
      </c>
      <c r="E190" s="111">
        <f>(D190-C190)/C190</f>
        <v>3</v>
      </c>
      <c r="F190" s="313" t="str">
        <f t="shared" si="6"/>
        <v>是</v>
      </c>
      <c r="G190" s="298" t="str">
        <f t="shared" si="7"/>
        <v>项</v>
      </c>
    </row>
    <row r="191" ht="36" customHeight="1" spans="1:7">
      <c r="A191" s="316" t="s">
        <v>2876</v>
      </c>
      <c r="B191" s="314" t="s">
        <v>2877</v>
      </c>
      <c r="C191" s="315"/>
      <c r="D191" s="315"/>
      <c r="E191" s="317" t="str">
        <f t="shared" si="8"/>
        <v/>
      </c>
      <c r="F191" s="313" t="str">
        <f t="shared" si="6"/>
        <v>否</v>
      </c>
      <c r="G191" s="298" t="str">
        <f t="shared" si="7"/>
        <v>项</v>
      </c>
    </row>
    <row r="192" ht="36" customHeight="1" spans="1:7">
      <c r="A192" s="310" t="s">
        <v>2878</v>
      </c>
      <c r="B192" s="311" t="s">
        <v>2879</v>
      </c>
      <c r="C192" s="315">
        <f>SUM(C193:C203)</f>
        <v>822</v>
      </c>
      <c r="D192" s="315">
        <f>SUM(D193:D203)</f>
        <v>1179</v>
      </c>
      <c r="E192" s="111">
        <f>(D192-C192)/C192</f>
        <v>0.434</v>
      </c>
      <c r="F192" s="313" t="str">
        <f t="shared" si="6"/>
        <v>是</v>
      </c>
      <c r="G192" s="298" t="str">
        <f t="shared" si="7"/>
        <v>款</v>
      </c>
    </row>
    <row r="193" ht="36" customHeight="1" spans="1:7">
      <c r="A193" s="320">
        <v>2296001</v>
      </c>
      <c r="B193" s="314" t="s">
        <v>2880</v>
      </c>
      <c r="C193" s="315"/>
      <c r="D193" s="315"/>
      <c r="E193" s="317" t="str">
        <f t="shared" si="8"/>
        <v/>
      </c>
      <c r="F193" s="313" t="str">
        <f t="shared" si="6"/>
        <v>否</v>
      </c>
      <c r="G193" s="298" t="str">
        <f t="shared" si="7"/>
        <v>项</v>
      </c>
    </row>
    <row r="194" ht="36" customHeight="1" spans="1:7">
      <c r="A194" s="316" t="s">
        <v>2881</v>
      </c>
      <c r="B194" s="314" t="s">
        <v>2882</v>
      </c>
      <c r="C194" s="315">
        <v>216</v>
      </c>
      <c r="D194" s="315">
        <v>338</v>
      </c>
      <c r="E194" s="111">
        <f>(D194-C194)/C194</f>
        <v>0.565</v>
      </c>
      <c r="F194" s="313" t="str">
        <f t="shared" si="6"/>
        <v>是</v>
      </c>
      <c r="G194" s="298" t="str">
        <f t="shared" si="7"/>
        <v>项</v>
      </c>
    </row>
    <row r="195" ht="36" customHeight="1" spans="1:7">
      <c r="A195" s="316" t="s">
        <v>2883</v>
      </c>
      <c r="B195" s="314" t="s">
        <v>2884</v>
      </c>
      <c r="C195" s="315">
        <v>184</v>
      </c>
      <c r="D195" s="315">
        <v>292</v>
      </c>
      <c r="E195" s="111">
        <f>(D195-C195)/C195</f>
        <v>0.587</v>
      </c>
      <c r="F195" s="313" t="str">
        <f t="shared" si="6"/>
        <v>是</v>
      </c>
      <c r="G195" s="298" t="str">
        <f t="shared" si="7"/>
        <v>项</v>
      </c>
    </row>
    <row r="196" ht="36" customHeight="1" spans="1:7">
      <c r="A196" s="316" t="s">
        <v>2885</v>
      </c>
      <c r="B196" s="314" t="s">
        <v>2886</v>
      </c>
      <c r="C196" s="315">
        <v>22</v>
      </c>
      <c r="D196" s="315">
        <v>33</v>
      </c>
      <c r="E196" s="111">
        <f>(D196-C196)/C196</f>
        <v>0.5</v>
      </c>
      <c r="F196" s="313" t="str">
        <f t="shared" ref="F196:F259" si="9">IF(LEN(A196)=3,"是",IF(B196&lt;&gt;"",IF(SUM(C196:D196)&lt;&gt;0,"是","否"),"是"))</f>
        <v>是</v>
      </c>
      <c r="G196" s="298" t="str">
        <f t="shared" ref="G196:G259" si="10">IF(LEN(A196)=3,"类",IF(LEN(A196)=5,"款","项"))</f>
        <v>项</v>
      </c>
    </row>
    <row r="197" ht="36" customHeight="1" spans="1:7">
      <c r="A197" s="316" t="s">
        <v>2887</v>
      </c>
      <c r="B197" s="314" t="s">
        <v>2888</v>
      </c>
      <c r="C197" s="315"/>
      <c r="D197" s="315"/>
      <c r="E197" s="317" t="str">
        <f t="shared" ref="E197:E257" si="11">IF(C197&gt;0,D197/C197-1,IF(C197&lt;0,-(D197/C197-1),""))</f>
        <v/>
      </c>
      <c r="F197" s="313" t="str">
        <f t="shared" si="9"/>
        <v>否</v>
      </c>
      <c r="G197" s="298" t="str">
        <f t="shared" si="10"/>
        <v>项</v>
      </c>
    </row>
    <row r="198" ht="36" customHeight="1" spans="1:7">
      <c r="A198" s="316" t="s">
        <v>2889</v>
      </c>
      <c r="B198" s="314" t="s">
        <v>2890</v>
      </c>
      <c r="C198" s="315">
        <v>83</v>
      </c>
      <c r="D198" s="315">
        <v>100</v>
      </c>
      <c r="E198" s="111">
        <f>(D198-C198)/C198</f>
        <v>0.205</v>
      </c>
      <c r="F198" s="313" t="str">
        <f t="shared" si="9"/>
        <v>是</v>
      </c>
      <c r="G198" s="298" t="str">
        <f t="shared" si="10"/>
        <v>项</v>
      </c>
    </row>
    <row r="199" ht="36" customHeight="1" spans="1:7">
      <c r="A199" s="316" t="s">
        <v>2891</v>
      </c>
      <c r="B199" s="314" t="s">
        <v>2892</v>
      </c>
      <c r="C199" s="315"/>
      <c r="D199" s="315"/>
      <c r="E199" s="317" t="str">
        <f t="shared" si="11"/>
        <v/>
      </c>
      <c r="F199" s="313" t="str">
        <f t="shared" si="9"/>
        <v>否</v>
      </c>
      <c r="G199" s="298" t="str">
        <f t="shared" si="10"/>
        <v>项</v>
      </c>
    </row>
    <row r="200" ht="36" customHeight="1" spans="1:7">
      <c r="A200" s="316" t="s">
        <v>2893</v>
      </c>
      <c r="B200" s="314" t="s">
        <v>2894</v>
      </c>
      <c r="C200" s="315"/>
      <c r="D200" s="315"/>
      <c r="E200" s="317" t="str">
        <f t="shared" si="11"/>
        <v/>
      </c>
      <c r="F200" s="313" t="str">
        <f t="shared" si="9"/>
        <v>否</v>
      </c>
      <c r="G200" s="298" t="str">
        <f t="shared" si="10"/>
        <v>项</v>
      </c>
    </row>
    <row r="201" ht="36" customHeight="1" spans="1:7">
      <c r="A201" s="316" t="s">
        <v>2895</v>
      </c>
      <c r="B201" s="314" t="s">
        <v>2896</v>
      </c>
      <c r="C201" s="315"/>
      <c r="D201" s="315"/>
      <c r="E201" s="317" t="str">
        <f t="shared" si="11"/>
        <v/>
      </c>
      <c r="F201" s="313" t="str">
        <f t="shared" si="9"/>
        <v>否</v>
      </c>
      <c r="G201" s="298" t="str">
        <f t="shared" si="10"/>
        <v>项</v>
      </c>
    </row>
    <row r="202" ht="36" customHeight="1" spans="1:7">
      <c r="A202" s="316" t="s">
        <v>2897</v>
      </c>
      <c r="B202" s="314" t="s">
        <v>2898</v>
      </c>
      <c r="C202" s="315">
        <v>90</v>
      </c>
      <c r="D202" s="315">
        <v>100</v>
      </c>
      <c r="E202" s="111">
        <f>(D202-C202)/C202</f>
        <v>0.111</v>
      </c>
      <c r="F202" s="313" t="str">
        <f t="shared" si="9"/>
        <v>是</v>
      </c>
      <c r="G202" s="298" t="str">
        <f t="shared" si="10"/>
        <v>项</v>
      </c>
    </row>
    <row r="203" ht="36" customHeight="1" spans="1:7">
      <c r="A203" s="316" t="s">
        <v>2899</v>
      </c>
      <c r="B203" s="314" t="s">
        <v>2900</v>
      </c>
      <c r="C203" s="315">
        <v>227</v>
      </c>
      <c r="D203" s="315">
        <v>316</v>
      </c>
      <c r="E203" s="111">
        <f>(D203-C203)/C203</f>
        <v>0.392</v>
      </c>
      <c r="F203" s="313" t="str">
        <f t="shared" si="9"/>
        <v>是</v>
      </c>
      <c r="G203" s="298" t="str">
        <f t="shared" si="10"/>
        <v>项</v>
      </c>
    </row>
    <row r="204" ht="36" customHeight="1" spans="1:7">
      <c r="A204" s="310" t="s">
        <v>113</v>
      </c>
      <c r="B204" s="311" t="s">
        <v>2901</v>
      </c>
      <c r="C204" s="312">
        <f>SUM(C205:C220)</f>
        <v>2927</v>
      </c>
      <c r="D204" s="312">
        <f>SUM(D205:D220)</f>
        <v>3500</v>
      </c>
      <c r="E204" s="108">
        <f>(D204-C204)/C204</f>
        <v>0.196</v>
      </c>
      <c r="F204" s="313" t="str">
        <f t="shared" si="9"/>
        <v>是</v>
      </c>
      <c r="G204" s="298" t="str">
        <f t="shared" si="10"/>
        <v>类</v>
      </c>
    </row>
    <row r="205" ht="36" customHeight="1" spans="1:7">
      <c r="A205" s="316" t="s">
        <v>2902</v>
      </c>
      <c r="B205" s="314" t="s">
        <v>2903</v>
      </c>
      <c r="C205" s="315"/>
      <c r="D205" s="315"/>
      <c r="E205" s="317" t="str">
        <f t="shared" si="11"/>
        <v/>
      </c>
      <c r="F205" s="313" t="str">
        <f t="shared" si="9"/>
        <v>否</v>
      </c>
      <c r="G205" s="298" t="str">
        <f t="shared" si="10"/>
        <v>项</v>
      </c>
    </row>
    <row r="206" ht="36" customHeight="1" spans="1:7">
      <c r="A206" s="316" t="s">
        <v>2904</v>
      </c>
      <c r="B206" s="314" t="s">
        <v>2905</v>
      </c>
      <c r="C206" s="315"/>
      <c r="D206" s="315"/>
      <c r="E206" s="317" t="str">
        <f t="shared" si="11"/>
        <v/>
      </c>
      <c r="F206" s="313" t="str">
        <f t="shared" si="9"/>
        <v>否</v>
      </c>
      <c r="G206" s="298" t="str">
        <f t="shared" si="10"/>
        <v>项</v>
      </c>
    </row>
    <row r="207" ht="36" customHeight="1" spans="1:7">
      <c r="A207" s="316" t="s">
        <v>2906</v>
      </c>
      <c r="B207" s="314" t="s">
        <v>2907</v>
      </c>
      <c r="C207" s="315"/>
      <c r="D207" s="315"/>
      <c r="E207" s="317" t="str">
        <f t="shared" si="11"/>
        <v/>
      </c>
      <c r="F207" s="313" t="str">
        <f t="shared" si="9"/>
        <v>否</v>
      </c>
      <c r="G207" s="298" t="str">
        <f t="shared" si="10"/>
        <v>项</v>
      </c>
    </row>
    <row r="208" ht="36" customHeight="1" spans="1:7">
      <c r="A208" s="316" t="s">
        <v>2908</v>
      </c>
      <c r="B208" s="314" t="s">
        <v>2909</v>
      </c>
      <c r="C208" s="315"/>
      <c r="D208" s="315"/>
      <c r="E208" s="317" t="str">
        <f t="shared" si="11"/>
        <v/>
      </c>
      <c r="F208" s="313" t="str">
        <f t="shared" si="9"/>
        <v>否</v>
      </c>
      <c r="G208" s="298" t="str">
        <f t="shared" si="10"/>
        <v>项</v>
      </c>
    </row>
    <row r="209" ht="36" customHeight="1" spans="1:7">
      <c r="A209" s="316" t="s">
        <v>2910</v>
      </c>
      <c r="B209" s="314" t="s">
        <v>2911</v>
      </c>
      <c r="C209" s="315"/>
      <c r="D209" s="315"/>
      <c r="E209" s="317" t="str">
        <f t="shared" si="11"/>
        <v/>
      </c>
      <c r="F209" s="313" t="str">
        <f t="shared" si="9"/>
        <v>否</v>
      </c>
      <c r="G209" s="298" t="str">
        <f t="shared" si="10"/>
        <v>项</v>
      </c>
    </row>
    <row r="210" ht="36" customHeight="1" spans="1:7">
      <c r="A210" s="316" t="s">
        <v>2912</v>
      </c>
      <c r="B210" s="314" t="s">
        <v>2913</v>
      </c>
      <c r="C210" s="315"/>
      <c r="D210" s="315"/>
      <c r="E210" s="317" t="str">
        <f t="shared" si="11"/>
        <v/>
      </c>
      <c r="F210" s="313" t="str">
        <f t="shared" si="9"/>
        <v>否</v>
      </c>
      <c r="G210" s="298" t="str">
        <f t="shared" si="10"/>
        <v>项</v>
      </c>
    </row>
    <row r="211" ht="36" customHeight="1" spans="1:7">
      <c r="A211" s="316" t="s">
        <v>2914</v>
      </c>
      <c r="B211" s="314" t="s">
        <v>2915</v>
      </c>
      <c r="C211" s="315"/>
      <c r="D211" s="315"/>
      <c r="E211" s="317" t="str">
        <f t="shared" si="11"/>
        <v/>
      </c>
      <c r="F211" s="313" t="str">
        <f t="shared" si="9"/>
        <v>否</v>
      </c>
      <c r="G211" s="298" t="str">
        <f t="shared" si="10"/>
        <v>项</v>
      </c>
    </row>
    <row r="212" ht="36" customHeight="1" spans="1:7">
      <c r="A212" s="316" t="s">
        <v>2916</v>
      </c>
      <c r="B212" s="314" t="s">
        <v>2917</v>
      </c>
      <c r="C212" s="315"/>
      <c r="D212" s="315"/>
      <c r="E212" s="317" t="str">
        <f t="shared" si="11"/>
        <v/>
      </c>
      <c r="F212" s="313" t="str">
        <f t="shared" si="9"/>
        <v>否</v>
      </c>
      <c r="G212" s="298" t="str">
        <f t="shared" si="10"/>
        <v>项</v>
      </c>
    </row>
    <row r="213" ht="36" customHeight="1" spans="1:7">
      <c r="A213" s="316" t="s">
        <v>2918</v>
      </c>
      <c r="B213" s="314" t="s">
        <v>2919</v>
      </c>
      <c r="C213" s="315"/>
      <c r="D213" s="315"/>
      <c r="E213" s="317" t="str">
        <f t="shared" si="11"/>
        <v/>
      </c>
      <c r="F213" s="313" t="str">
        <f t="shared" si="9"/>
        <v>否</v>
      </c>
      <c r="G213" s="298" t="str">
        <f t="shared" si="10"/>
        <v>项</v>
      </c>
    </row>
    <row r="214" ht="36" customHeight="1" spans="1:7">
      <c r="A214" s="316" t="s">
        <v>2920</v>
      </c>
      <c r="B214" s="314" t="s">
        <v>2921</v>
      </c>
      <c r="C214" s="315"/>
      <c r="D214" s="315"/>
      <c r="E214" s="317" t="str">
        <f t="shared" si="11"/>
        <v/>
      </c>
      <c r="F214" s="313" t="str">
        <f t="shared" si="9"/>
        <v>否</v>
      </c>
      <c r="G214" s="298" t="str">
        <f t="shared" si="10"/>
        <v>项</v>
      </c>
    </row>
    <row r="215" ht="36" customHeight="1" spans="1:7">
      <c r="A215" s="316" t="s">
        <v>2922</v>
      </c>
      <c r="B215" s="314" t="s">
        <v>2923</v>
      </c>
      <c r="C215" s="315"/>
      <c r="D215" s="315"/>
      <c r="E215" s="317" t="str">
        <f t="shared" si="11"/>
        <v/>
      </c>
      <c r="F215" s="313" t="str">
        <f t="shared" si="9"/>
        <v>否</v>
      </c>
      <c r="G215" s="298" t="str">
        <f t="shared" si="10"/>
        <v>项</v>
      </c>
    </row>
    <row r="216" ht="36" customHeight="1" spans="1:7">
      <c r="A216" s="316" t="s">
        <v>2924</v>
      </c>
      <c r="B216" s="314" t="s">
        <v>2925</v>
      </c>
      <c r="C216" s="315"/>
      <c r="D216" s="315"/>
      <c r="E216" s="317" t="str">
        <f t="shared" si="11"/>
        <v/>
      </c>
      <c r="F216" s="313" t="str">
        <f t="shared" si="9"/>
        <v>否</v>
      </c>
      <c r="G216" s="298" t="str">
        <f t="shared" si="10"/>
        <v>项</v>
      </c>
    </row>
    <row r="217" ht="36" customHeight="1" spans="1:7">
      <c r="A217" s="316" t="s">
        <v>2926</v>
      </c>
      <c r="B217" s="314" t="s">
        <v>2927</v>
      </c>
      <c r="C217" s="315"/>
      <c r="D217" s="315"/>
      <c r="E217" s="317" t="str">
        <f t="shared" si="11"/>
        <v/>
      </c>
      <c r="F217" s="313" t="str">
        <f t="shared" si="9"/>
        <v>否</v>
      </c>
      <c r="G217" s="298" t="str">
        <f t="shared" si="10"/>
        <v>项</v>
      </c>
    </row>
    <row r="218" ht="36" customHeight="1" spans="1:7">
      <c r="A218" s="316" t="s">
        <v>2928</v>
      </c>
      <c r="B218" s="314" t="s">
        <v>2929</v>
      </c>
      <c r="C218" s="315"/>
      <c r="D218" s="315"/>
      <c r="E218" s="317" t="str">
        <f t="shared" si="11"/>
        <v/>
      </c>
      <c r="F218" s="313" t="str">
        <f t="shared" si="9"/>
        <v>否</v>
      </c>
      <c r="G218" s="298" t="str">
        <f t="shared" si="10"/>
        <v>项</v>
      </c>
    </row>
    <row r="219" ht="36" customHeight="1" spans="1:7">
      <c r="A219" s="316" t="s">
        <v>2930</v>
      </c>
      <c r="B219" s="314" t="s">
        <v>2931</v>
      </c>
      <c r="C219" s="315"/>
      <c r="D219" s="315"/>
      <c r="E219" s="317" t="str">
        <f t="shared" si="11"/>
        <v/>
      </c>
      <c r="F219" s="313" t="str">
        <f t="shared" si="9"/>
        <v>否</v>
      </c>
      <c r="G219" s="298" t="str">
        <f t="shared" si="10"/>
        <v>项</v>
      </c>
    </row>
    <row r="220" ht="36" customHeight="1" spans="1:7">
      <c r="A220" s="316" t="s">
        <v>2932</v>
      </c>
      <c r="B220" s="314" t="s">
        <v>2933</v>
      </c>
      <c r="C220" s="315">
        <v>2927</v>
      </c>
      <c r="D220" s="315">
        <v>3500</v>
      </c>
      <c r="E220" s="111">
        <f>(D220-C220)/C220</f>
        <v>0.196</v>
      </c>
      <c r="F220" s="313" t="str">
        <f t="shared" si="9"/>
        <v>是</v>
      </c>
      <c r="G220" s="298" t="str">
        <f t="shared" si="10"/>
        <v>项</v>
      </c>
    </row>
    <row r="221" ht="36" customHeight="1" spans="1:7">
      <c r="A221" s="310" t="s">
        <v>115</v>
      </c>
      <c r="B221" s="311" t="s">
        <v>2934</v>
      </c>
      <c r="C221" s="312">
        <f>SUM(C222)</f>
        <v>14</v>
      </c>
      <c r="D221" s="312">
        <f>SUM(D222)</f>
        <v>15</v>
      </c>
      <c r="E221" s="108">
        <f>(D221-C221)/C221</f>
        <v>0.071</v>
      </c>
      <c r="F221" s="313" t="str">
        <f t="shared" si="9"/>
        <v>是</v>
      </c>
      <c r="G221" s="298" t="str">
        <f t="shared" si="10"/>
        <v>类</v>
      </c>
    </row>
    <row r="222" ht="36" customHeight="1" spans="1:7">
      <c r="A222" s="319">
        <v>23304</v>
      </c>
      <c r="B222" s="311" t="s">
        <v>2935</v>
      </c>
      <c r="C222" s="315">
        <f>SUM(C223:C238)</f>
        <v>14</v>
      </c>
      <c r="D222" s="315">
        <f>SUM(D223:D238)</f>
        <v>15</v>
      </c>
      <c r="E222" s="111">
        <f>(D222-C222)/C222</f>
        <v>0.071</v>
      </c>
      <c r="F222" s="313" t="str">
        <f t="shared" si="9"/>
        <v>是</v>
      </c>
      <c r="G222" s="298" t="str">
        <f t="shared" si="10"/>
        <v>款</v>
      </c>
    </row>
    <row r="223" ht="36" customHeight="1" spans="1:7">
      <c r="A223" s="316" t="s">
        <v>2936</v>
      </c>
      <c r="B223" s="314" t="s">
        <v>2937</v>
      </c>
      <c r="C223" s="315"/>
      <c r="D223" s="315"/>
      <c r="E223" s="317" t="str">
        <f t="shared" si="11"/>
        <v/>
      </c>
      <c r="F223" s="313" t="str">
        <f t="shared" si="9"/>
        <v>否</v>
      </c>
      <c r="G223" s="298" t="str">
        <f t="shared" si="10"/>
        <v>项</v>
      </c>
    </row>
    <row r="224" ht="36" customHeight="1" spans="1:7">
      <c r="A224" s="316" t="s">
        <v>2938</v>
      </c>
      <c r="B224" s="314" t="s">
        <v>2939</v>
      </c>
      <c r="C224" s="315"/>
      <c r="D224" s="315"/>
      <c r="E224" s="317" t="str">
        <f t="shared" si="11"/>
        <v/>
      </c>
      <c r="F224" s="313" t="str">
        <f t="shared" si="9"/>
        <v>否</v>
      </c>
      <c r="G224" s="298" t="str">
        <f t="shared" si="10"/>
        <v>项</v>
      </c>
    </row>
    <row r="225" ht="36" customHeight="1" spans="1:7">
      <c r="A225" s="316" t="s">
        <v>2940</v>
      </c>
      <c r="B225" s="314" t="s">
        <v>2941</v>
      </c>
      <c r="C225" s="315"/>
      <c r="D225" s="315"/>
      <c r="E225" s="317" t="str">
        <f t="shared" si="11"/>
        <v/>
      </c>
      <c r="F225" s="313" t="str">
        <f t="shared" si="9"/>
        <v>否</v>
      </c>
      <c r="G225" s="298" t="str">
        <f t="shared" si="10"/>
        <v>项</v>
      </c>
    </row>
    <row r="226" ht="36" customHeight="1" spans="1:7">
      <c r="A226" s="316" t="s">
        <v>2942</v>
      </c>
      <c r="B226" s="314" t="s">
        <v>2943</v>
      </c>
      <c r="C226" s="315"/>
      <c r="D226" s="315"/>
      <c r="E226" s="317" t="str">
        <f t="shared" si="11"/>
        <v/>
      </c>
      <c r="F226" s="313" t="str">
        <f t="shared" si="9"/>
        <v>否</v>
      </c>
      <c r="G226" s="298" t="str">
        <f t="shared" si="10"/>
        <v>项</v>
      </c>
    </row>
    <row r="227" ht="36" customHeight="1" spans="1:7">
      <c r="A227" s="316" t="s">
        <v>2944</v>
      </c>
      <c r="B227" s="314" t="s">
        <v>2945</v>
      </c>
      <c r="C227" s="315"/>
      <c r="D227" s="315"/>
      <c r="E227" s="317" t="str">
        <f t="shared" si="11"/>
        <v/>
      </c>
      <c r="F227" s="313" t="str">
        <f t="shared" si="9"/>
        <v>否</v>
      </c>
      <c r="G227" s="298" t="str">
        <f t="shared" si="10"/>
        <v>项</v>
      </c>
    </row>
    <row r="228" ht="36" customHeight="1" spans="1:7">
      <c r="A228" s="316" t="s">
        <v>2946</v>
      </c>
      <c r="B228" s="314" t="s">
        <v>2947</v>
      </c>
      <c r="C228" s="315"/>
      <c r="D228" s="315"/>
      <c r="E228" s="317" t="str">
        <f t="shared" si="11"/>
        <v/>
      </c>
      <c r="F228" s="313" t="str">
        <f t="shared" si="9"/>
        <v>否</v>
      </c>
      <c r="G228" s="298" t="str">
        <f t="shared" si="10"/>
        <v>项</v>
      </c>
    </row>
    <row r="229" ht="36" customHeight="1" spans="1:7">
      <c r="A229" s="316" t="s">
        <v>2948</v>
      </c>
      <c r="B229" s="314" t="s">
        <v>2949</v>
      </c>
      <c r="C229" s="315"/>
      <c r="D229" s="315"/>
      <c r="E229" s="317" t="str">
        <f t="shared" si="11"/>
        <v/>
      </c>
      <c r="F229" s="313" t="str">
        <f t="shared" si="9"/>
        <v>否</v>
      </c>
      <c r="G229" s="298" t="str">
        <f t="shared" si="10"/>
        <v>项</v>
      </c>
    </row>
    <row r="230" ht="36" customHeight="1" spans="1:7">
      <c r="A230" s="316" t="s">
        <v>2950</v>
      </c>
      <c r="B230" s="314" t="s">
        <v>2951</v>
      </c>
      <c r="C230" s="315"/>
      <c r="D230" s="315"/>
      <c r="E230" s="317" t="str">
        <f t="shared" si="11"/>
        <v/>
      </c>
      <c r="F230" s="313" t="str">
        <f t="shared" si="9"/>
        <v>否</v>
      </c>
      <c r="G230" s="298" t="str">
        <f t="shared" si="10"/>
        <v>项</v>
      </c>
    </row>
    <row r="231" ht="36" customHeight="1" spans="1:7">
      <c r="A231" s="316" t="s">
        <v>2952</v>
      </c>
      <c r="B231" s="314" t="s">
        <v>2953</v>
      </c>
      <c r="C231" s="315"/>
      <c r="D231" s="315"/>
      <c r="E231" s="317" t="str">
        <f t="shared" si="11"/>
        <v/>
      </c>
      <c r="F231" s="313" t="str">
        <f t="shared" si="9"/>
        <v>否</v>
      </c>
      <c r="G231" s="298" t="str">
        <f t="shared" si="10"/>
        <v>项</v>
      </c>
    </row>
    <row r="232" ht="36" customHeight="1" spans="1:7">
      <c r="A232" s="316" t="s">
        <v>2954</v>
      </c>
      <c r="B232" s="314" t="s">
        <v>2955</v>
      </c>
      <c r="C232" s="315"/>
      <c r="D232" s="315"/>
      <c r="E232" s="317" t="str">
        <f t="shared" si="11"/>
        <v/>
      </c>
      <c r="F232" s="313" t="str">
        <f t="shared" si="9"/>
        <v>否</v>
      </c>
      <c r="G232" s="298" t="str">
        <f t="shared" si="10"/>
        <v>项</v>
      </c>
    </row>
    <row r="233" ht="36" customHeight="1" spans="1:7">
      <c r="A233" s="316" t="s">
        <v>2956</v>
      </c>
      <c r="B233" s="314" t="s">
        <v>2957</v>
      </c>
      <c r="C233" s="315"/>
      <c r="D233" s="315"/>
      <c r="E233" s="317" t="str">
        <f t="shared" si="11"/>
        <v/>
      </c>
      <c r="F233" s="313" t="str">
        <f t="shared" si="9"/>
        <v>否</v>
      </c>
      <c r="G233" s="298" t="str">
        <f t="shared" si="10"/>
        <v>项</v>
      </c>
    </row>
    <row r="234" ht="36" customHeight="1" spans="1:7">
      <c r="A234" s="316" t="s">
        <v>2958</v>
      </c>
      <c r="B234" s="314" t="s">
        <v>2959</v>
      </c>
      <c r="C234" s="315"/>
      <c r="D234" s="315"/>
      <c r="E234" s="317" t="str">
        <f t="shared" si="11"/>
        <v/>
      </c>
      <c r="F234" s="313" t="str">
        <f t="shared" si="9"/>
        <v>否</v>
      </c>
      <c r="G234" s="298" t="str">
        <f t="shared" si="10"/>
        <v>项</v>
      </c>
    </row>
    <row r="235" ht="36" customHeight="1" spans="1:7">
      <c r="A235" s="316" t="s">
        <v>2960</v>
      </c>
      <c r="B235" s="314" t="s">
        <v>2961</v>
      </c>
      <c r="C235" s="315"/>
      <c r="D235" s="315"/>
      <c r="E235" s="317" t="str">
        <f t="shared" si="11"/>
        <v/>
      </c>
      <c r="F235" s="313" t="str">
        <f t="shared" si="9"/>
        <v>否</v>
      </c>
      <c r="G235" s="298" t="str">
        <f t="shared" si="10"/>
        <v>项</v>
      </c>
    </row>
    <row r="236" ht="36" customHeight="1" spans="1:7">
      <c r="A236" s="316" t="s">
        <v>2962</v>
      </c>
      <c r="B236" s="314" t="s">
        <v>2963</v>
      </c>
      <c r="C236" s="315"/>
      <c r="D236" s="315"/>
      <c r="E236" s="317" t="str">
        <f t="shared" si="11"/>
        <v/>
      </c>
      <c r="F236" s="313" t="str">
        <f t="shared" si="9"/>
        <v>否</v>
      </c>
      <c r="G236" s="298" t="str">
        <f t="shared" si="10"/>
        <v>项</v>
      </c>
    </row>
    <row r="237" ht="36" customHeight="1" spans="1:7">
      <c r="A237" s="316" t="s">
        <v>2964</v>
      </c>
      <c r="B237" s="314" t="s">
        <v>2965</v>
      </c>
      <c r="C237" s="315"/>
      <c r="D237" s="315"/>
      <c r="E237" s="317" t="str">
        <f t="shared" si="11"/>
        <v/>
      </c>
      <c r="F237" s="313" t="str">
        <f t="shared" si="9"/>
        <v>否</v>
      </c>
      <c r="G237" s="298" t="str">
        <f t="shared" si="10"/>
        <v>项</v>
      </c>
    </row>
    <row r="238" ht="36" customHeight="1" spans="1:7">
      <c r="A238" s="316" t="s">
        <v>2966</v>
      </c>
      <c r="B238" s="314" t="s">
        <v>2967</v>
      </c>
      <c r="C238" s="315">
        <v>14</v>
      </c>
      <c r="D238" s="315">
        <v>15</v>
      </c>
      <c r="E238" s="111">
        <f>(D238-C238)/C238</f>
        <v>0.071</v>
      </c>
      <c r="F238" s="313" t="str">
        <f t="shared" si="9"/>
        <v>是</v>
      </c>
      <c r="G238" s="298" t="str">
        <f t="shared" si="10"/>
        <v>项</v>
      </c>
    </row>
    <row r="239" ht="36" customHeight="1" spans="1:7">
      <c r="A239" s="319" t="s">
        <v>2968</v>
      </c>
      <c r="B239" s="311" t="s">
        <v>2969</v>
      </c>
      <c r="C239" s="312">
        <f>C240+C253</f>
        <v>5468</v>
      </c>
      <c r="D239" s="312"/>
      <c r="E239" s="108">
        <f>(D239-C239)/C239</f>
        <v>-1</v>
      </c>
      <c r="F239" s="313" t="str">
        <f t="shared" si="9"/>
        <v>是</v>
      </c>
      <c r="G239" s="298" t="str">
        <f t="shared" si="10"/>
        <v>类</v>
      </c>
    </row>
    <row r="240" ht="36" customHeight="1" spans="1:7">
      <c r="A240" s="319" t="s">
        <v>2970</v>
      </c>
      <c r="B240" s="311" t="s">
        <v>2971</v>
      </c>
      <c r="C240" s="315">
        <f>SUM(C241:C252)</f>
        <v>5000</v>
      </c>
      <c r="D240" s="315"/>
      <c r="E240" s="111">
        <f>(D240-C240)/C240</f>
        <v>-1</v>
      </c>
      <c r="F240" s="313" t="str">
        <f t="shared" si="9"/>
        <v>是</v>
      </c>
      <c r="G240" s="298" t="str">
        <f t="shared" si="10"/>
        <v>款</v>
      </c>
    </row>
    <row r="241" ht="36" customHeight="1" spans="1:7">
      <c r="A241" s="320" t="s">
        <v>2972</v>
      </c>
      <c r="B241" s="314" t="s">
        <v>2973</v>
      </c>
      <c r="C241" s="315">
        <v>5000</v>
      </c>
      <c r="D241" s="315"/>
      <c r="E241" s="111">
        <f>(D241-C241)/C241</f>
        <v>-1</v>
      </c>
      <c r="F241" s="313" t="str">
        <f t="shared" si="9"/>
        <v>是</v>
      </c>
      <c r="G241" s="298" t="str">
        <f t="shared" si="10"/>
        <v>项</v>
      </c>
    </row>
    <row r="242" ht="36" customHeight="1" spans="1:7">
      <c r="A242" s="320" t="s">
        <v>2974</v>
      </c>
      <c r="B242" s="314" t="s">
        <v>2975</v>
      </c>
      <c r="C242" s="315"/>
      <c r="D242" s="315"/>
      <c r="E242" s="317" t="str">
        <f t="shared" si="11"/>
        <v/>
      </c>
      <c r="F242" s="313" t="str">
        <f t="shared" si="9"/>
        <v>否</v>
      </c>
      <c r="G242" s="298" t="str">
        <f t="shared" si="10"/>
        <v>项</v>
      </c>
    </row>
    <row r="243" ht="36" customHeight="1" spans="1:7">
      <c r="A243" s="320" t="s">
        <v>2976</v>
      </c>
      <c r="B243" s="314" t="s">
        <v>2977</v>
      </c>
      <c r="C243" s="315"/>
      <c r="D243" s="315"/>
      <c r="E243" s="317" t="str">
        <f t="shared" si="11"/>
        <v/>
      </c>
      <c r="F243" s="313" t="str">
        <f t="shared" si="9"/>
        <v>否</v>
      </c>
      <c r="G243" s="298" t="str">
        <f t="shared" si="10"/>
        <v>项</v>
      </c>
    </row>
    <row r="244" ht="36" customHeight="1" spans="1:7">
      <c r="A244" s="320" t="s">
        <v>2978</v>
      </c>
      <c r="B244" s="314" t="s">
        <v>2979</v>
      </c>
      <c r="C244" s="315"/>
      <c r="D244" s="315"/>
      <c r="E244" s="317" t="str">
        <f t="shared" si="11"/>
        <v/>
      </c>
      <c r="F244" s="313" t="str">
        <f t="shared" si="9"/>
        <v>否</v>
      </c>
      <c r="G244" s="298" t="str">
        <f t="shared" si="10"/>
        <v>项</v>
      </c>
    </row>
    <row r="245" ht="36" customHeight="1" spans="1:7">
      <c r="A245" s="320" t="s">
        <v>2980</v>
      </c>
      <c r="B245" s="314" t="s">
        <v>2981</v>
      </c>
      <c r="C245" s="315"/>
      <c r="D245" s="315"/>
      <c r="E245" s="317" t="str">
        <f t="shared" si="11"/>
        <v/>
      </c>
      <c r="F245" s="313" t="str">
        <f t="shared" si="9"/>
        <v>否</v>
      </c>
      <c r="G245" s="298" t="str">
        <f t="shared" si="10"/>
        <v>项</v>
      </c>
    </row>
    <row r="246" ht="36" customHeight="1" spans="1:7">
      <c r="A246" s="320" t="s">
        <v>2982</v>
      </c>
      <c r="B246" s="314" t="s">
        <v>2983</v>
      </c>
      <c r="C246" s="315"/>
      <c r="D246" s="315"/>
      <c r="E246" s="317" t="str">
        <f t="shared" si="11"/>
        <v/>
      </c>
      <c r="F246" s="313" t="str">
        <f t="shared" si="9"/>
        <v>否</v>
      </c>
      <c r="G246" s="298" t="str">
        <f t="shared" si="10"/>
        <v>项</v>
      </c>
    </row>
    <row r="247" ht="36" customHeight="1" spans="1:7">
      <c r="A247" s="320" t="s">
        <v>2984</v>
      </c>
      <c r="B247" s="314" t="s">
        <v>2985</v>
      </c>
      <c r="C247" s="315"/>
      <c r="D247" s="315"/>
      <c r="E247" s="317" t="str">
        <f t="shared" si="11"/>
        <v/>
      </c>
      <c r="F247" s="313" t="str">
        <f t="shared" si="9"/>
        <v>否</v>
      </c>
      <c r="G247" s="298" t="str">
        <f t="shared" si="10"/>
        <v>项</v>
      </c>
    </row>
    <row r="248" ht="36" customHeight="1" spans="1:7">
      <c r="A248" s="320" t="s">
        <v>2986</v>
      </c>
      <c r="B248" s="314" t="s">
        <v>2987</v>
      </c>
      <c r="C248" s="315"/>
      <c r="D248" s="315"/>
      <c r="E248" s="317" t="str">
        <f t="shared" si="11"/>
        <v/>
      </c>
      <c r="F248" s="313" t="str">
        <f t="shared" si="9"/>
        <v>否</v>
      </c>
      <c r="G248" s="298" t="str">
        <f t="shared" si="10"/>
        <v>项</v>
      </c>
    </row>
    <row r="249" ht="36" customHeight="1" spans="1:7">
      <c r="A249" s="320" t="s">
        <v>2988</v>
      </c>
      <c r="B249" s="314" t="s">
        <v>2989</v>
      </c>
      <c r="C249" s="315"/>
      <c r="D249" s="315"/>
      <c r="E249" s="317" t="str">
        <f t="shared" si="11"/>
        <v/>
      </c>
      <c r="F249" s="313" t="str">
        <f t="shared" si="9"/>
        <v>否</v>
      </c>
      <c r="G249" s="298" t="str">
        <f t="shared" si="10"/>
        <v>项</v>
      </c>
    </row>
    <row r="250" ht="36" customHeight="1" spans="1:7">
      <c r="A250" s="320" t="s">
        <v>2990</v>
      </c>
      <c r="B250" s="314" t="s">
        <v>2991</v>
      </c>
      <c r="C250" s="315"/>
      <c r="D250" s="315"/>
      <c r="E250" s="317" t="str">
        <f t="shared" si="11"/>
        <v/>
      </c>
      <c r="F250" s="313" t="str">
        <f t="shared" si="9"/>
        <v>否</v>
      </c>
      <c r="G250" s="298" t="str">
        <f t="shared" si="10"/>
        <v>项</v>
      </c>
    </row>
    <row r="251" ht="36" customHeight="1" spans="1:7">
      <c r="A251" s="320" t="s">
        <v>2992</v>
      </c>
      <c r="B251" s="314" t="s">
        <v>2993</v>
      </c>
      <c r="C251" s="315"/>
      <c r="D251" s="315"/>
      <c r="E251" s="317" t="str">
        <f t="shared" si="11"/>
        <v/>
      </c>
      <c r="F251" s="313" t="str">
        <f t="shared" si="9"/>
        <v>否</v>
      </c>
      <c r="G251" s="298" t="str">
        <f t="shared" si="10"/>
        <v>项</v>
      </c>
    </row>
    <row r="252" ht="36" customHeight="1" spans="1:7">
      <c r="A252" s="320" t="s">
        <v>2994</v>
      </c>
      <c r="B252" s="314" t="s">
        <v>2995</v>
      </c>
      <c r="C252" s="315"/>
      <c r="D252" s="315"/>
      <c r="E252" s="317" t="str">
        <f t="shared" si="11"/>
        <v/>
      </c>
      <c r="F252" s="313" t="str">
        <f t="shared" si="9"/>
        <v>否</v>
      </c>
      <c r="G252" s="298" t="str">
        <f t="shared" si="10"/>
        <v>项</v>
      </c>
    </row>
    <row r="253" ht="36" customHeight="1" spans="1:7">
      <c r="A253" s="319" t="s">
        <v>2996</v>
      </c>
      <c r="B253" s="311" t="s">
        <v>2997</v>
      </c>
      <c r="C253" s="315">
        <f>SUM(C254:C259)</f>
        <v>468</v>
      </c>
      <c r="D253" s="315"/>
      <c r="E253" s="111">
        <f>(D253-C253)/C253</f>
        <v>-1</v>
      </c>
      <c r="F253" s="313" t="str">
        <f t="shared" si="9"/>
        <v>是</v>
      </c>
      <c r="G253" s="298" t="str">
        <f t="shared" si="10"/>
        <v>款</v>
      </c>
    </row>
    <row r="254" ht="36" customHeight="1" spans="1:7">
      <c r="A254" s="320" t="s">
        <v>2998</v>
      </c>
      <c r="B254" s="314" t="s">
        <v>2999</v>
      </c>
      <c r="C254" s="315"/>
      <c r="D254" s="315"/>
      <c r="E254" s="317" t="str">
        <f t="shared" si="11"/>
        <v/>
      </c>
      <c r="F254" s="313" t="str">
        <f t="shared" si="9"/>
        <v>否</v>
      </c>
      <c r="G254" s="298" t="str">
        <f t="shared" si="10"/>
        <v>项</v>
      </c>
    </row>
    <row r="255" ht="36" customHeight="1" spans="1:7">
      <c r="A255" s="320" t="s">
        <v>3000</v>
      </c>
      <c r="B255" s="314" t="s">
        <v>3001</v>
      </c>
      <c r="C255" s="315"/>
      <c r="D255" s="315"/>
      <c r="E255" s="317" t="str">
        <f t="shared" si="11"/>
        <v/>
      </c>
      <c r="F255" s="313" t="str">
        <f t="shared" si="9"/>
        <v>否</v>
      </c>
      <c r="G255" s="298" t="str">
        <f t="shared" si="10"/>
        <v>项</v>
      </c>
    </row>
    <row r="256" ht="36" customHeight="1" spans="1:7">
      <c r="A256" s="320" t="s">
        <v>3002</v>
      </c>
      <c r="B256" s="314" t="s">
        <v>3003</v>
      </c>
      <c r="C256" s="315"/>
      <c r="D256" s="315"/>
      <c r="E256" s="317" t="str">
        <f t="shared" si="11"/>
        <v/>
      </c>
      <c r="F256" s="313" t="str">
        <f t="shared" si="9"/>
        <v>否</v>
      </c>
      <c r="G256" s="298" t="str">
        <f t="shared" si="10"/>
        <v>项</v>
      </c>
    </row>
    <row r="257" ht="36" customHeight="1" spans="1:7">
      <c r="A257" s="320" t="s">
        <v>3004</v>
      </c>
      <c r="B257" s="314" t="s">
        <v>3005</v>
      </c>
      <c r="C257" s="315"/>
      <c r="D257" s="315"/>
      <c r="E257" s="317" t="str">
        <f t="shared" si="11"/>
        <v/>
      </c>
      <c r="F257" s="313" t="str">
        <f t="shared" si="9"/>
        <v>否</v>
      </c>
      <c r="G257" s="298" t="str">
        <f t="shared" si="10"/>
        <v>项</v>
      </c>
    </row>
    <row r="258" ht="36" customHeight="1" spans="1:7">
      <c r="A258" s="320" t="s">
        <v>3006</v>
      </c>
      <c r="B258" s="314" t="s">
        <v>3007</v>
      </c>
      <c r="C258" s="315">
        <v>256</v>
      </c>
      <c r="D258" s="315"/>
      <c r="E258" s="111">
        <f>(D258-C258)/C258</f>
        <v>-1</v>
      </c>
      <c r="F258" s="313" t="str">
        <f t="shared" si="9"/>
        <v>是</v>
      </c>
      <c r="G258" s="298" t="str">
        <f t="shared" si="10"/>
        <v>项</v>
      </c>
    </row>
    <row r="259" ht="36" customHeight="1" spans="1:7">
      <c r="A259" s="320" t="s">
        <v>3008</v>
      </c>
      <c r="B259" s="314" t="s">
        <v>3009</v>
      </c>
      <c r="C259" s="315">
        <v>212</v>
      </c>
      <c r="D259" s="315"/>
      <c r="E259" s="111">
        <f>(D259-C259)/C259</f>
        <v>-1</v>
      </c>
      <c r="F259" s="313" t="str">
        <f t="shared" si="9"/>
        <v>是</v>
      </c>
      <c r="G259" s="298" t="str">
        <f t="shared" si="10"/>
        <v>项</v>
      </c>
    </row>
    <row r="260" ht="36" customHeight="1" spans="1:7">
      <c r="A260" s="316"/>
      <c r="B260" s="314"/>
      <c r="C260" s="321"/>
      <c r="D260" s="321"/>
      <c r="E260" s="108"/>
      <c r="F260" s="313" t="str">
        <f>IF(LEN(A260)=3,"是",IF(B260&lt;&gt;"",IF(SUM(C260:D260)&lt;&gt;0,"是","否"),"是"))</f>
        <v>是</v>
      </c>
      <c r="G260" s="298"/>
    </row>
    <row r="261" ht="36" customHeight="1" spans="1:7">
      <c r="A261" s="322"/>
      <c r="B261" s="323" t="s">
        <v>3030</v>
      </c>
      <c r="C261" s="312">
        <f>SUM(C4+C20+C32+C43+C98+C122+C174+C178+C204+C221+C239)</f>
        <v>23877</v>
      </c>
      <c r="D261" s="312">
        <f>SUM(D4+D20+D32+D43+D98+D122+D174+D178+D204+D221+D239)</f>
        <v>6410</v>
      </c>
      <c r="E261" s="108">
        <f>(D261-C261)/C261</f>
        <v>-0.732</v>
      </c>
      <c r="F261" s="313" t="str">
        <f>IF(LEN(A261)=3,"是",IF(B261&lt;&gt;"",IF(SUM(C261:D261)&lt;&gt;0,"是","否"),"是"))</f>
        <v>是</v>
      </c>
      <c r="G261" s="298"/>
    </row>
    <row r="262" ht="36" customHeight="1" spans="1:7">
      <c r="A262" s="324" t="s">
        <v>3011</v>
      </c>
      <c r="B262" s="325" t="s">
        <v>120</v>
      </c>
      <c r="C262" s="326">
        <f>C263+C266+C267</f>
        <v>8902</v>
      </c>
      <c r="D262" s="326">
        <f>D263+D266+D267</f>
        <v>37040</v>
      </c>
      <c r="E262" s="108">
        <f>(D262-C262)/C262</f>
        <v>3.161</v>
      </c>
      <c r="F262" s="313" t="str">
        <f t="shared" ref="F262:F271" si="12">IF(LEN(A262)=3,"是",IF(B262&lt;&gt;"",IF(SUM(C262:D262)&lt;&gt;0,"是","否"),"是"))</f>
        <v>是</v>
      </c>
      <c r="G262" s="298"/>
    </row>
    <row r="263" ht="36" customHeight="1" spans="1:7">
      <c r="A263" s="324" t="s">
        <v>3012</v>
      </c>
      <c r="B263" s="327" t="s">
        <v>3013</v>
      </c>
      <c r="C263" s="326">
        <f>SUM(C264:C265)</f>
        <v>0</v>
      </c>
      <c r="D263" s="326">
        <f>SUM(D264:D265)</f>
        <v>0</v>
      </c>
      <c r="E263" s="108"/>
      <c r="F263" s="313" t="str">
        <f t="shared" si="12"/>
        <v>否</v>
      </c>
      <c r="G263" s="298"/>
    </row>
    <row r="264" ht="36" customHeight="1" spans="1:7">
      <c r="A264" s="328" t="s">
        <v>3031</v>
      </c>
      <c r="B264" s="327" t="s">
        <v>3032</v>
      </c>
      <c r="C264" s="329"/>
      <c r="D264" s="330"/>
      <c r="E264" s="331"/>
      <c r="F264" s="313" t="str">
        <f t="shared" si="12"/>
        <v>否</v>
      </c>
      <c r="G264" s="298"/>
    </row>
    <row r="265" ht="36" customHeight="1" spans="1:6">
      <c r="A265" s="332" t="s">
        <v>3014</v>
      </c>
      <c r="B265" s="333" t="s">
        <v>3015</v>
      </c>
      <c r="C265" s="329"/>
      <c r="D265" s="330"/>
      <c r="E265" s="331"/>
      <c r="F265" s="313" t="str">
        <f t="shared" si="12"/>
        <v>否</v>
      </c>
    </row>
    <row r="266" ht="36" customHeight="1" spans="1:7">
      <c r="A266" s="328" t="s">
        <v>3033</v>
      </c>
      <c r="B266" s="327" t="s">
        <v>3019</v>
      </c>
      <c r="C266" s="334">
        <v>8800</v>
      </c>
      <c r="D266" s="335">
        <v>37000</v>
      </c>
      <c r="E266" s="111">
        <f>(D266-C266)/C266</f>
        <v>3.205</v>
      </c>
      <c r="F266" s="313" t="str">
        <f t="shared" si="12"/>
        <v>是</v>
      </c>
      <c r="G266" s="298"/>
    </row>
    <row r="267" ht="36" customHeight="1" spans="1:7">
      <c r="A267" s="328" t="s">
        <v>3020</v>
      </c>
      <c r="B267" s="327" t="s">
        <v>3021</v>
      </c>
      <c r="C267" s="334">
        <v>102</v>
      </c>
      <c r="D267" s="335">
        <v>40</v>
      </c>
      <c r="E267" s="111">
        <f>(D267-C267)/C267</f>
        <v>-0.608</v>
      </c>
      <c r="F267" s="313" t="str">
        <f t="shared" si="12"/>
        <v>是</v>
      </c>
      <c r="G267" s="298"/>
    </row>
    <row r="268" ht="36" customHeight="1" spans="1:7">
      <c r="A268" s="328" t="s">
        <v>3034</v>
      </c>
      <c r="B268" s="336" t="s">
        <v>3035</v>
      </c>
      <c r="C268" s="326"/>
      <c r="D268" s="337"/>
      <c r="E268" s="111"/>
      <c r="F268" s="313" t="str">
        <f t="shared" si="12"/>
        <v>否</v>
      </c>
      <c r="G268" s="298"/>
    </row>
    <row r="269" ht="36" customHeight="1" spans="1:7">
      <c r="A269" s="324" t="s">
        <v>3022</v>
      </c>
      <c r="B269" s="338" t="s">
        <v>3023</v>
      </c>
      <c r="C269" s="326"/>
      <c r="D269" s="337">
        <v>900</v>
      </c>
      <c r="E269" s="111"/>
      <c r="F269" s="313" t="str">
        <f t="shared" si="12"/>
        <v>是</v>
      </c>
      <c r="G269" s="298"/>
    </row>
    <row r="270" ht="36" customHeight="1" spans="1:7">
      <c r="A270" s="324"/>
      <c r="B270" s="338" t="s">
        <v>3036</v>
      </c>
      <c r="C270" s="339"/>
      <c r="D270" s="113"/>
      <c r="E270" s="340"/>
      <c r="F270" s="313" t="str">
        <f t="shared" si="12"/>
        <v>否</v>
      </c>
      <c r="G270" s="298"/>
    </row>
    <row r="271" ht="36" customHeight="1" spans="1:7">
      <c r="A271" s="341"/>
      <c r="B271" s="342" t="s">
        <v>127</v>
      </c>
      <c r="C271" s="339">
        <f>C262+C261+C269+C270</f>
        <v>32779</v>
      </c>
      <c r="D271" s="339">
        <f>D262+D261+D269+D270</f>
        <v>44350</v>
      </c>
      <c r="E271" s="108">
        <f>(D271-C271)/C271</f>
        <v>0.353</v>
      </c>
      <c r="F271" s="313" t="str">
        <f t="shared" si="12"/>
        <v>是</v>
      </c>
      <c r="G271" s="298"/>
    </row>
    <row r="272" spans="3:4">
      <c r="C272" s="343"/>
      <c r="D272" s="343"/>
    </row>
    <row r="273" spans="3:4">
      <c r="C273" s="343"/>
      <c r="D273" s="343"/>
    </row>
    <row r="274" spans="3:4">
      <c r="C274" s="343"/>
      <c r="D274" s="343"/>
    </row>
  </sheetData>
  <mergeCells count="1">
    <mergeCell ref="B1:E1"/>
  </mergeCells>
  <conditionalFormatting sqref="B268">
    <cfRule type="expression" dxfId="1" priority="13" stopIfTrue="1">
      <formula>"len($A:$A)=3"</formula>
    </cfRule>
  </conditionalFormatting>
  <conditionalFormatting sqref="C268">
    <cfRule type="expression" dxfId="1" priority="3" stopIfTrue="1">
      <formula>"len($A:$A)=3"</formula>
    </cfRule>
  </conditionalFormatting>
  <conditionalFormatting sqref="D268">
    <cfRule type="expression" dxfId="1" priority="2" stopIfTrue="1">
      <formula>"len($A:$A)=3"</formula>
    </cfRule>
  </conditionalFormatting>
  <conditionalFormatting sqref="D269">
    <cfRule type="expression" dxfId="1" priority="1" stopIfTrue="1">
      <formula>"len($A:$A)=3"</formula>
    </cfRule>
  </conditionalFormatting>
  <conditionalFormatting sqref="C270">
    <cfRule type="expression" dxfId="1" priority="5" stopIfTrue="1">
      <formula>"len($A:$A)=3"</formula>
    </cfRule>
  </conditionalFormatting>
  <conditionalFormatting sqref="B269:B270">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workbookViewId="0">
      <selection activeCell="I14" sqref="I14"/>
    </sheetView>
  </sheetViews>
  <sheetFormatPr defaultColWidth="9" defaultRowHeight="13.5" outlineLevelCol="4"/>
  <cols>
    <col min="1" max="1" width="52.125" style="273" customWidth="1"/>
    <col min="2" max="4" width="20.625" customWidth="1"/>
  </cols>
  <sheetData>
    <row r="1" s="272" customFormat="1" ht="45" customHeight="1" spans="1:5">
      <c r="A1" s="274" t="s">
        <v>3037</v>
      </c>
      <c r="B1" s="274"/>
      <c r="C1" s="274"/>
      <c r="D1" s="274"/>
      <c r="E1" s="275"/>
    </row>
    <row r="2" ht="20.1" customHeight="1" spans="1:5">
      <c r="A2" s="276"/>
      <c r="B2" s="277"/>
      <c r="C2" s="278"/>
      <c r="D2" s="278" t="s">
        <v>1</v>
      </c>
      <c r="E2" s="273"/>
    </row>
    <row r="3" ht="45" customHeight="1" spans="1:5">
      <c r="A3" s="179" t="s">
        <v>2452</v>
      </c>
      <c r="B3" s="279" t="s">
        <v>129</v>
      </c>
      <c r="C3" s="279" t="s">
        <v>5</v>
      </c>
      <c r="D3" s="279" t="s">
        <v>130</v>
      </c>
      <c r="E3" s="280" t="s">
        <v>7</v>
      </c>
    </row>
    <row r="4" ht="36" customHeight="1" spans="1:5">
      <c r="A4" s="281" t="s">
        <v>2559</v>
      </c>
      <c r="B4" s="282"/>
      <c r="C4" s="282"/>
      <c r="D4" s="283"/>
      <c r="E4" s="284" t="str">
        <f>IF(A4&lt;&gt;"",IF(SUM(B4:C4)&lt;&gt;0,"是","否"),"是")</f>
        <v>否</v>
      </c>
    </row>
    <row r="5" ht="36" customHeight="1" spans="1:5">
      <c r="A5" s="281" t="s">
        <v>2590</v>
      </c>
      <c r="B5" s="282"/>
      <c r="C5" s="282"/>
      <c r="D5" s="283"/>
      <c r="E5" s="284" t="str">
        <f t="shared" ref="E5:E15" si="0">IF(A5&lt;&gt;"",IF(SUM(B5:C5)&lt;&gt;0,"是","否"),"是")</f>
        <v>否</v>
      </c>
    </row>
    <row r="6" ht="36" customHeight="1" spans="1:5">
      <c r="A6" s="281" t="s">
        <v>2610</v>
      </c>
      <c r="B6" s="282"/>
      <c r="C6" s="282"/>
      <c r="D6" s="283"/>
      <c r="E6" s="284" t="str">
        <f t="shared" si="0"/>
        <v>否</v>
      </c>
    </row>
    <row r="7" ht="36" customHeight="1" spans="1:5">
      <c r="A7" s="285" t="s">
        <v>2622</v>
      </c>
      <c r="B7" s="282"/>
      <c r="C7" s="282"/>
      <c r="D7" s="283"/>
      <c r="E7" s="286" t="str">
        <f t="shared" si="0"/>
        <v>否</v>
      </c>
    </row>
    <row r="8" ht="36" customHeight="1" spans="1:5">
      <c r="A8" s="281" t="s">
        <v>2713</v>
      </c>
      <c r="B8" s="282"/>
      <c r="C8" s="282"/>
      <c r="D8" s="283"/>
      <c r="E8" s="284" t="str">
        <f t="shared" si="0"/>
        <v>否</v>
      </c>
    </row>
    <row r="9" ht="36" customHeight="1" spans="1:5">
      <c r="A9" s="281" t="s">
        <v>2746</v>
      </c>
      <c r="B9" s="282"/>
      <c r="C9" s="282"/>
      <c r="D9" s="283"/>
      <c r="E9" s="284" t="str">
        <f t="shared" si="0"/>
        <v>否</v>
      </c>
    </row>
    <row r="10" ht="36" customHeight="1" spans="1:5">
      <c r="A10" s="285" t="s">
        <v>2844</v>
      </c>
      <c r="B10" s="282"/>
      <c r="C10" s="282"/>
      <c r="D10" s="283"/>
      <c r="E10" s="286" t="str">
        <f t="shared" si="0"/>
        <v>否</v>
      </c>
    </row>
    <row r="11" ht="36" customHeight="1" spans="1:5">
      <c r="A11" s="281" t="s">
        <v>2851</v>
      </c>
      <c r="B11" s="282"/>
      <c r="C11" s="282"/>
      <c r="D11" s="283"/>
      <c r="E11" s="284" t="str">
        <f t="shared" si="0"/>
        <v>否</v>
      </c>
    </row>
    <row r="12" ht="36" customHeight="1" spans="1:5">
      <c r="A12" s="285" t="s">
        <v>2901</v>
      </c>
      <c r="B12" s="282"/>
      <c r="C12" s="282"/>
      <c r="D12" s="283"/>
      <c r="E12" s="286" t="str">
        <f t="shared" si="0"/>
        <v>否</v>
      </c>
    </row>
    <row r="13" ht="36" customHeight="1" spans="1:5">
      <c r="A13" s="285" t="s">
        <v>2934</v>
      </c>
      <c r="B13" s="282"/>
      <c r="C13" s="282"/>
      <c r="D13" s="283"/>
      <c r="E13" s="286" t="str">
        <f t="shared" si="0"/>
        <v>否</v>
      </c>
    </row>
    <row r="14" ht="36" customHeight="1" spans="1:5">
      <c r="A14" s="285" t="s">
        <v>2969</v>
      </c>
      <c r="B14" s="282"/>
      <c r="C14" s="282"/>
      <c r="D14" s="283"/>
      <c r="E14" s="286" t="str">
        <f t="shared" si="0"/>
        <v>否</v>
      </c>
    </row>
    <row r="15" ht="36" customHeight="1" spans="1:5">
      <c r="A15" s="287" t="s">
        <v>3038</v>
      </c>
      <c r="B15" s="288"/>
      <c r="C15" s="288"/>
      <c r="D15" s="289"/>
      <c r="E15" s="284" t="str">
        <f t="shared" si="0"/>
        <v>否</v>
      </c>
    </row>
    <row r="16" ht="34.5" customHeight="1" spans="1:4">
      <c r="A16" s="290" t="s">
        <v>3039</v>
      </c>
      <c r="B16" s="290"/>
      <c r="C16" s="290"/>
      <c r="D16" s="290"/>
    </row>
  </sheetData>
  <mergeCells count="2">
    <mergeCell ref="A1:D1"/>
    <mergeCell ref="A16:D16"/>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workbookViewId="0">
      <selection activeCell="D6" sqref="D6"/>
    </sheetView>
  </sheetViews>
  <sheetFormatPr defaultColWidth="9" defaultRowHeight="14.25" outlineLevelCol="4"/>
  <cols>
    <col min="1" max="1" width="50.75" style="243" customWidth="1"/>
    <col min="2" max="4" width="20.625" style="243" customWidth="1"/>
    <col min="5" max="5" width="4.25" style="243" customWidth="1"/>
    <col min="6" max="6" width="13.75" style="243"/>
    <col min="7" max="16384" width="9" style="243"/>
  </cols>
  <sheetData>
    <row r="1" ht="45" customHeight="1" spans="1:4">
      <c r="A1" s="259" t="s">
        <v>3040</v>
      </c>
      <c r="B1" s="259"/>
      <c r="C1" s="259"/>
      <c r="D1" s="259"/>
    </row>
    <row r="2" ht="20.1" customHeight="1" spans="1:4">
      <c r="A2" s="260"/>
      <c r="B2" s="261"/>
      <c r="C2" s="262"/>
      <c r="D2" s="263" t="s">
        <v>3041</v>
      </c>
    </row>
    <row r="3" ht="45" customHeight="1" spans="1:5">
      <c r="A3" s="211" t="s">
        <v>3042</v>
      </c>
      <c r="B3" s="104" t="s">
        <v>4</v>
      </c>
      <c r="C3" s="104" t="s">
        <v>5</v>
      </c>
      <c r="D3" s="104" t="s">
        <v>6</v>
      </c>
      <c r="E3" s="243" t="s">
        <v>7</v>
      </c>
    </row>
    <row r="4" ht="36" customHeight="1" spans="1:5">
      <c r="A4" s="174" t="s">
        <v>3043</v>
      </c>
      <c r="B4" s="238"/>
      <c r="C4" s="238"/>
      <c r="D4" s="189"/>
      <c r="E4" s="264" t="str">
        <f t="shared" ref="E4:E41" si="0">IF(A4&lt;&gt;"",IF(SUM(B4:C4)&lt;&gt;0,"是","否"),"是")</f>
        <v>否</v>
      </c>
    </row>
    <row r="5" ht="36" customHeight="1" spans="1:5">
      <c r="A5" s="253" t="s">
        <v>3044</v>
      </c>
      <c r="B5" s="235"/>
      <c r="C5" s="265"/>
      <c r="D5" s="266"/>
      <c r="E5" s="264" t="str">
        <f t="shared" si="0"/>
        <v>否</v>
      </c>
    </row>
    <row r="6" ht="36" customHeight="1" spans="1:5">
      <c r="A6" s="253" t="s">
        <v>3045</v>
      </c>
      <c r="B6" s="235"/>
      <c r="C6" s="235"/>
      <c r="D6" s="266"/>
      <c r="E6" s="264" t="str">
        <f t="shared" si="0"/>
        <v>否</v>
      </c>
    </row>
    <row r="7" ht="36" customHeight="1" spans="1:5">
      <c r="A7" s="253" t="s">
        <v>3046</v>
      </c>
      <c r="B7" s="267"/>
      <c r="C7" s="265"/>
      <c r="D7" s="266"/>
      <c r="E7" s="264" t="str">
        <f t="shared" si="0"/>
        <v>否</v>
      </c>
    </row>
    <row r="8" ht="36" customHeight="1" spans="1:5">
      <c r="A8" s="253" t="s">
        <v>3047</v>
      </c>
      <c r="B8" s="235"/>
      <c r="C8" s="265"/>
      <c r="D8" s="266"/>
      <c r="E8" s="264" t="str">
        <f t="shared" si="0"/>
        <v>否</v>
      </c>
    </row>
    <row r="9" ht="36" customHeight="1" spans="1:5">
      <c r="A9" s="253" t="s">
        <v>3048</v>
      </c>
      <c r="B9" s="267"/>
      <c r="C9" s="265"/>
      <c r="D9" s="266"/>
      <c r="E9" s="264" t="str">
        <f t="shared" si="0"/>
        <v>否</v>
      </c>
    </row>
    <row r="10" ht="36" customHeight="1" spans="1:5">
      <c r="A10" s="253" t="s">
        <v>3049</v>
      </c>
      <c r="B10" s="235"/>
      <c r="C10" s="265"/>
      <c r="D10" s="266"/>
      <c r="E10" s="264" t="str">
        <f t="shared" si="0"/>
        <v>否</v>
      </c>
    </row>
    <row r="11" ht="36" customHeight="1" spans="1:5">
      <c r="A11" s="253" t="s">
        <v>3050</v>
      </c>
      <c r="B11" s="235"/>
      <c r="C11" s="265"/>
      <c r="D11" s="266"/>
      <c r="E11" s="264" t="str">
        <f t="shared" si="0"/>
        <v>否</v>
      </c>
    </row>
    <row r="12" ht="36" customHeight="1" spans="1:5">
      <c r="A12" s="253" t="s">
        <v>3051</v>
      </c>
      <c r="B12" s="235"/>
      <c r="C12" s="265"/>
      <c r="D12" s="266"/>
      <c r="E12" s="264" t="str">
        <f t="shared" si="0"/>
        <v>否</v>
      </c>
    </row>
    <row r="13" ht="36" customHeight="1" spans="1:5">
      <c r="A13" s="253" t="s">
        <v>3052</v>
      </c>
      <c r="B13" s="268"/>
      <c r="C13" s="235"/>
      <c r="D13" s="266"/>
      <c r="E13" s="264" t="str">
        <f t="shared" si="0"/>
        <v>否</v>
      </c>
    </row>
    <row r="14" ht="36" customHeight="1" spans="1:5">
      <c r="A14" s="253" t="s">
        <v>3053</v>
      </c>
      <c r="B14" s="268"/>
      <c r="C14" s="265"/>
      <c r="D14" s="266"/>
      <c r="E14" s="264" t="str">
        <f t="shared" si="0"/>
        <v>否</v>
      </c>
    </row>
    <row r="15" ht="36" customHeight="1" spans="1:5">
      <c r="A15" s="253" t="s">
        <v>3054</v>
      </c>
      <c r="B15" s="268"/>
      <c r="C15" s="269"/>
      <c r="D15" s="266"/>
      <c r="E15" s="264" t="str">
        <f t="shared" si="0"/>
        <v>否</v>
      </c>
    </row>
    <row r="16" ht="36" customHeight="1" spans="1:5">
      <c r="A16" s="253" t="s">
        <v>3055</v>
      </c>
      <c r="B16" s="268"/>
      <c r="C16" s="269"/>
      <c r="D16" s="266"/>
      <c r="E16" s="264" t="str">
        <f t="shared" si="0"/>
        <v>否</v>
      </c>
    </row>
    <row r="17" ht="36" customHeight="1" spans="1:5">
      <c r="A17" s="253" t="s">
        <v>3056</v>
      </c>
      <c r="B17" s="235"/>
      <c r="C17" s="265"/>
      <c r="D17" s="266"/>
      <c r="E17" s="264" t="str">
        <f t="shared" si="0"/>
        <v>否</v>
      </c>
    </row>
    <row r="18" ht="36" customHeight="1" spans="1:5">
      <c r="A18" s="253" t="s">
        <v>3057</v>
      </c>
      <c r="B18" s="268"/>
      <c r="C18" s="269"/>
      <c r="D18" s="266"/>
      <c r="E18" s="264" t="str">
        <f t="shared" si="0"/>
        <v>否</v>
      </c>
    </row>
    <row r="19" ht="36" customHeight="1" spans="1:5">
      <c r="A19" s="253" t="s">
        <v>3058</v>
      </c>
      <c r="B19" s="268"/>
      <c r="C19" s="269"/>
      <c r="D19" s="266"/>
      <c r="E19" s="264" t="str">
        <f t="shared" si="0"/>
        <v>否</v>
      </c>
    </row>
    <row r="20" ht="36" customHeight="1" spans="1:5">
      <c r="A20" s="253" t="s">
        <v>3059</v>
      </c>
      <c r="B20" s="235"/>
      <c r="C20" s="269"/>
      <c r="D20" s="266" t="str">
        <f>IF(B20&gt;0,C20/B20-1,IF(B20&lt;0,-(C20/B20-1),""))</f>
        <v/>
      </c>
      <c r="E20" s="264" t="str">
        <f t="shared" si="0"/>
        <v>否</v>
      </c>
    </row>
    <row r="21" ht="36" customHeight="1" spans="1:5">
      <c r="A21" s="253" t="s">
        <v>3060</v>
      </c>
      <c r="B21" s="268"/>
      <c r="C21" s="265"/>
      <c r="D21" s="266"/>
      <c r="E21" s="264" t="str">
        <f t="shared" si="0"/>
        <v>否</v>
      </c>
    </row>
    <row r="22" ht="36" customHeight="1" spans="1:5">
      <c r="A22" s="253" t="s">
        <v>3061</v>
      </c>
      <c r="B22" s="268"/>
      <c r="C22" s="265"/>
      <c r="D22" s="266"/>
      <c r="E22" s="264" t="str">
        <f t="shared" si="0"/>
        <v>否</v>
      </c>
    </row>
    <row r="23" ht="36" customHeight="1" spans="1:5">
      <c r="A23" s="174" t="s">
        <v>3062</v>
      </c>
      <c r="B23" s="238"/>
      <c r="C23" s="238"/>
      <c r="D23" s="189"/>
      <c r="E23" s="264" t="str">
        <f t="shared" si="0"/>
        <v>否</v>
      </c>
    </row>
    <row r="24" ht="36" customHeight="1" spans="1:5">
      <c r="A24" s="193" t="s">
        <v>3063</v>
      </c>
      <c r="B24" s="268"/>
      <c r="C24" s="265"/>
      <c r="D24" s="266"/>
      <c r="E24" s="264" t="str">
        <f t="shared" si="0"/>
        <v>否</v>
      </c>
    </row>
    <row r="25" ht="36" customHeight="1" spans="1:5">
      <c r="A25" s="193" t="s">
        <v>3064</v>
      </c>
      <c r="B25" s="268"/>
      <c r="C25" s="265"/>
      <c r="D25" s="266"/>
      <c r="E25" s="264" t="str">
        <f t="shared" si="0"/>
        <v>否</v>
      </c>
    </row>
    <row r="26" ht="36" customHeight="1" spans="1:5">
      <c r="A26" s="193" t="s">
        <v>3065</v>
      </c>
      <c r="B26" s="268"/>
      <c r="C26" s="265"/>
      <c r="D26" s="266"/>
      <c r="E26" s="264" t="str">
        <f t="shared" si="0"/>
        <v>否</v>
      </c>
    </row>
    <row r="27" ht="36" customHeight="1" spans="1:5">
      <c r="A27" s="193" t="s">
        <v>3066</v>
      </c>
      <c r="B27" s="268"/>
      <c r="C27" s="265"/>
      <c r="D27" s="266"/>
      <c r="E27" s="264" t="str">
        <f t="shared" si="0"/>
        <v>否</v>
      </c>
    </row>
    <row r="28" ht="36" customHeight="1" spans="1:5">
      <c r="A28" s="174" t="s">
        <v>3067</v>
      </c>
      <c r="B28" s="238"/>
      <c r="C28" s="238"/>
      <c r="D28" s="189"/>
      <c r="E28" s="264" t="str">
        <f t="shared" si="0"/>
        <v>否</v>
      </c>
    </row>
    <row r="29" ht="36" customHeight="1" spans="1:5">
      <c r="A29" s="193" t="s">
        <v>3068</v>
      </c>
      <c r="B29" s="268"/>
      <c r="C29" s="265"/>
      <c r="D29" s="266"/>
      <c r="E29" s="264" t="str">
        <f t="shared" si="0"/>
        <v>否</v>
      </c>
    </row>
    <row r="30" ht="36" customHeight="1" spans="1:5">
      <c r="A30" s="193" t="s">
        <v>3069</v>
      </c>
      <c r="B30" s="235"/>
      <c r="C30" s="265"/>
      <c r="D30" s="266"/>
      <c r="E30" s="264" t="str">
        <f t="shared" si="0"/>
        <v>否</v>
      </c>
    </row>
    <row r="31" ht="36" customHeight="1" spans="1:5">
      <c r="A31" s="193" t="s">
        <v>3070</v>
      </c>
      <c r="B31" s="268"/>
      <c r="C31" s="265"/>
      <c r="D31" s="266"/>
      <c r="E31" s="264" t="str">
        <f t="shared" si="0"/>
        <v>否</v>
      </c>
    </row>
    <row r="32" ht="36" customHeight="1" spans="1:5">
      <c r="A32" s="174" t="s">
        <v>3071</v>
      </c>
      <c r="B32" s="238"/>
      <c r="C32" s="238"/>
      <c r="D32" s="189"/>
      <c r="E32" s="264" t="str">
        <f t="shared" si="0"/>
        <v>否</v>
      </c>
    </row>
    <row r="33" ht="36" customHeight="1" spans="1:5">
      <c r="A33" s="193" t="s">
        <v>3072</v>
      </c>
      <c r="B33" s="235"/>
      <c r="C33" s="236"/>
      <c r="D33" s="266"/>
      <c r="E33" s="264" t="str">
        <f t="shared" si="0"/>
        <v>否</v>
      </c>
    </row>
    <row r="34" ht="36" customHeight="1" spans="1:5">
      <c r="A34" s="193" t="s">
        <v>3073</v>
      </c>
      <c r="B34" s="268"/>
      <c r="C34" s="236"/>
      <c r="D34" s="266"/>
      <c r="E34" s="264" t="str">
        <f t="shared" si="0"/>
        <v>否</v>
      </c>
    </row>
    <row r="35" ht="36" customHeight="1" spans="1:5">
      <c r="A35" s="193" t="s">
        <v>3074</v>
      </c>
      <c r="B35" s="268"/>
      <c r="C35" s="269"/>
      <c r="D35" s="266"/>
      <c r="E35" s="264" t="str">
        <f t="shared" si="0"/>
        <v>否</v>
      </c>
    </row>
    <row r="36" ht="36" customHeight="1" spans="1:5">
      <c r="A36" s="174" t="s">
        <v>3075</v>
      </c>
      <c r="B36" s="270"/>
      <c r="C36" s="239"/>
      <c r="D36" s="189"/>
      <c r="E36" s="264" t="str">
        <f t="shared" si="0"/>
        <v>否</v>
      </c>
    </row>
    <row r="37" ht="36" customHeight="1" spans="1:5">
      <c r="A37" s="232" t="s">
        <v>3076</v>
      </c>
      <c r="B37" s="238"/>
      <c r="C37" s="238"/>
      <c r="D37" s="189"/>
      <c r="E37" s="264" t="str">
        <f t="shared" si="0"/>
        <v>否</v>
      </c>
    </row>
    <row r="38" ht="36" customHeight="1" spans="1:5">
      <c r="A38" s="271" t="s">
        <v>60</v>
      </c>
      <c r="B38" s="235">
        <v>7</v>
      </c>
      <c r="C38" s="236">
        <v>6</v>
      </c>
      <c r="D38" s="111">
        <f>(C38-B38)/B38</f>
        <v>-0.143</v>
      </c>
      <c r="E38" s="264" t="str">
        <f t="shared" si="0"/>
        <v>是</v>
      </c>
    </row>
    <row r="39" ht="36" customHeight="1" spans="1:5">
      <c r="A39" s="237" t="s">
        <v>3077</v>
      </c>
      <c r="B39" s="238"/>
      <c r="C39" s="239"/>
      <c r="D39" s="189"/>
      <c r="E39" s="264" t="str">
        <f t="shared" si="0"/>
        <v>否</v>
      </c>
    </row>
    <row r="40" ht="36" customHeight="1" spans="1:5">
      <c r="A40" s="271" t="s">
        <v>3078</v>
      </c>
      <c r="B40" s="235"/>
      <c r="C40" s="236"/>
      <c r="D40" s="189"/>
      <c r="E40" s="264" t="str">
        <f t="shared" si="0"/>
        <v>否</v>
      </c>
    </row>
    <row r="41" ht="36" customHeight="1" spans="1:5">
      <c r="A41" s="232" t="s">
        <v>67</v>
      </c>
      <c r="B41" s="238">
        <f>B37+B38+B39</f>
        <v>7</v>
      </c>
      <c r="C41" s="238">
        <f>C37+C38+C39</f>
        <v>6</v>
      </c>
      <c r="D41" s="108">
        <f>(C41-B41)/B41</f>
        <v>-0.143</v>
      </c>
      <c r="E41" s="264" t="str">
        <f t="shared" si="0"/>
        <v>是</v>
      </c>
    </row>
    <row r="42" spans="2:2">
      <c r="B42" s="258"/>
    </row>
    <row r="43" spans="2:3">
      <c r="B43" s="258"/>
      <c r="C43" s="258"/>
    </row>
    <row r="44" spans="2:2">
      <c r="B44" s="258"/>
    </row>
    <row r="45" spans="2:3">
      <c r="B45" s="258"/>
      <c r="C45" s="258"/>
    </row>
    <row r="46" spans="2:2">
      <c r="B46" s="258"/>
    </row>
    <row r="47" spans="2:2">
      <c r="B47" s="258"/>
    </row>
    <row r="48" spans="2:3">
      <c r="B48" s="258"/>
      <c r="C48" s="258"/>
    </row>
    <row r="49" spans="2:2">
      <c r="B49" s="258"/>
    </row>
    <row r="50" spans="2:2">
      <c r="B50" s="258"/>
    </row>
    <row r="51" spans="2:2">
      <c r="B51" s="258"/>
    </row>
    <row r="52" spans="2:2">
      <c r="B52" s="258"/>
    </row>
    <row r="53" spans="2:3">
      <c r="B53" s="258"/>
      <c r="C53" s="258"/>
    </row>
    <row r="54" spans="2:2">
      <c r="B54" s="258"/>
    </row>
  </sheetData>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workbookViewId="0">
      <selection activeCell="D7" sqref="D7"/>
    </sheetView>
  </sheetViews>
  <sheetFormatPr defaultColWidth="9" defaultRowHeight="14.25" outlineLevelCol="4"/>
  <cols>
    <col min="1" max="1" width="50.75" style="206" customWidth="1"/>
    <col min="2" max="2" width="20.625" style="206" customWidth="1"/>
    <col min="3" max="3" width="20.625" style="243" customWidth="1"/>
    <col min="4" max="4" width="20.625" style="206" customWidth="1"/>
    <col min="5" max="5" width="4.75" style="206" customWidth="1"/>
    <col min="6" max="16384" width="9" style="206"/>
  </cols>
  <sheetData>
    <row r="1" ht="45" customHeight="1" spans="1:5">
      <c r="A1" s="244" t="s">
        <v>3079</v>
      </c>
      <c r="B1" s="244"/>
      <c r="C1" s="244"/>
      <c r="D1" s="244"/>
      <c r="E1" s="245"/>
    </row>
    <row r="2" ht="20.1" customHeight="1" spans="1:5">
      <c r="A2" s="246"/>
      <c r="B2" s="246"/>
      <c r="C2" s="246"/>
      <c r="D2" s="247" t="s">
        <v>1</v>
      </c>
      <c r="E2" s="248"/>
    </row>
    <row r="3" ht="45" customHeight="1" spans="1:5">
      <c r="A3" s="249" t="s">
        <v>3</v>
      </c>
      <c r="B3" s="104" t="s">
        <v>4</v>
      </c>
      <c r="C3" s="104" t="s">
        <v>5</v>
      </c>
      <c r="D3" s="104" t="s">
        <v>6</v>
      </c>
      <c r="E3" s="250" t="s">
        <v>7</v>
      </c>
    </row>
    <row r="4" ht="35.1" customHeight="1" spans="1:5">
      <c r="A4" s="174" t="s">
        <v>3080</v>
      </c>
      <c r="B4" s="251">
        <f>SUM(B5:B10)</f>
        <v>7</v>
      </c>
      <c r="C4" s="251">
        <f>SUM(C5:C10)</f>
        <v>6</v>
      </c>
      <c r="D4" s="108">
        <f>(C4-B4)/B4</f>
        <v>-0.143</v>
      </c>
      <c r="E4" s="252" t="str">
        <f t="shared" ref="E4:E28" si="0">IF(A4&lt;&gt;"",IF(SUM(B4:C4)&lt;&gt;0,"是","否"),"是")</f>
        <v>是</v>
      </c>
    </row>
    <row r="5" ht="35.1" customHeight="1" spans="1:5">
      <c r="A5" s="176" t="s">
        <v>3081</v>
      </c>
      <c r="B5" s="199"/>
      <c r="C5" s="199"/>
      <c r="D5" s="217"/>
      <c r="E5" s="252" t="str">
        <f t="shared" si="0"/>
        <v>否</v>
      </c>
    </row>
    <row r="6" ht="35.1" customHeight="1" spans="1:5">
      <c r="A6" s="176" t="s">
        <v>3082</v>
      </c>
      <c r="B6" s="199"/>
      <c r="C6" s="199"/>
      <c r="D6" s="217"/>
      <c r="E6" s="252" t="str">
        <f t="shared" si="0"/>
        <v>否</v>
      </c>
    </row>
    <row r="7" ht="35.1" customHeight="1" spans="1:5">
      <c r="A7" s="176" t="s">
        <v>3083</v>
      </c>
      <c r="B7" s="199">
        <v>7</v>
      </c>
      <c r="C7" s="199">
        <v>6</v>
      </c>
      <c r="D7" s="111">
        <f>(C7-B7)/B7</f>
        <v>-0.143</v>
      </c>
      <c r="E7" s="252" t="str">
        <f t="shared" si="0"/>
        <v>是</v>
      </c>
    </row>
    <row r="8" ht="35.1" customHeight="1" spans="1:5">
      <c r="A8" s="176" t="s">
        <v>3084</v>
      </c>
      <c r="B8" s="199"/>
      <c r="C8" s="199"/>
      <c r="D8" s="217"/>
      <c r="E8" s="252" t="str">
        <f t="shared" si="0"/>
        <v>否</v>
      </c>
    </row>
    <row r="9" ht="35.1" customHeight="1" spans="1:5">
      <c r="A9" s="176" t="s">
        <v>3085</v>
      </c>
      <c r="B9" s="199"/>
      <c r="C9" s="199"/>
      <c r="D9" s="217" t="str">
        <f>IF(B9&gt;0,C9/B9-1,IF(B9&lt;0,-(C9/B9-1),""))</f>
        <v/>
      </c>
      <c r="E9" s="252" t="str">
        <f t="shared" si="0"/>
        <v>否</v>
      </c>
    </row>
    <row r="10" ht="35.1" customHeight="1" spans="1:5">
      <c r="A10" s="176" t="s">
        <v>3086</v>
      </c>
      <c r="B10" s="199"/>
      <c r="C10" s="199"/>
      <c r="D10" s="217"/>
      <c r="E10" s="252" t="str">
        <f t="shared" si="0"/>
        <v>否</v>
      </c>
    </row>
    <row r="11" ht="35.1" customHeight="1" spans="1:5">
      <c r="A11" s="174" t="s">
        <v>3087</v>
      </c>
      <c r="B11" s="195"/>
      <c r="C11" s="195"/>
      <c r="D11" s="197"/>
      <c r="E11" s="252" t="str">
        <f t="shared" si="0"/>
        <v>否</v>
      </c>
    </row>
    <row r="12" ht="35.1" customHeight="1" spans="1:5">
      <c r="A12" s="176" t="s">
        <v>3088</v>
      </c>
      <c r="B12" s="199"/>
      <c r="C12" s="199"/>
      <c r="D12" s="217"/>
      <c r="E12" s="252" t="str">
        <f t="shared" si="0"/>
        <v>否</v>
      </c>
    </row>
    <row r="13" ht="35.1" customHeight="1" spans="1:5">
      <c r="A13" s="176" t="s">
        <v>3089</v>
      </c>
      <c r="B13" s="199"/>
      <c r="C13" s="199"/>
      <c r="D13" s="217"/>
      <c r="E13" s="252" t="str">
        <f t="shared" si="0"/>
        <v>否</v>
      </c>
    </row>
    <row r="14" ht="35.1" customHeight="1" spans="1:5">
      <c r="A14" s="176" t="s">
        <v>3090</v>
      </c>
      <c r="B14" s="199"/>
      <c r="C14" s="199"/>
      <c r="D14" s="217" t="str">
        <f>IF(B14&gt;0,C14/B14-1,IF(B14&lt;0,-(C14/B14-1),""))</f>
        <v/>
      </c>
      <c r="E14" s="252" t="str">
        <f t="shared" si="0"/>
        <v>否</v>
      </c>
    </row>
    <row r="15" ht="35.1" customHeight="1" spans="1:5">
      <c r="A15" s="176" t="s">
        <v>3091</v>
      </c>
      <c r="B15" s="199"/>
      <c r="C15" s="199"/>
      <c r="D15" s="217" t="str">
        <f>IF(B15&gt;0,C15/B15-1,IF(B15&lt;0,-(C15/B15-1),""))</f>
        <v/>
      </c>
      <c r="E15" s="252" t="str">
        <f t="shared" si="0"/>
        <v>否</v>
      </c>
    </row>
    <row r="16" ht="35.1" customHeight="1" spans="1:5">
      <c r="A16" s="176" t="s">
        <v>3092</v>
      </c>
      <c r="B16" s="199"/>
      <c r="C16" s="199"/>
      <c r="D16" s="217"/>
      <c r="E16" s="252" t="str">
        <f t="shared" si="0"/>
        <v>否</v>
      </c>
    </row>
    <row r="17" s="242" customFormat="1" ht="35.1" customHeight="1" spans="1:5">
      <c r="A17" s="174" t="s">
        <v>3093</v>
      </c>
      <c r="B17" s="195"/>
      <c r="C17" s="195"/>
      <c r="D17" s="197"/>
      <c r="E17" s="252" t="str">
        <f t="shared" si="0"/>
        <v>否</v>
      </c>
    </row>
    <row r="18" ht="35.1" customHeight="1" spans="1:5">
      <c r="A18" s="176" t="s">
        <v>3094</v>
      </c>
      <c r="B18" s="199"/>
      <c r="C18" s="199"/>
      <c r="D18" s="197"/>
      <c r="E18" s="252" t="str">
        <f t="shared" si="0"/>
        <v>否</v>
      </c>
    </row>
    <row r="19" ht="35.1" customHeight="1" spans="1:5">
      <c r="A19" s="174" t="s">
        <v>3095</v>
      </c>
      <c r="B19" s="195"/>
      <c r="C19" s="195"/>
      <c r="D19" s="197"/>
      <c r="E19" s="252" t="str">
        <f t="shared" si="0"/>
        <v>否</v>
      </c>
    </row>
    <row r="20" ht="35.1" customHeight="1" spans="1:5">
      <c r="A20" s="253" t="s">
        <v>3096</v>
      </c>
      <c r="B20" s="199"/>
      <c r="C20" s="199"/>
      <c r="D20" s="217"/>
      <c r="E20" s="252" t="str">
        <f t="shared" si="0"/>
        <v>否</v>
      </c>
    </row>
    <row r="21" ht="35.1" customHeight="1" spans="1:5">
      <c r="A21" s="174" t="s">
        <v>3097</v>
      </c>
      <c r="B21" s="195"/>
      <c r="C21" s="195"/>
      <c r="D21" s="197"/>
      <c r="E21" s="252" t="str">
        <f t="shared" si="0"/>
        <v>否</v>
      </c>
    </row>
    <row r="22" ht="35.1" customHeight="1" spans="1:5">
      <c r="A22" s="176" t="s">
        <v>3098</v>
      </c>
      <c r="B22" s="199"/>
      <c r="C22" s="199"/>
      <c r="D22" s="217"/>
      <c r="E22" s="252" t="str">
        <f t="shared" si="0"/>
        <v>否</v>
      </c>
    </row>
    <row r="23" ht="35.1" customHeight="1" spans="1:5">
      <c r="A23" s="232" t="s">
        <v>3099</v>
      </c>
      <c r="B23" s="195">
        <f>B4+B11+B17+B19+B21</f>
        <v>7</v>
      </c>
      <c r="C23" s="195">
        <f>C4+C11+C17+C19+C21</f>
        <v>6</v>
      </c>
      <c r="D23" s="108">
        <f>(C23-B23)/B23</f>
        <v>-0.143</v>
      </c>
      <c r="E23" s="252" t="str">
        <f t="shared" si="0"/>
        <v>是</v>
      </c>
    </row>
    <row r="24" ht="35.1" customHeight="1" spans="1:5">
      <c r="A24" s="254" t="s">
        <v>120</v>
      </c>
      <c r="B24" s="195">
        <f>SUM(B25:B26)</f>
        <v>0</v>
      </c>
      <c r="C24" s="195">
        <f>SUM(C25:C26)</f>
        <v>0</v>
      </c>
      <c r="D24" s="197"/>
      <c r="E24" s="252" t="str">
        <f t="shared" si="0"/>
        <v>否</v>
      </c>
    </row>
    <row r="25" ht="35.1" customHeight="1" spans="1:5">
      <c r="A25" s="255" t="s">
        <v>3100</v>
      </c>
      <c r="B25" s="199"/>
      <c r="C25" s="199"/>
      <c r="D25" s="197"/>
      <c r="E25" s="252" t="str">
        <f t="shared" si="0"/>
        <v>否</v>
      </c>
    </row>
    <row r="26" ht="35.1" customHeight="1" spans="1:5">
      <c r="A26" s="256" t="s">
        <v>3101</v>
      </c>
      <c r="B26" s="200"/>
      <c r="C26" s="200"/>
      <c r="D26" s="197"/>
      <c r="E26" s="252" t="str">
        <f t="shared" si="0"/>
        <v>否</v>
      </c>
    </row>
    <row r="27" ht="35.1" customHeight="1" spans="1:5">
      <c r="A27" s="257" t="s">
        <v>3102</v>
      </c>
      <c r="B27" s="202"/>
      <c r="C27" s="202"/>
      <c r="D27" s="197"/>
      <c r="E27" s="252" t="str">
        <f t="shared" si="0"/>
        <v>否</v>
      </c>
    </row>
    <row r="28" ht="35.1" customHeight="1" spans="1:5">
      <c r="A28" s="194" t="s">
        <v>127</v>
      </c>
      <c r="B28" s="203">
        <f>B23+B24+B27</f>
        <v>7</v>
      </c>
      <c r="C28" s="203">
        <f>C23+C24+C27</f>
        <v>6</v>
      </c>
      <c r="D28" s="108">
        <f>(C28-B28)/B28</f>
        <v>-0.143</v>
      </c>
      <c r="E28" s="252" t="str">
        <f t="shared" si="0"/>
        <v>是</v>
      </c>
    </row>
    <row r="29" spans="2:2">
      <c r="B29" s="240"/>
    </row>
    <row r="30" spans="2:3">
      <c r="B30" s="240"/>
      <c r="C30" s="258"/>
    </row>
    <row r="31" spans="2:2">
      <c r="B31" s="240"/>
    </row>
    <row r="32" spans="2:3">
      <c r="B32" s="240"/>
      <c r="C32" s="258"/>
    </row>
    <row r="33" spans="2:2">
      <c r="B33" s="240"/>
    </row>
    <row r="34" spans="2:2">
      <c r="B34" s="240"/>
    </row>
    <row r="35" spans="2:3">
      <c r="B35" s="240"/>
      <c r="C35" s="258"/>
    </row>
    <row r="36" spans="2:2">
      <c r="B36" s="240"/>
    </row>
    <row r="37" spans="2:2">
      <c r="B37" s="240"/>
    </row>
    <row r="38" spans="2:2">
      <c r="B38" s="240"/>
    </row>
    <row r="39" spans="2:2">
      <c r="B39" s="240"/>
    </row>
    <row r="40" spans="2:3">
      <c r="B40" s="240"/>
      <c r="C40" s="258"/>
    </row>
    <row r="41" spans="2:2">
      <c r="B41" s="240"/>
    </row>
  </sheetData>
  <mergeCells count="1">
    <mergeCell ref="A1:D1"/>
  </mergeCells>
  <conditionalFormatting sqref="E29">
    <cfRule type="cellIs" dxfId="3" priority="1" stopIfTrue="1" operator="lessThanOrEqual">
      <formula>-1</formula>
    </cfRule>
  </conditionalFormatting>
  <conditionalFormatting sqref="E3:E29 D5:D6 D8:D22 D24:D27">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J12" sqref="J12"/>
    </sheetView>
  </sheetViews>
  <sheetFormatPr defaultColWidth="9" defaultRowHeight="20.25" outlineLevelCol="4"/>
  <cols>
    <col min="1" max="1" width="52.625" style="206" customWidth="1"/>
    <col min="2" max="2" width="20.625" style="206" customWidth="1"/>
    <col min="3" max="3" width="20.625" style="207" customWidth="1"/>
    <col min="4" max="4" width="20.625" style="206" customWidth="1"/>
    <col min="5" max="5" width="4.5" style="206" customWidth="1"/>
    <col min="6" max="16384" width="9" style="206"/>
  </cols>
  <sheetData>
    <row r="1" ht="45" customHeight="1" spans="1:4">
      <c r="A1" s="182" t="s">
        <v>3103</v>
      </c>
      <c r="B1" s="182"/>
      <c r="C1" s="208"/>
      <c r="D1" s="182"/>
    </row>
    <row r="2" ht="20.1" customHeight="1" spans="1:4">
      <c r="A2" s="183"/>
      <c r="B2" s="183"/>
      <c r="C2" s="209"/>
      <c r="D2" s="210" t="s">
        <v>1</v>
      </c>
    </row>
    <row r="3" ht="45" customHeight="1" spans="1:5">
      <c r="A3" s="211" t="s">
        <v>3042</v>
      </c>
      <c r="B3" s="104" t="s">
        <v>4</v>
      </c>
      <c r="C3" s="212" t="s">
        <v>5</v>
      </c>
      <c r="D3" s="104" t="s">
        <v>6</v>
      </c>
      <c r="E3" s="206" t="s">
        <v>7</v>
      </c>
    </row>
    <row r="4" ht="36" customHeight="1" spans="1:5">
      <c r="A4" s="174" t="s">
        <v>3104</v>
      </c>
      <c r="B4" s="107"/>
      <c r="C4" s="213"/>
      <c r="D4" s="189"/>
      <c r="E4" s="162" t="str">
        <f t="shared" ref="E4:E35" si="0">IF(A4&lt;&gt;"",IF(SUM(B4:C4)&lt;&gt;0,"是","否"),"是")</f>
        <v>否</v>
      </c>
    </row>
    <row r="5" ht="36" customHeight="1" spans="1:5">
      <c r="A5" s="214" t="s">
        <v>3044</v>
      </c>
      <c r="B5" s="107"/>
      <c r="C5" s="215"/>
      <c r="D5" s="216"/>
      <c r="E5" s="162" t="str">
        <f t="shared" si="0"/>
        <v>否</v>
      </c>
    </row>
    <row r="6" ht="36" customHeight="1" spans="1:5">
      <c r="A6" s="193" t="s">
        <v>3045</v>
      </c>
      <c r="B6" s="190"/>
      <c r="C6" s="215"/>
      <c r="D6" s="217" t="str">
        <f>IF(B6&gt;0,C6/B6-1,IF(B6&lt;0,-(C6/B6-1),""))</f>
        <v/>
      </c>
      <c r="E6" s="162" t="str">
        <f t="shared" si="0"/>
        <v>否</v>
      </c>
    </row>
    <row r="7" ht="36" customHeight="1" spans="1:5">
      <c r="A7" s="193" t="s">
        <v>3046</v>
      </c>
      <c r="B7" s="218"/>
      <c r="C7" s="215"/>
      <c r="D7" s="219"/>
      <c r="E7" s="162" t="str">
        <f t="shared" si="0"/>
        <v>否</v>
      </c>
    </row>
    <row r="8" ht="36" customHeight="1" spans="1:5">
      <c r="A8" s="193" t="s">
        <v>3047</v>
      </c>
      <c r="B8" s="220"/>
      <c r="C8" s="215">
        <v>0</v>
      </c>
      <c r="D8" s="217" t="str">
        <f>IF(B8&gt;0,C8/B8-1,IF(B8&lt;0,-(C8/B8-1),""))</f>
        <v/>
      </c>
      <c r="E8" s="162" t="str">
        <f t="shared" si="0"/>
        <v>否</v>
      </c>
    </row>
    <row r="9" ht="36" customHeight="1" spans="1:5">
      <c r="A9" s="193" t="s">
        <v>3048</v>
      </c>
      <c r="B9" s="218"/>
      <c r="C9" s="215"/>
      <c r="D9" s="219"/>
      <c r="E9" s="162" t="str">
        <f t="shared" si="0"/>
        <v>否</v>
      </c>
    </row>
    <row r="10" ht="36" customHeight="1" spans="1:5">
      <c r="A10" s="193" t="s">
        <v>3051</v>
      </c>
      <c r="B10" s="220"/>
      <c r="C10" s="215"/>
      <c r="D10" s="217"/>
      <c r="E10" s="162" t="str">
        <f t="shared" si="0"/>
        <v>否</v>
      </c>
    </row>
    <row r="11" ht="36" customHeight="1" spans="1:5">
      <c r="A11" s="193" t="s">
        <v>3052</v>
      </c>
      <c r="B11" s="220"/>
      <c r="C11" s="221"/>
      <c r="D11" s="219"/>
      <c r="E11" s="162" t="str">
        <f t="shared" si="0"/>
        <v>否</v>
      </c>
    </row>
    <row r="12" ht="36" customHeight="1" spans="1:5">
      <c r="A12" s="193" t="s">
        <v>3053</v>
      </c>
      <c r="B12" s="218"/>
      <c r="C12" s="222"/>
      <c r="D12" s="219"/>
      <c r="E12" s="162" t="str">
        <f t="shared" si="0"/>
        <v>否</v>
      </c>
    </row>
    <row r="13" ht="36" customHeight="1" spans="1:5">
      <c r="A13" s="193" t="s">
        <v>3054</v>
      </c>
      <c r="B13" s="218"/>
      <c r="C13" s="215"/>
      <c r="D13" s="219"/>
      <c r="E13" s="162" t="str">
        <f t="shared" si="0"/>
        <v>否</v>
      </c>
    </row>
    <row r="14" ht="36" customHeight="1" spans="1:5">
      <c r="A14" s="214" t="s">
        <v>3050</v>
      </c>
      <c r="B14" s="218"/>
      <c r="C14" s="215"/>
      <c r="D14" s="219"/>
      <c r="E14" s="162" t="str">
        <f t="shared" si="0"/>
        <v>否</v>
      </c>
    </row>
    <row r="15" ht="36" customHeight="1" spans="1:5">
      <c r="A15" s="214" t="s">
        <v>3105</v>
      </c>
      <c r="B15" s="218"/>
      <c r="C15" s="221"/>
      <c r="D15" s="219"/>
      <c r="E15" s="162" t="str">
        <f t="shared" si="0"/>
        <v>否</v>
      </c>
    </row>
    <row r="16" ht="36" customHeight="1" spans="1:5">
      <c r="A16" s="193" t="s">
        <v>3056</v>
      </c>
      <c r="B16" s="218"/>
      <c r="C16" s="215"/>
      <c r="D16" s="219"/>
      <c r="E16" s="162" t="str">
        <f t="shared" si="0"/>
        <v>否</v>
      </c>
    </row>
    <row r="17" ht="36" customHeight="1" spans="1:5">
      <c r="A17" s="193" t="s">
        <v>3057</v>
      </c>
      <c r="B17" s="218"/>
      <c r="C17" s="215"/>
      <c r="D17" s="219"/>
      <c r="E17" s="162" t="str">
        <f t="shared" si="0"/>
        <v>否</v>
      </c>
    </row>
    <row r="18" ht="36" customHeight="1" spans="1:5">
      <c r="A18" s="193" t="s">
        <v>3058</v>
      </c>
      <c r="B18" s="218"/>
      <c r="C18" s="215"/>
      <c r="D18" s="219"/>
      <c r="E18" s="162" t="str">
        <f t="shared" si="0"/>
        <v>否</v>
      </c>
    </row>
    <row r="19" ht="36" customHeight="1" spans="1:5">
      <c r="A19" s="193" t="s">
        <v>3060</v>
      </c>
      <c r="B19" s="220"/>
      <c r="C19" s="215"/>
      <c r="D19" s="217" t="str">
        <f>IF(B19&gt;0,C19/B19-1,IF(B19&lt;0,-(C19/B19-1),""))</f>
        <v/>
      </c>
      <c r="E19" s="162" t="str">
        <f t="shared" si="0"/>
        <v>否</v>
      </c>
    </row>
    <row r="20" ht="36" customHeight="1" spans="1:5">
      <c r="A20" s="193" t="s">
        <v>3061</v>
      </c>
      <c r="B20" s="218"/>
      <c r="C20" s="215"/>
      <c r="D20" s="219"/>
      <c r="E20" s="162" t="str">
        <f t="shared" si="0"/>
        <v>否</v>
      </c>
    </row>
    <row r="21" ht="36" customHeight="1" spans="1:5">
      <c r="A21" s="174" t="s">
        <v>3106</v>
      </c>
      <c r="B21" s="223"/>
      <c r="C21" s="224"/>
      <c r="D21" s="216"/>
      <c r="E21" s="162" t="str">
        <f t="shared" si="0"/>
        <v>否</v>
      </c>
    </row>
    <row r="22" ht="36" customHeight="1" spans="1:5">
      <c r="A22" s="193" t="s">
        <v>3063</v>
      </c>
      <c r="B22" s="225"/>
      <c r="C22" s="226"/>
      <c r="D22" s="219"/>
      <c r="E22" s="162" t="str">
        <f t="shared" si="0"/>
        <v>否</v>
      </c>
    </row>
    <row r="23" ht="36" customHeight="1" spans="1:5">
      <c r="A23" s="193" t="s">
        <v>3064</v>
      </c>
      <c r="B23" s="225">
        <v>0</v>
      </c>
      <c r="C23" s="226"/>
      <c r="D23" s="219" t="str">
        <f>IF(B23&gt;0,C23/B23-1,IF(B23&lt;0,-(C23/B23-1),""))</f>
        <v/>
      </c>
      <c r="E23" s="162" t="str">
        <f t="shared" si="0"/>
        <v>否</v>
      </c>
    </row>
    <row r="24" ht="36" customHeight="1" spans="1:5">
      <c r="A24" s="174" t="s">
        <v>3107</v>
      </c>
      <c r="B24" s="188"/>
      <c r="C24" s="227">
        <f>SUM(C25:C27)</f>
        <v>0</v>
      </c>
      <c r="D24" s="217" t="str">
        <f>IF(B24&gt;0,C24/B24-1,IF(B24&lt;0,-(C24/B24-1),""))</f>
        <v/>
      </c>
      <c r="E24" s="162" t="str">
        <f t="shared" si="0"/>
        <v>否</v>
      </c>
    </row>
    <row r="25" ht="36" customHeight="1" spans="1:5">
      <c r="A25" s="193" t="s">
        <v>3108</v>
      </c>
      <c r="B25" s="190"/>
      <c r="C25" s="228"/>
      <c r="D25" s="217" t="str">
        <f>IF(B25&gt;0,C25/B25-1,IF(B25&lt;0,-(C25/B25-1),""))</f>
        <v/>
      </c>
      <c r="E25" s="162" t="str">
        <f t="shared" si="0"/>
        <v>否</v>
      </c>
    </row>
    <row r="26" ht="36" customHeight="1" spans="1:5">
      <c r="A26" s="193" t="s">
        <v>3109</v>
      </c>
      <c r="B26" s="190"/>
      <c r="C26" s="228"/>
      <c r="D26" s="217" t="str">
        <f>IF(B26&gt;0,C26/B26-1,IF(B26&lt;0,-(C26/B26-1),""))</f>
        <v/>
      </c>
      <c r="E26" s="162" t="str">
        <f t="shared" si="0"/>
        <v>否</v>
      </c>
    </row>
    <row r="27" ht="36" customHeight="1" spans="1:5">
      <c r="A27" s="193" t="s">
        <v>3110</v>
      </c>
      <c r="B27" s="110"/>
      <c r="C27" s="226">
        <f>SUM(C28:C29)</f>
        <v>0</v>
      </c>
      <c r="D27" s="217" t="str">
        <f>IF(B27&gt;0,C27/B27-1,IF(B27&lt;0,-(C27/B27-1),""))</f>
        <v/>
      </c>
      <c r="E27" s="162" t="str">
        <f t="shared" si="0"/>
        <v>否</v>
      </c>
    </row>
    <row r="28" ht="36" customHeight="1" spans="1:5">
      <c r="A28" s="174" t="s">
        <v>3111</v>
      </c>
      <c r="B28" s="188"/>
      <c r="C28" s="227"/>
      <c r="D28" s="216"/>
      <c r="E28" s="162" t="str">
        <f t="shared" si="0"/>
        <v>否</v>
      </c>
    </row>
    <row r="29" ht="36" customHeight="1" spans="1:5">
      <c r="A29" s="193" t="s">
        <v>3073</v>
      </c>
      <c r="B29" s="110"/>
      <c r="C29" s="229"/>
      <c r="D29" s="217"/>
      <c r="E29" s="162" t="str">
        <f t="shared" si="0"/>
        <v>否</v>
      </c>
    </row>
    <row r="30" ht="36" customHeight="1" spans="1:5">
      <c r="A30" s="174" t="s">
        <v>3112</v>
      </c>
      <c r="B30" s="230"/>
      <c r="C30" s="231"/>
      <c r="D30" s="197"/>
      <c r="E30" s="162" t="str">
        <f t="shared" si="0"/>
        <v>否</v>
      </c>
    </row>
    <row r="31" ht="36" customHeight="1" spans="1:5">
      <c r="A31" s="232" t="s">
        <v>3113</v>
      </c>
      <c r="B31" s="107"/>
      <c r="C31" s="233"/>
      <c r="D31" s="216"/>
      <c r="E31" s="162" t="str">
        <f t="shared" si="0"/>
        <v>否</v>
      </c>
    </row>
    <row r="32" ht="36" customHeight="1" spans="1:5">
      <c r="A32" s="234" t="s">
        <v>60</v>
      </c>
      <c r="B32" s="235">
        <v>7</v>
      </c>
      <c r="C32" s="236">
        <v>6</v>
      </c>
      <c r="D32" s="111">
        <f>(C32-B32)/B32</f>
        <v>-0.143</v>
      </c>
      <c r="E32" s="162" t="str">
        <f t="shared" si="0"/>
        <v>是</v>
      </c>
    </row>
    <row r="33" ht="36" customHeight="1" spans="1:5">
      <c r="A33" s="237" t="s">
        <v>3077</v>
      </c>
      <c r="B33" s="238"/>
      <c r="C33" s="239"/>
      <c r="D33" s="189"/>
      <c r="E33" s="162" t="str">
        <f t="shared" si="0"/>
        <v>否</v>
      </c>
    </row>
    <row r="34" ht="36" customHeight="1" spans="1:5">
      <c r="A34" s="234" t="s">
        <v>3078</v>
      </c>
      <c r="B34" s="235"/>
      <c r="C34" s="236"/>
      <c r="D34" s="189"/>
      <c r="E34" s="162" t="str">
        <f t="shared" si="0"/>
        <v>否</v>
      </c>
    </row>
    <row r="35" ht="36" customHeight="1" spans="1:5">
      <c r="A35" s="194" t="s">
        <v>67</v>
      </c>
      <c r="B35" s="238">
        <f>B31+B32+B33</f>
        <v>7</v>
      </c>
      <c r="C35" s="238">
        <f>C31+C32+C33</f>
        <v>6</v>
      </c>
      <c r="D35" s="108">
        <f>(C35-B35)/B35</f>
        <v>-0.143</v>
      </c>
      <c r="E35" s="162" t="str">
        <f t="shared" si="0"/>
        <v>是</v>
      </c>
    </row>
    <row r="36" spans="2:2">
      <c r="B36" s="240"/>
    </row>
    <row r="37" spans="2:2">
      <c r="B37" s="241"/>
    </row>
    <row r="38" spans="2:2">
      <c r="B38" s="240"/>
    </row>
    <row r="39" spans="2:2">
      <c r="B39" s="241"/>
    </row>
    <row r="40" spans="2:2">
      <c r="B40" s="240"/>
    </row>
    <row r="41" spans="2:2">
      <c r="B41" s="240"/>
    </row>
    <row r="42" spans="2:2">
      <c r="B42" s="241"/>
    </row>
    <row r="43" spans="2:2">
      <c r="B43" s="240"/>
    </row>
    <row r="44" spans="2:2">
      <c r="B44" s="240"/>
    </row>
    <row r="45" spans="2:2">
      <c r="B45" s="240"/>
    </row>
    <row r="46" spans="2:2">
      <c r="B46" s="240"/>
    </row>
    <row r="47" spans="2:2">
      <c r="B47" s="241"/>
    </row>
    <row r="48" spans="2:2">
      <c r="B48" s="240"/>
    </row>
  </sheetData>
  <mergeCells count="1">
    <mergeCell ref="A1:D1"/>
  </mergeCells>
  <conditionalFormatting sqref="E3:E35">
    <cfRule type="cellIs" dxfId="3" priority="2" stopIfTrue="1" operator="lessThanOrEqual">
      <formula>-1</formula>
    </cfRule>
  </conditionalFormatting>
  <conditionalFormatting sqref="D5 D7 D31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B8" sqref="B8"/>
    </sheetView>
  </sheetViews>
  <sheetFormatPr defaultColWidth="9" defaultRowHeight="13.5" outlineLevelCol="4"/>
  <cols>
    <col min="1" max="1" width="50.75" customWidth="1"/>
    <col min="2" max="4" width="20.625" customWidth="1"/>
    <col min="5" max="5" width="5.375" customWidth="1"/>
  </cols>
  <sheetData>
    <row r="1" ht="45" customHeight="1" spans="1:4">
      <c r="A1" s="182" t="s">
        <v>3114</v>
      </c>
      <c r="B1" s="182"/>
      <c r="C1" s="182"/>
      <c r="D1" s="182"/>
    </row>
    <row r="2" ht="20.1" customHeight="1" spans="1:4">
      <c r="A2" s="183"/>
      <c r="B2" s="183"/>
      <c r="C2" s="184"/>
      <c r="D2" s="185" t="s">
        <v>1</v>
      </c>
    </row>
    <row r="3" ht="45" customHeight="1" spans="1:5">
      <c r="A3" s="186" t="s">
        <v>3115</v>
      </c>
      <c r="B3" s="104" t="s">
        <v>4</v>
      </c>
      <c r="C3" s="104" t="s">
        <v>5</v>
      </c>
      <c r="D3" s="104" t="s">
        <v>6</v>
      </c>
      <c r="E3" s="187" t="s">
        <v>7</v>
      </c>
    </row>
    <row r="4" ht="36" customHeight="1" spans="1:5">
      <c r="A4" s="174" t="s">
        <v>3080</v>
      </c>
      <c r="B4" s="188">
        <v>7</v>
      </c>
      <c r="C4" s="188">
        <v>6</v>
      </c>
      <c r="D4" s="189">
        <v>-0.143</v>
      </c>
      <c r="E4" s="162" t="str">
        <f t="shared" ref="E4:E21" si="0">IF(A4&lt;&gt;"",IF(SUM(B4:C4)&lt;&gt;0,"是","否"),"是")</f>
        <v>是</v>
      </c>
    </row>
    <row r="5" ht="36" customHeight="1" spans="1:5">
      <c r="A5" s="176" t="s">
        <v>3116</v>
      </c>
      <c r="B5" s="190"/>
      <c r="C5" s="190"/>
      <c r="D5" s="191"/>
      <c r="E5" s="162" t="str">
        <f t="shared" si="0"/>
        <v>否</v>
      </c>
    </row>
    <row r="6" ht="36" customHeight="1" spans="1:5">
      <c r="A6" s="176" t="s">
        <v>3086</v>
      </c>
      <c r="B6" s="190"/>
      <c r="C6" s="190"/>
      <c r="D6" s="191" t="str">
        <f>IF(B6&gt;0,C6/B6-1,IF(B6&lt;0,-(C6/B6-1),""))</f>
        <v/>
      </c>
      <c r="E6" s="162" t="str">
        <f t="shared" si="0"/>
        <v>否</v>
      </c>
    </row>
    <row r="7" ht="36" customHeight="1" spans="1:5">
      <c r="A7" s="174" t="s">
        <v>3087</v>
      </c>
      <c r="B7" s="188"/>
      <c r="C7" s="188"/>
      <c r="D7" s="192"/>
      <c r="E7" s="162" t="str">
        <f t="shared" si="0"/>
        <v>否</v>
      </c>
    </row>
    <row r="8" ht="36" customHeight="1" spans="1:5">
      <c r="A8" s="176" t="s">
        <v>3088</v>
      </c>
      <c r="B8" s="190"/>
      <c r="C8" s="190"/>
      <c r="D8" s="191"/>
      <c r="E8" s="162" t="str">
        <f t="shared" si="0"/>
        <v>否</v>
      </c>
    </row>
    <row r="9" ht="36" customHeight="1" spans="1:5">
      <c r="A9" s="176" t="s">
        <v>3092</v>
      </c>
      <c r="B9" s="190"/>
      <c r="C9" s="190"/>
      <c r="D9" s="191"/>
      <c r="E9" s="162" t="str">
        <f t="shared" si="0"/>
        <v>否</v>
      </c>
    </row>
    <row r="10" ht="36" customHeight="1" spans="1:5">
      <c r="A10" s="174" t="s">
        <v>3093</v>
      </c>
      <c r="B10" s="188">
        <f>B11</f>
        <v>0</v>
      </c>
      <c r="C10" s="188">
        <f>C11</f>
        <v>0</v>
      </c>
      <c r="D10" s="192" t="str">
        <f>IF(B10&gt;0,C10/B10-1,IF(B10&lt;0,-(C10/B10-1),""))</f>
        <v/>
      </c>
      <c r="E10" s="162" t="str">
        <f t="shared" si="0"/>
        <v>否</v>
      </c>
    </row>
    <row r="11" ht="36" customHeight="1" spans="1:5">
      <c r="A11" s="176" t="s">
        <v>3094</v>
      </c>
      <c r="B11" s="190"/>
      <c r="C11" s="190"/>
      <c r="D11" s="191" t="str">
        <f>IF(B11&gt;0,C11/B11-1,IF(B11&lt;0,-(C11/B11-1),""))</f>
        <v/>
      </c>
      <c r="E11" s="162" t="str">
        <f t="shared" si="0"/>
        <v>否</v>
      </c>
    </row>
    <row r="12" ht="36" customHeight="1" spans="1:5">
      <c r="A12" s="174" t="s">
        <v>3095</v>
      </c>
      <c r="B12" s="188"/>
      <c r="C12" s="188"/>
      <c r="D12" s="192" t="str">
        <f>IF(B12&gt;0,C12/B12-1,IF(B12&lt;0,-(C12/B12-1),""))</f>
        <v/>
      </c>
      <c r="E12" s="162" t="str">
        <f t="shared" si="0"/>
        <v>否</v>
      </c>
    </row>
    <row r="13" ht="36" customHeight="1" spans="1:5">
      <c r="A13" s="193" t="s">
        <v>3117</v>
      </c>
      <c r="B13" s="190"/>
      <c r="C13" s="190"/>
      <c r="D13" s="191" t="str">
        <f>IF(B13&gt;0,C13/B13-1,IF(B13&lt;0,-(C13/B13-1),""))</f>
        <v/>
      </c>
      <c r="E13" s="162" t="str">
        <f t="shared" si="0"/>
        <v>否</v>
      </c>
    </row>
    <row r="14" ht="36" customHeight="1" spans="1:5">
      <c r="A14" s="174" t="s">
        <v>3097</v>
      </c>
      <c r="B14" s="188"/>
      <c r="C14" s="188"/>
      <c r="D14" s="192"/>
      <c r="E14" s="162" t="str">
        <f t="shared" si="0"/>
        <v>否</v>
      </c>
    </row>
    <row r="15" ht="36" customHeight="1" spans="1:5">
      <c r="A15" s="176" t="s">
        <v>3098</v>
      </c>
      <c r="B15" s="190"/>
      <c r="C15" s="190"/>
      <c r="D15" s="191"/>
      <c r="E15" s="162" t="str">
        <f t="shared" si="0"/>
        <v>否</v>
      </c>
    </row>
    <row r="16" ht="36" customHeight="1" spans="1:5">
      <c r="A16" s="194" t="s">
        <v>3118</v>
      </c>
      <c r="B16" s="195">
        <f>B4+B7+B10+B12+B14</f>
        <v>7</v>
      </c>
      <c r="C16" s="195">
        <f>C4+C7+C10+C12+C14</f>
        <v>6</v>
      </c>
      <c r="D16" s="108">
        <f>(C16-B16)/B16</f>
        <v>-0.143</v>
      </c>
      <c r="E16" s="162" t="str">
        <f t="shared" si="0"/>
        <v>是</v>
      </c>
    </row>
    <row r="17" ht="36" customHeight="1" spans="1:5">
      <c r="A17" s="196" t="s">
        <v>120</v>
      </c>
      <c r="B17" s="195">
        <f>SUM(B18:B19)</f>
        <v>0</v>
      </c>
      <c r="C17" s="195">
        <f>SUM(C18:C19)</f>
        <v>0</v>
      </c>
      <c r="D17" s="197"/>
      <c r="E17" s="162" t="str">
        <f t="shared" si="0"/>
        <v>否</v>
      </c>
    </row>
    <row r="18" ht="36" customHeight="1" spans="1:5">
      <c r="A18" s="198" t="s">
        <v>3100</v>
      </c>
      <c r="B18" s="199"/>
      <c r="C18" s="199"/>
      <c r="D18" s="197"/>
      <c r="E18" s="162" t="str">
        <f t="shared" si="0"/>
        <v>否</v>
      </c>
    </row>
    <row r="19" ht="36" customHeight="1" spans="1:5">
      <c r="A19" s="198" t="s">
        <v>3101</v>
      </c>
      <c r="B19" s="200"/>
      <c r="C19" s="200"/>
      <c r="D19" s="197"/>
      <c r="E19" s="162" t="str">
        <f t="shared" si="0"/>
        <v>否</v>
      </c>
    </row>
    <row r="20" ht="36" customHeight="1" spans="1:5">
      <c r="A20" s="201" t="s">
        <v>3102</v>
      </c>
      <c r="B20" s="202"/>
      <c r="C20" s="202"/>
      <c r="D20" s="197"/>
      <c r="E20" s="162" t="str">
        <f t="shared" si="0"/>
        <v>否</v>
      </c>
    </row>
    <row r="21" ht="36" customHeight="1" spans="1:5">
      <c r="A21" s="194" t="s">
        <v>127</v>
      </c>
      <c r="B21" s="203">
        <f>B16+B17+B20</f>
        <v>7</v>
      </c>
      <c r="C21" s="203">
        <f>C16+C17+C20</f>
        <v>6</v>
      </c>
      <c r="D21" s="108">
        <f>(C21-B21)/B21</f>
        <v>-0.143</v>
      </c>
      <c r="E21" s="162" t="str">
        <f t="shared" si="0"/>
        <v>是</v>
      </c>
    </row>
    <row r="22" spans="2:2">
      <c r="B22" s="204"/>
    </row>
    <row r="23" spans="2:3">
      <c r="B23" s="205"/>
      <c r="C23" s="205"/>
    </row>
    <row r="24" spans="2:2">
      <c r="B24" s="204"/>
    </row>
    <row r="25" spans="2:3">
      <c r="B25" s="205"/>
      <c r="C25" s="205"/>
    </row>
    <row r="26" spans="2:2">
      <c r="B26" s="204"/>
    </row>
    <row r="27" spans="2:2">
      <c r="B27" s="204"/>
    </row>
    <row r="28" spans="2:3">
      <c r="B28" s="205"/>
      <c r="C28" s="205"/>
    </row>
    <row r="29" spans="2:2">
      <c r="B29" s="204"/>
    </row>
    <row r="30" spans="2:2">
      <c r="B30" s="204"/>
    </row>
    <row r="31" spans="2:2">
      <c r="B31" s="204"/>
    </row>
    <row r="32" spans="2:2">
      <c r="B32" s="204"/>
    </row>
    <row r="33" spans="2:3">
      <c r="B33" s="205"/>
      <c r="C33" s="205"/>
    </row>
    <row r="34" spans="2:2">
      <c r="B34" s="204"/>
    </row>
  </sheetData>
  <mergeCells count="1">
    <mergeCell ref="A1:D1"/>
  </mergeCells>
  <conditionalFormatting sqref="D17:D20">
    <cfRule type="cellIs" dxfId="3" priority="1" stopIfTrue="1" operator="lessThanOrEqual">
      <formula>-1</formula>
    </cfRule>
  </conditionalFormatting>
  <conditionalFormatting sqref="E3:E21">
    <cfRule type="cellIs" dxfId="3" priority="3" stopIfTrue="1" operator="lessThanOrEqual">
      <formula>-1</formula>
    </cfRule>
  </conditionalFormatting>
  <conditionalFormatting sqref="E4:E21">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I13" sqref="I13"/>
    </sheetView>
  </sheetViews>
  <sheetFormatPr defaultColWidth="9" defaultRowHeight="14.25" outlineLevelCol="1"/>
  <cols>
    <col min="1" max="1" width="36.25" style="165" customWidth="1"/>
    <col min="2" max="2" width="45.5" style="167" customWidth="1"/>
    <col min="3" max="3" width="12.625" style="165"/>
    <col min="4" max="16374" width="9" style="165"/>
    <col min="16375" max="16376" width="35.625" style="165"/>
    <col min="16377" max="16377" width="9" style="165"/>
    <col min="16378" max="16384" width="9" style="168"/>
  </cols>
  <sheetData>
    <row r="1" s="165" customFormat="1" ht="45" customHeight="1" spans="1:2">
      <c r="A1" s="169" t="s">
        <v>3119</v>
      </c>
      <c r="B1" s="170"/>
    </row>
    <row r="2" s="165" customFormat="1" ht="20.1" customHeight="1" spans="1:2">
      <c r="A2" s="171"/>
      <c r="B2" s="172" t="s">
        <v>1</v>
      </c>
    </row>
    <row r="3" s="166" customFormat="1" ht="45" customHeight="1" spans="1:2">
      <c r="A3" s="173" t="s">
        <v>3120</v>
      </c>
      <c r="B3" s="173" t="s">
        <v>3121</v>
      </c>
    </row>
    <row r="4" s="165" customFormat="1" ht="36" customHeight="1" spans="1:2">
      <c r="A4" s="181" t="s">
        <v>2482</v>
      </c>
      <c r="B4" s="175"/>
    </row>
    <row r="5" s="165" customFormat="1" ht="36" customHeight="1" spans="1:2">
      <c r="A5" s="181" t="s">
        <v>2484</v>
      </c>
      <c r="B5" s="175"/>
    </row>
    <row r="6" s="165" customFormat="1" ht="36" customHeight="1" spans="1:2">
      <c r="A6" s="181" t="s">
        <v>2485</v>
      </c>
      <c r="B6" s="175"/>
    </row>
    <row r="7" s="165" customFormat="1" ht="36" customHeight="1" spans="1:2">
      <c r="A7" s="181" t="s">
        <v>2486</v>
      </c>
      <c r="B7" s="175"/>
    </row>
    <row r="8" s="165" customFormat="1" ht="36" customHeight="1" spans="1:2">
      <c r="A8" s="181" t="s">
        <v>2487</v>
      </c>
      <c r="B8" s="175"/>
    </row>
    <row r="9" s="165" customFormat="1" ht="36" customHeight="1" spans="1:2">
      <c r="A9" s="181" t="s">
        <v>2488</v>
      </c>
      <c r="B9" s="175"/>
    </row>
    <row r="10" s="165" customFormat="1" ht="36" customHeight="1" spans="1:2">
      <c r="A10" s="181" t="s">
        <v>2489</v>
      </c>
      <c r="B10" s="175"/>
    </row>
    <row r="11" s="165" customFormat="1" ht="36" customHeight="1" spans="1:2">
      <c r="A11" s="181" t="s">
        <v>2490</v>
      </c>
      <c r="B11" s="175"/>
    </row>
    <row r="12" s="165" customFormat="1" ht="36" customHeight="1" spans="1:2">
      <c r="A12" s="181" t="s">
        <v>2491</v>
      </c>
      <c r="B12" s="175"/>
    </row>
    <row r="13" s="165" customFormat="1" ht="30.95" customHeight="1" spans="1:2">
      <c r="A13" s="179" t="s">
        <v>3122</v>
      </c>
      <c r="B13" s="180"/>
    </row>
    <row r="14" ht="31.5" customHeight="1" spans="1:1">
      <c r="A14" s="165" t="s">
        <v>3123</v>
      </c>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1"/>
  <sheetViews>
    <sheetView view="pageBreakPreview" zoomScaleNormal="100" workbookViewId="0">
      <selection activeCell="B5" sqref="B5"/>
    </sheetView>
  </sheetViews>
  <sheetFormatPr defaultColWidth="9" defaultRowHeight="14.25"/>
  <cols>
    <col min="1" max="1" width="46.625" style="165" customWidth="1"/>
    <col min="2" max="2" width="38" style="167" customWidth="1"/>
    <col min="3" max="16371" width="9" style="165"/>
    <col min="16372" max="16373" width="35.625" style="165"/>
    <col min="16374" max="16374" width="9" style="165"/>
    <col min="16375" max="16384" width="9" style="168"/>
  </cols>
  <sheetData>
    <row r="1" s="165" customFormat="1" ht="45" customHeight="1" spans="1:2">
      <c r="A1" s="169" t="s">
        <v>3124</v>
      </c>
      <c r="B1" s="170"/>
    </row>
    <row r="2" s="165" customFormat="1" ht="20.1" customHeight="1" spans="1:2">
      <c r="A2" s="171"/>
      <c r="B2" s="172" t="s">
        <v>1</v>
      </c>
    </row>
    <row r="3" s="166" customFormat="1" ht="45" customHeight="1" spans="1:2">
      <c r="A3" s="173" t="s">
        <v>3125</v>
      </c>
      <c r="B3" s="173" t="s">
        <v>3121</v>
      </c>
    </row>
    <row r="4" s="165" customFormat="1" ht="36" customHeight="1" spans="1:2">
      <c r="A4" s="174"/>
      <c r="B4" s="175"/>
    </row>
    <row r="5" s="165" customFormat="1" ht="36" customHeight="1" spans="1:2">
      <c r="A5" s="174"/>
      <c r="B5" s="175"/>
    </row>
    <row r="6" s="165" customFormat="1" ht="36" customHeight="1" spans="1:2">
      <c r="A6" s="174"/>
      <c r="B6" s="175"/>
    </row>
    <row r="7" s="165" customFormat="1" ht="36" customHeight="1" spans="1:2">
      <c r="A7" s="174"/>
      <c r="B7" s="175"/>
    </row>
    <row r="8" s="165" customFormat="1" ht="36" customHeight="1" spans="1:2">
      <c r="A8" s="174"/>
      <c r="B8" s="175"/>
    </row>
    <row r="9" s="165" customFormat="1" ht="36" customHeight="1" spans="1:2">
      <c r="A9" s="174"/>
      <c r="B9" s="175"/>
    </row>
    <row r="10" s="165" customFormat="1" ht="36" customHeight="1" spans="1:2">
      <c r="A10" s="176"/>
      <c r="B10" s="175"/>
    </row>
    <row r="11" s="165" customFormat="1" ht="36" customHeight="1" spans="1:2">
      <c r="A11" s="177"/>
      <c r="B11" s="175"/>
    </row>
    <row r="12" s="165" customFormat="1" ht="36" customHeight="1" spans="1:2">
      <c r="A12" s="178"/>
      <c r="B12" s="175"/>
    </row>
    <row r="13" s="165" customFormat="1" ht="36" customHeight="1" spans="1:2">
      <c r="A13" s="178"/>
      <c r="B13" s="175"/>
    </row>
    <row r="14" s="165" customFormat="1" ht="36" customHeight="1" spans="1:2">
      <c r="A14" s="178"/>
      <c r="B14" s="175"/>
    </row>
    <row r="15" s="165" customFormat="1" ht="36" customHeight="1" spans="1:2">
      <c r="A15" s="178"/>
      <c r="B15" s="175"/>
    </row>
    <row r="16" s="165" customFormat="1" ht="36" customHeight="1" spans="1:2">
      <c r="A16" s="178"/>
      <c r="B16" s="175"/>
    </row>
    <row r="17" s="165" customFormat="1" ht="36" customHeight="1" spans="1:2">
      <c r="A17" s="178"/>
      <c r="B17" s="175"/>
    </row>
    <row r="18" s="165" customFormat="1" ht="36" customHeight="1" spans="1:2">
      <c r="A18" s="178"/>
      <c r="B18" s="175"/>
    </row>
    <row r="19" s="165" customFormat="1" ht="30.95" customHeight="1" spans="1:2">
      <c r="A19" s="179" t="s">
        <v>3122</v>
      </c>
      <c r="B19" s="180"/>
    </row>
    <row r="20" s="165" customFormat="1" ht="37.5" customHeight="1" spans="1:16377">
      <c r="A20" s="165" t="s">
        <v>3126</v>
      </c>
      <c r="B20" s="167"/>
      <c r="XEU20" s="168"/>
      <c r="XEV20" s="168"/>
      <c r="XEW20" s="168"/>
    </row>
    <row r="21" s="165" customFormat="1" spans="2:16377">
      <c r="B21" s="167"/>
      <c r="XEU21" s="168"/>
      <c r="XEV21" s="168"/>
      <c r="XEW21" s="168"/>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topLeftCell="B1" workbookViewId="0">
      <pane ySplit="3" topLeftCell="A4" activePane="bottomLeft" state="frozen"/>
      <selection/>
      <selection pane="bottomLeft" activeCell="E4" sqref="E4"/>
    </sheetView>
  </sheetViews>
  <sheetFormatPr defaultColWidth="9" defaultRowHeight="14.25" outlineLevelCol="5"/>
  <cols>
    <col min="1" max="1" width="12.75" style="167" customWidth="1"/>
    <col min="2" max="2" width="50.75" style="167" customWidth="1"/>
    <col min="3" max="5" width="20.625" style="167" customWidth="1"/>
    <col min="6" max="6" width="9.75" style="167" customWidth="1"/>
    <col min="7" max="16384" width="9" style="273"/>
  </cols>
  <sheetData>
    <row r="1" ht="45" customHeight="1" spans="1:5">
      <c r="A1" s="347"/>
      <c r="B1" s="347" t="s">
        <v>68</v>
      </c>
      <c r="C1" s="347"/>
      <c r="D1" s="347"/>
      <c r="E1" s="347"/>
    </row>
    <row r="2" ht="18.95" customHeight="1" spans="1:5">
      <c r="A2" s="495"/>
      <c r="B2" s="474"/>
      <c r="C2" s="350"/>
      <c r="E2" s="475" t="s">
        <v>1</v>
      </c>
    </row>
    <row r="3" s="471" customFormat="1" ht="45" customHeight="1" spans="1:6">
      <c r="A3" s="496" t="s">
        <v>2</v>
      </c>
      <c r="B3" s="470" t="s">
        <v>3</v>
      </c>
      <c r="C3" s="279" t="s">
        <v>4</v>
      </c>
      <c r="D3" s="279" t="s">
        <v>5</v>
      </c>
      <c r="E3" s="470" t="s">
        <v>6</v>
      </c>
      <c r="F3" s="497" t="s">
        <v>7</v>
      </c>
    </row>
    <row r="4" ht="37.5" customHeight="1" spans="1:6">
      <c r="A4" s="360" t="s">
        <v>69</v>
      </c>
      <c r="B4" s="498" t="s">
        <v>70</v>
      </c>
      <c r="C4" s="442">
        <v>19952</v>
      </c>
      <c r="D4" s="442">
        <v>20180</v>
      </c>
      <c r="E4" s="111">
        <f>(D4-C4)/C4</f>
        <v>0.011</v>
      </c>
      <c r="F4" s="284" t="str">
        <f t="shared" ref="F4:F38" si="0">IF(LEN(A4)=3,"是",IF(B4&lt;&gt;"",IF(SUM(C4:D4)&lt;&gt;0,"是","否"),"是"))</f>
        <v>是</v>
      </c>
    </row>
    <row r="5" ht="37.5" customHeight="1" spans="1:6">
      <c r="A5" s="360" t="s">
        <v>71</v>
      </c>
      <c r="B5" s="499" t="s">
        <v>72</v>
      </c>
      <c r="C5" s="442"/>
      <c r="D5" s="442"/>
      <c r="E5" s="500"/>
      <c r="F5" s="284" t="str">
        <f t="shared" si="0"/>
        <v>是</v>
      </c>
    </row>
    <row r="6" ht="37.5" customHeight="1" spans="1:6">
      <c r="A6" s="360" t="s">
        <v>73</v>
      </c>
      <c r="B6" s="499" t="s">
        <v>74</v>
      </c>
      <c r="C6" s="442">
        <v>289</v>
      </c>
      <c r="D6" s="442">
        <v>400</v>
      </c>
      <c r="E6" s="111">
        <f t="shared" ref="E6:E19" si="1">(D6-C6)/C6</f>
        <v>0.384</v>
      </c>
      <c r="F6" s="284" t="str">
        <f t="shared" si="0"/>
        <v>是</v>
      </c>
    </row>
    <row r="7" ht="37.5" customHeight="1" spans="1:6">
      <c r="A7" s="360" t="s">
        <v>75</v>
      </c>
      <c r="B7" s="499" t="s">
        <v>76</v>
      </c>
      <c r="C7" s="442">
        <v>15421</v>
      </c>
      <c r="D7" s="442">
        <v>15542</v>
      </c>
      <c r="E7" s="111">
        <f t="shared" si="1"/>
        <v>0.008</v>
      </c>
      <c r="F7" s="284" t="str">
        <f t="shared" si="0"/>
        <v>是</v>
      </c>
    </row>
    <row r="8" ht="37.5" customHeight="1" spans="1:6">
      <c r="A8" s="360" t="s">
        <v>77</v>
      </c>
      <c r="B8" s="499" t="s">
        <v>78</v>
      </c>
      <c r="C8" s="442">
        <v>60846</v>
      </c>
      <c r="D8" s="442">
        <v>62690</v>
      </c>
      <c r="E8" s="111">
        <f t="shared" si="1"/>
        <v>0.03</v>
      </c>
      <c r="F8" s="284" t="str">
        <f t="shared" si="0"/>
        <v>是</v>
      </c>
    </row>
    <row r="9" ht="37.5" customHeight="1" spans="1:6">
      <c r="A9" s="360" t="s">
        <v>79</v>
      </c>
      <c r="B9" s="499" t="s">
        <v>80</v>
      </c>
      <c r="C9" s="442">
        <v>980</v>
      </c>
      <c r="D9" s="442">
        <v>998</v>
      </c>
      <c r="E9" s="111">
        <f t="shared" si="1"/>
        <v>0.018</v>
      </c>
      <c r="F9" s="284" t="str">
        <f t="shared" si="0"/>
        <v>是</v>
      </c>
    </row>
    <row r="10" ht="37.5" customHeight="1" spans="1:6">
      <c r="A10" s="360" t="s">
        <v>81</v>
      </c>
      <c r="B10" s="499" t="s">
        <v>82</v>
      </c>
      <c r="C10" s="442">
        <v>2443</v>
      </c>
      <c r="D10" s="442">
        <v>2170</v>
      </c>
      <c r="E10" s="111">
        <f t="shared" si="1"/>
        <v>-0.112</v>
      </c>
      <c r="F10" s="284" t="str">
        <f t="shared" si="0"/>
        <v>是</v>
      </c>
    </row>
    <row r="11" ht="37.5" customHeight="1" spans="1:6">
      <c r="A11" s="360" t="s">
        <v>83</v>
      </c>
      <c r="B11" s="499" t="s">
        <v>84</v>
      </c>
      <c r="C11" s="442">
        <v>44205</v>
      </c>
      <c r="D11" s="442">
        <v>44760</v>
      </c>
      <c r="E11" s="111">
        <f t="shared" si="1"/>
        <v>0.013</v>
      </c>
      <c r="F11" s="284" t="str">
        <f t="shared" si="0"/>
        <v>是</v>
      </c>
    </row>
    <row r="12" ht="37.5" customHeight="1" spans="1:6">
      <c r="A12" s="360" t="s">
        <v>85</v>
      </c>
      <c r="B12" s="499" t="s">
        <v>86</v>
      </c>
      <c r="C12" s="442">
        <v>40077</v>
      </c>
      <c r="D12" s="442">
        <v>40790</v>
      </c>
      <c r="E12" s="111">
        <f t="shared" si="1"/>
        <v>0.018</v>
      </c>
      <c r="F12" s="284" t="str">
        <f t="shared" si="0"/>
        <v>是</v>
      </c>
    </row>
    <row r="13" ht="37.5" customHeight="1" spans="1:6">
      <c r="A13" s="360" t="s">
        <v>87</v>
      </c>
      <c r="B13" s="499" t="s">
        <v>88</v>
      </c>
      <c r="C13" s="442">
        <v>6424</v>
      </c>
      <c r="D13" s="442">
        <v>6430</v>
      </c>
      <c r="E13" s="111">
        <f t="shared" si="1"/>
        <v>0.001</v>
      </c>
      <c r="F13" s="284" t="str">
        <f t="shared" si="0"/>
        <v>是</v>
      </c>
    </row>
    <row r="14" ht="37.5" customHeight="1" spans="1:6">
      <c r="A14" s="360" t="s">
        <v>89</v>
      </c>
      <c r="B14" s="499" t="s">
        <v>90</v>
      </c>
      <c r="C14" s="442">
        <v>4360</v>
      </c>
      <c r="D14" s="442">
        <v>4370</v>
      </c>
      <c r="E14" s="111">
        <f t="shared" si="1"/>
        <v>0.002</v>
      </c>
      <c r="F14" s="284" t="str">
        <f t="shared" si="0"/>
        <v>是</v>
      </c>
    </row>
    <row r="15" ht="37.5" customHeight="1" spans="1:6">
      <c r="A15" s="360" t="s">
        <v>91</v>
      </c>
      <c r="B15" s="499" t="s">
        <v>92</v>
      </c>
      <c r="C15" s="442">
        <v>76920</v>
      </c>
      <c r="D15" s="442">
        <v>79228</v>
      </c>
      <c r="E15" s="111">
        <f t="shared" si="1"/>
        <v>0.03</v>
      </c>
      <c r="F15" s="284" t="str">
        <f t="shared" si="0"/>
        <v>是</v>
      </c>
    </row>
    <row r="16" ht="37.5" customHeight="1" spans="1:6">
      <c r="A16" s="360" t="s">
        <v>93</v>
      </c>
      <c r="B16" s="499" t="s">
        <v>94</v>
      </c>
      <c r="C16" s="442">
        <v>17119</v>
      </c>
      <c r="D16" s="442">
        <v>7050</v>
      </c>
      <c r="E16" s="111">
        <f t="shared" si="1"/>
        <v>-0.588</v>
      </c>
      <c r="F16" s="284" t="str">
        <f t="shared" si="0"/>
        <v>是</v>
      </c>
    </row>
    <row r="17" ht="37.5" customHeight="1" spans="1:6">
      <c r="A17" s="360" t="s">
        <v>95</v>
      </c>
      <c r="B17" s="499" t="s">
        <v>96</v>
      </c>
      <c r="C17" s="442">
        <v>2978</v>
      </c>
      <c r="D17" s="442">
        <v>2898</v>
      </c>
      <c r="E17" s="111">
        <f t="shared" si="1"/>
        <v>-0.027</v>
      </c>
      <c r="F17" s="284" t="str">
        <f t="shared" si="0"/>
        <v>是</v>
      </c>
    </row>
    <row r="18" ht="37.5" customHeight="1" spans="1:6">
      <c r="A18" s="360" t="s">
        <v>97</v>
      </c>
      <c r="B18" s="499" t="s">
        <v>98</v>
      </c>
      <c r="C18" s="442">
        <v>1861</v>
      </c>
      <c r="D18" s="442">
        <v>1760</v>
      </c>
      <c r="E18" s="111">
        <f t="shared" si="1"/>
        <v>-0.054</v>
      </c>
      <c r="F18" s="284" t="str">
        <f t="shared" si="0"/>
        <v>是</v>
      </c>
    </row>
    <row r="19" ht="37.5" customHeight="1" spans="1:6">
      <c r="A19" s="360" t="s">
        <v>99</v>
      </c>
      <c r="B19" s="499" t="s">
        <v>100</v>
      </c>
      <c r="C19" s="442">
        <v>463</v>
      </c>
      <c r="D19" s="442">
        <v>465</v>
      </c>
      <c r="E19" s="111">
        <f t="shared" si="1"/>
        <v>0.004</v>
      </c>
      <c r="F19" s="284" t="str">
        <f t="shared" si="0"/>
        <v>是</v>
      </c>
    </row>
    <row r="20" ht="37.5" customHeight="1" spans="1:6">
      <c r="A20" s="360" t="s">
        <v>101</v>
      </c>
      <c r="B20" s="499" t="s">
        <v>102</v>
      </c>
      <c r="C20" s="442"/>
      <c r="D20" s="442"/>
      <c r="E20" s="500"/>
      <c r="F20" s="284" t="str">
        <f t="shared" si="0"/>
        <v>是</v>
      </c>
    </row>
    <row r="21" ht="37.5" customHeight="1" spans="1:6">
      <c r="A21" s="360" t="s">
        <v>103</v>
      </c>
      <c r="B21" s="499" t="s">
        <v>104</v>
      </c>
      <c r="C21" s="442">
        <v>2487</v>
      </c>
      <c r="D21" s="442">
        <v>2490</v>
      </c>
      <c r="E21" s="111">
        <f t="shared" ref="E21:E28" si="2">(D21-C21)/C21</f>
        <v>0.001</v>
      </c>
      <c r="F21" s="284" t="str">
        <f t="shared" si="0"/>
        <v>是</v>
      </c>
    </row>
    <row r="22" ht="37.5" customHeight="1" spans="1:6">
      <c r="A22" s="360" t="s">
        <v>105</v>
      </c>
      <c r="B22" s="499" t="s">
        <v>106</v>
      </c>
      <c r="C22" s="442">
        <v>19165</v>
      </c>
      <c r="D22" s="442">
        <v>19240</v>
      </c>
      <c r="E22" s="111">
        <f t="shared" si="2"/>
        <v>0.004</v>
      </c>
      <c r="F22" s="284" t="str">
        <f t="shared" si="0"/>
        <v>是</v>
      </c>
    </row>
    <row r="23" ht="37.5" customHeight="1" spans="1:6">
      <c r="A23" s="360" t="s">
        <v>107</v>
      </c>
      <c r="B23" s="499" t="s">
        <v>108</v>
      </c>
      <c r="C23" s="442">
        <v>624</v>
      </c>
      <c r="D23" s="442">
        <v>625</v>
      </c>
      <c r="E23" s="111">
        <f t="shared" si="2"/>
        <v>0.002</v>
      </c>
      <c r="F23" s="284" t="str">
        <f t="shared" si="0"/>
        <v>是</v>
      </c>
    </row>
    <row r="24" ht="37.5" customHeight="1" spans="1:6">
      <c r="A24" s="360" t="s">
        <v>109</v>
      </c>
      <c r="B24" s="499" t="s">
        <v>110</v>
      </c>
      <c r="C24" s="442">
        <v>5620</v>
      </c>
      <c r="D24" s="442">
        <v>5620</v>
      </c>
      <c r="E24" s="111">
        <f t="shared" si="2"/>
        <v>0</v>
      </c>
      <c r="F24" s="284" t="str">
        <f t="shared" si="0"/>
        <v>是</v>
      </c>
    </row>
    <row r="25" ht="37.5" customHeight="1" spans="1:6">
      <c r="A25" s="360" t="s">
        <v>111</v>
      </c>
      <c r="B25" s="499" t="s">
        <v>112</v>
      </c>
      <c r="C25" s="442"/>
      <c r="D25" s="442">
        <v>3400</v>
      </c>
      <c r="E25" s="111"/>
      <c r="F25" s="284" t="str">
        <f t="shared" si="0"/>
        <v>是</v>
      </c>
    </row>
    <row r="26" ht="37.5" customHeight="1" spans="1:6">
      <c r="A26" s="360" t="s">
        <v>113</v>
      </c>
      <c r="B26" s="499" t="s">
        <v>114</v>
      </c>
      <c r="C26" s="442">
        <v>3079</v>
      </c>
      <c r="D26" s="442">
        <v>6400</v>
      </c>
      <c r="E26" s="111">
        <f t="shared" si="2"/>
        <v>1.079</v>
      </c>
      <c r="F26" s="284" t="str">
        <f t="shared" si="0"/>
        <v>是</v>
      </c>
    </row>
    <row r="27" ht="37.5" customHeight="1" spans="1:6">
      <c r="A27" s="360" t="s">
        <v>115</v>
      </c>
      <c r="B27" s="499" t="s">
        <v>116</v>
      </c>
      <c r="C27" s="442">
        <v>8</v>
      </c>
      <c r="D27" s="442">
        <v>14</v>
      </c>
      <c r="E27" s="111">
        <f t="shared" si="2"/>
        <v>0.75</v>
      </c>
      <c r="F27" s="284" t="str">
        <f t="shared" si="0"/>
        <v>是</v>
      </c>
    </row>
    <row r="28" ht="37.5" customHeight="1" spans="1:6">
      <c r="A28" s="360" t="s">
        <v>117</v>
      </c>
      <c r="B28" s="499" t="s">
        <v>118</v>
      </c>
      <c r="C28" s="442">
        <v>1079</v>
      </c>
      <c r="D28" s="442">
        <v>8480</v>
      </c>
      <c r="E28" s="111">
        <f t="shared" si="2"/>
        <v>6.859</v>
      </c>
      <c r="F28" s="284" t="str">
        <f t="shared" si="0"/>
        <v>是</v>
      </c>
    </row>
    <row r="29" ht="37.5" customHeight="1" spans="1:6">
      <c r="A29" s="360"/>
      <c r="B29" s="499"/>
      <c r="C29" s="442"/>
      <c r="D29" s="442"/>
      <c r="E29" s="500"/>
      <c r="F29" s="284" t="str">
        <f t="shared" si="0"/>
        <v>是</v>
      </c>
    </row>
    <row r="30" s="349" customFormat="1" ht="37.5" customHeight="1" spans="1:6">
      <c r="A30" s="485"/>
      <c r="B30" s="486" t="s">
        <v>119</v>
      </c>
      <c r="C30" s="444">
        <f>SUM(C4:C29)</f>
        <v>326400</v>
      </c>
      <c r="D30" s="444">
        <f>SUM(D4:D29)</f>
        <v>336000</v>
      </c>
      <c r="E30" s="108">
        <f>(D30-C30)/C30</f>
        <v>0.029</v>
      </c>
      <c r="F30" s="284" t="str">
        <f t="shared" si="0"/>
        <v>是</v>
      </c>
    </row>
    <row r="31" ht="37.5" customHeight="1" spans="1:6">
      <c r="A31" s="358">
        <v>230</v>
      </c>
      <c r="B31" s="501" t="s">
        <v>120</v>
      </c>
      <c r="C31" s="444">
        <f>SUM(C32:C35)</f>
        <v>8451</v>
      </c>
      <c r="D31" s="444">
        <f>SUM(D32:D35)</f>
        <v>5200</v>
      </c>
      <c r="E31" s="108">
        <f>(D31-C31)/C31</f>
        <v>-0.385</v>
      </c>
      <c r="F31" s="284" t="str">
        <f t="shared" si="0"/>
        <v>是</v>
      </c>
    </row>
    <row r="32" ht="37.5" customHeight="1" spans="1:6">
      <c r="A32" s="502">
        <v>23006</v>
      </c>
      <c r="B32" s="503" t="s">
        <v>121</v>
      </c>
      <c r="C32" s="442">
        <v>7973</v>
      </c>
      <c r="D32" s="442">
        <v>5200</v>
      </c>
      <c r="E32" s="111">
        <f>(D32-C32)/C32</f>
        <v>-0.348</v>
      </c>
      <c r="F32" s="284" t="str">
        <f t="shared" si="0"/>
        <v>是</v>
      </c>
    </row>
    <row r="33" ht="36" customHeight="1" spans="1:6">
      <c r="A33" s="360">
        <v>23008</v>
      </c>
      <c r="B33" s="503" t="s">
        <v>122</v>
      </c>
      <c r="C33" s="442">
        <v>0</v>
      </c>
      <c r="D33" s="442"/>
      <c r="E33" s="504" t="str">
        <f>IF(C33&lt;&gt;0,IF((D33/C33-1)&lt;-30%,"",IF((D33/C33-1)&gt;150%,"",D33/C33-1)),"")</f>
        <v/>
      </c>
      <c r="F33" s="284" t="str">
        <f t="shared" si="0"/>
        <v>否</v>
      </c>
    </row>
    <row r="34" ht="37.5" customHeight="1" spans="1:6">
      <c r="A34" s="505">
        <v>23015</v>
      </c>
      <c r="B34" s="484" t="s">
        <v>123</v>
      </c>
      <c r="C34" s="442"/>
      <c r="D34" s="442"/>
      <c r="E34" s="504"/>
      <c r="F34" s="284" t="str">
        <f t="shared" si="0"/>
        <v>否</v>
      </c>
    </row>
    <row r="35" s="473" customFormat="1" ht="36" customHeight="1" spans="1:6">
      <c r="A35" s="505">
        <v>23016</v>
      </c>
      <c r="B35" s="484" t="s">
        <v>124</v>
      </c>
      <c r="C35" s="442">
        <v>478</v>
      </c>
      <c r="D35" s="442"/>
      <c r="E35" s="111">
        <f>(D35-C35)/C35</f>
        <v>-1</v>
      </c>
      <c r="F35" s="284" t="str">
        <f t="shared" si="0"/>
        <v>是</v>
      </c>
    </row>
    <row r="36" s="473" customFormat="1" ht="37.5" customHeight="1" spans="1:6">
      <c r="A36" s="358">
        <v>231</v>
      </c>
      <c r="B36" s="487" t="s">
        <v>125</v>
      </c>
      <c r="C36" s="444">
        <v>11183</v>
      </c>
      <c r="D36" s="444">
        <v>13190</v>
      </c>
      <c r="E36" s="108">
        <f>(D36-C36)/C36</f>
        <v>0.179</v>
      </c>
      <c r="F36" s="284" t="str">
        <f t="shared" si="0"/>
        <v>是</v>
      </c>
    </row>
    <row r="37" s="473" customFormat="1" ht="37.5" customHeight="1" spans="1:6">
      <c r="A37" s="358">
        <v>23009</v>
      </c>
      <c r="B37" s="506" t="s">
        <v>126</v>
      </c>
      <c r="C37" s="444">
        <v>1702</v>
      </c>
      <c r="D37" s="444"/>
      <c r="E37" s="108">
        <f>(D37-C37)/C37</f>
        <v>-1</v>
      </c>
      <c r="F37" s="284" t="str">
        <f t="shared" si="0"/>
        <v>是</v>
      </c>
    </row>
    <row r="38" ht="37.5" customHeight="1" spans="1:6">
      <c r="A38" s="485"/>
      <c r="B38" s="493" t="s">
        <v>127</v>
      </c>
      <c r="C38" s="444">
        <f>C30+C31+C36+C37</f>
        <v>347736</v>
      </c>
      <c r="D38" s="444">
        <f>D30+D31+D36+D37</f>
        <v>354390</v>
      </c>
      <c r="E38" s="108">
        <f>(D38-C38)/C38</f>
        <v>0.019</v>
      </c>
      <c r="F38" s="284" t="str">
        <f t="shared" si="0"/>
        <v>是</v>
      </c>
    </row>
    <row r="39" spans="2:4">
      <c r="B39" s="507"/>
      <c r="D39" s="508"/>
    </row>
    <row r="41" spans="4:4">
      <c r="D41" s="508"/>
    </row>
    <row r="43" spans="4:4">
      <c r="D43" s="508"/>
    </row>
    <row r="44" spans="4:4">
      <c r="D44" s="508"/>
    </row>
    <row r="46" spans="4:4">
      <c r="D46" s="508"/>
    </row>
    <row r="47" spans="4:4">
      <c r="D47" s="508"/>
    </row>
    <row r="48" spans="4:4">
      <c r="D48" s="508"/>
    </row>
    <row r="49" spans="4:4">
      <c r="D49" s="508"/>
    </row>
    <row r="51" spans="4:4">
      <c r="D51" s="508"/>
    </row>
  </sheetData>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E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15" topLeftCell="A25" workbookViewId="0">
      <selection activeCell="B4" sqref="B4:D38"/>
    </sheetView>
  </sheetViews>
  <sheetFormatPr defaultColWidth="9" defaultRowHeight="14.25" outlineLevelCol="4"/>
  <cols>
    <col min="1" max="1" width="46.5" style="144" customWidth="1"/>
    <col min="2" max="4" width="20.625" style="144" customWidth="1"/>
    <col min="5" max="5" width="5.375" style="144" customWidth="1"/>
    <col min="6" max="16384" width="9" style="144"/>
  </cols>
  <sheetData>
    <row r="1" ht="45" customHeight="1" spans="1:4">
      <c r="A1" s="145" t="s">
        <v>3127</v>
      </c>
      <c r="B1" s="145"/>
      <c r="C1" s="145"/>
      <c r="D1" s="145"/>
    </row>
    <row r="2" s="155" customFormat="1" ht="20.1" customHeight="1" spans="1:4">
      <c r="A2" s="156"/>
      <c r="B2" s="157"/>
      <c r="C2" s="158"/>
      <c r="D2" s="159" t="s">
        <v>1</v>
      </c>
    </row>
    <row r="3" ht="45" customHeight="1" spans="1:5">
      <c r="A3" s="160" t="s">
        <v>3128</v>
      </c>
      <c r="B3" s="104" t="s">
        <v>4</v>
      </c>
      <c r="C3" s="104" t="s">
        <v>5</v>
      </c>
      <c r="D3" s="104" t="s">
        <v>6</v>
      </c>
      <c r="E3" s="155" t="s">
        <v>7</v>
      </c>
    </row>
    <row r="4" ht="36" customHeight="1" spans="1:5">
      <c r="A4" s="161" t="s">
        <v>3129</v>
      </c>
      <c r="B4" s="128">
        <v>10634</v>
      </c>
      <c r="C4" s="129">
        <v>10370</v>
      </c>
      <c r="D4" s="108">
        <f>(C4-B4)/B4</f>
        <v>-0.025</v>
      </c>
      <c r="E4" s="162" t="str">
        <f t="shared" ref="E4:E38" si="0">IF(A4&lt;&gt;"",IF(SUM(B4:C4)&lt;&gt;0,"是","否"),"是")</f>
        <v>是</v>
      </c>
    </row>
    <row r="5" ht="36" customHeight="1" spans="1:5">
      <c r="A5" s="163" t="s">
        <v>3130</v>
      </c>
      <c r="B5" s="131">
        <v>10287</v>
      </c>
      <c r="C5" s="131">
        <v>10137</v>
      </c>
      <c r="D5" s="111">
        <f>(C5-B5)/B5</f>
        <v>-0.015</v>
      </c>
      <c r="E5" s="162" t="str">
        <f t="shared" si="0"/>
        <v>是</v>
      </c>
    </row>
    <row r="6" ht="36" customHeight="1" spans="1:5">
      <c r="A6" s="163" t="s">
        <v>3131</v>
      </c>
      <c r="B6" s="131">
        <v>16</v>
      </c>
      <c r="C6" s="132">
        <v>3</v>
      </c>
      <c r="D6" s="111">
        <f>(C6-B6)/B6</f>
        <v>-0.813</v>
      </c>
      <c r="E6" s="162" t="str">
        <f t="shared" si="0"/>
        <v>是</v>
      </c>
    </row>
    <row r="7" s="143" customFormat="1" ht="36" customHeight="1" spans="1:5">
      <c r="A7" s="163" t="s">
        <v>3132</v>
      </c>
      <c r="B7" s="131"/>
      <c r="C7" s="132"/>
      <c r="D7" s="133"/>
      <c r="E7" s="162" t="str">
        <f t="shared" si="0"/>
        <v>否</v>
      </c>
    </row>
    <row r="8" ht="36" customHeight="1" spans="1:5">
      <c r="A8" s="161" t="s">
        <v>3133</v>
      </c>
      <c r="B8" s="128">
        <v>14269</v>
      </c>
      <c r="C8" s="128">
        <v>15903</v>
      </c>
      <c r="D8" s="108">
        <f t="shared" ref="D8:D13" si="1">(C8-B8)/B8</f>
        <v>0.115</v>
      </c>
      <c r="E8" s="162" t="str">
        <f t="shared" si="0"/>
        <v>是</v>
      </c>
    </row>
    <row r="9" ht="36" customHeight="1" spans="1:5">
      <c r="A9" s="163" t="s">
        <v>3130</v>
      </c>
      <c r="B9" s="131">
        <v>13149</v>
      </c>
      <c r="C9" s="132">
        <v>14683</v>
      </c>
      <c r="D9" s="111">
        <f t="shared" si="1"/>
        <v>0.117</v>
      </c>
      <c r="E9" s="162" t="str">
        <f t="shared" si="0"/>
        <v>是</v>
      </c>
    </row>
    <row r="10" ht="36" customHeight="1" spans="1:5">
      <c r="A10" s="163" t="s">
        <v>3131</v>
      </c>
      <c r="B10" s="131">
        <v>4</v>
      </c>
      <c r="C10" s="132">
        <v>3</v>
      </c>
      <c r="D10" s="111">
        <f t="shared" si="1"/>
        <v>-0.25</v>
      </c>
      <c r="E10" s="162" t="str">
        <f t="shared" si="0"/>
        <v>是</v>
      </c>
    </row>
    <row r="11" ht="36" customHeight="1" spans="1:5">
      <c r="A11" s="163" t="s">
        <v>3132</v>
      </c>
      <c r="B11" s="131">
        <v>1069</v>
      </c>
      <c r="C11" s="132">
        <v>1069</v>
      </c>
      <c r="D11" s="108">
        <f t="shared" si="1"/>
        <v>0</v>
      </c>
      <c r="E11" s="162" t="str">
        <f t="shared" si="0"/>
        <v>是</v>
      </c>
    </row>
    <row r="12" ht="36" customHeight="1" spans="1:5">
      <c r="A12" s="161" t="s">
        <v>3134</v>
      </c>
      <c r="B12" s="128">
        <v>363</v>
      </c>
      <c r="C12" s="129">
        <v>386</v>
      </c>
      <c r="D12" s="108">
        <f t="shared" si="1"/>
        <v>0.063</v>
      </c>
      <c r="E12" s="162" t="str">
        <f t="shared" si="0"/>
        <v>是</v>
      </c>
    </row>
    <row r="13" ht="36" customHeight="1" spans="1:5">
      <c r="A13" s="163" t="s">
        <v>3130</v>
      </c>
      <c r="B13" s="131">
        <v>359</v>
      </c>
      <c r="C13" s="132">
        <v>386</v>
      </c>
      <c r="D13" s="111">
        <f t="shared" si="1"/>
        <v>0.075</v>
      </c>
      <c r="E13" s="162" t="str">
        <f t="shared" si="0"/>
        <v>是</v>
      </c>
    </row>
    <row r="14" ht="36" customHeight="1" spans="1:5">
      <c r="A14" s="163" t="s">
        <v>3131</v>
      </c>
      <c r="B14" s="131">
        <v>1</v>
      </c>
      <c r="C14" s="132"/>
      <c r="D14" s="133"/>
      <c r="E14" s="162" t="str">
        <f t="shared" si="0"/>
        <v>是</v>
      </c>
    </row>
    <row r="15" ht="36" hidden="1" customHeight="1" spans="1:5">
      <c r="A15" s="163" t="s">
        <v>3132</v>
      </c>
      <c r="B15" s="131">
        <v>0</v>
      </c>
      <c r="C15" s="132"/>
      <c r="D15" s="133" t="str">
        <f>IF(B15&gt;0,C15/B15-1,IF(B15&lt;0,-(C15/B15-1),""))</f>
        <v/>
      </c>
      <c r="E15" s="162" t="str">
        <f t="shared" si="0"/>
        <v>否</v>
      </c>
    </row>
    <row r="16" ht="36" customHeight="1" spans="1:5">
      <c r="A16" s="161" t="s">
        <v>3135</v>
      </c>
      <c r="B16" s="128">
        <v>14662</v>
      </c>
      <c r="C16" s="129">
        <v>14680</v>
      </c>
      <c r="D16" s="108">
        <f>(C16-B16)/B16</f>
        <v>0.001</v>
      </c>
      <c r="E16" s="162" t="str">
        <f t="shared" si="0"/>
        <v>是</v>
      </c>
    </row>
    <row r="17" ht="36" customHeight="1" spans="1:5">
      <c r="A17" s="163" t="s">
        <v>3130</v>
      </c>
      <c r="B17" s="131">
        <v>14566</v>
      </c>
      <c r="C17" s="135">
        <v>14579</v>
      </c>
      <c r="D17" s="111">
        <f>(C17-B17)/B17</f>
        <v>0.001</v>
      </c>
      <c r="E17" s="162" t="str">
        <f t="shared" si="0"/>
        <v>是</v>
      </c>
    </row>
    <row r="18" ht="36" customHeight="1" spans="1:5">
      <c r="A18" s="163" t="s">
        <v>3131</v>
      </c>
      <c r="B18" s="131">
        <v>93</v>
      </c>
      <c r="C18" s="135">
        <v>98</v>
      </c>
      <c r="D18" s="111">
        <f>(C18-B18)/B18</f>
        <v>0.054</v>
      </c>
      <c r="E18" s="162" t="str">
        <f t="shared" si="0"/>
        <v>是</v>
      </c>
    </row>
    <row r="19" ht="36" customHeight="1" spans="1:5">
      <c r="A19" s="163" t="s">
        <v>3132</v>
      </c>
      <c r="B19" s="131"/>
      <c r="C19" s="135"/>
      <c r="D19" s="133"/>
      <c r="E19" s="162" t="str">
        <f t="shared" si="0"/>
        <v>否</v>
      </c>
    </row>
    <row r="20" ht="36" customHeight="1" spans="1:5">
      <c r="A20" s="161" t="s">
        <v>3136</v>
      </c>
      <c r="B20" s="128">
        <v>343</v>
      </c>
      <c r="C20" s="129">
        <v>0</v>
      </c>
      <c r="D20" s="108">
        <f>(C20-B20)/B20</f>
        <v>-1</v>
      </c>
      <c r="E20" s="162" t="str">
        <f t="shared" si="0"/>
        <v>是</v>
      </c>
    </row>
    <row r="21" ht="36" customHeight="1" spans="1:5">
      <c r="A21" s="163" t="s">
        <v>3130</v>
      </c>
      <c r="B21" s="131">
        <v>343</v>
      </c>
      <c r="C21" s="129"/>
      <c r="D21" s="111">
        <f>(C21-B21)/B21</f>
        <v>-1</v>
      </c>
      <c r="E21" s="162" t="str">
        <f t="shared" si="0"/>
        <v>是</v>
      </c>
    </row>
    <row r="22" ht="36" customHeight="1" spans="1:5">
      <c r="A22" s="163" t="s">
        <v>3131</v>
      </c>
      <c r="B22" s="131"/>
      <c r="C22" s="131"/>
      <c r="D22" s="133"/>
      <c r="E22" s="162" t="str">
        <f t="shared" si="0"/>
        <v>否</v>
      </c>
    </row>
    <row r="23" ht="36" customHeight="1" spans="1:5">
      <c r="A23" s="163" t="s">
        <v>3132</v>
      </c>
      <c r="B23" s="131"/>
      <c r="C23" s="132"/>
      <c r="D23" s="136"/>
      <c r="E23" s="162" t="str">
        <f t="shared" si="0"/>
        <v>否</v>
      </c>
    </row>
    <row r="24" ht="36" customHeight="1" spans="1:5">
      <c r="A24" s="161" t="s">
        <v>3137</v>
      </c>
      <c r="B24" s="137">
        <v>5074</v>
      </c>
      <c r="C24" s="129">
        <v>8300</v>
      </c>
      <c r="D24" s="108">
        <f t="shared" ref="D24:D36" si="2">(C24-B24)/B24</f>
        <v>0.636</v>
      </c>
      <c r="E24" s="162" t="str">
        <f t="shared" si="0"/>
        <v>是</v>
      </c>
    </row>
    <row r="25" ht="36" customHeight="1" spans="1:5">
      <c r="A25" s="163" t="s">
        <v>3130</v>
      </c>
      <c r="B25" s="131">
        <v>1704</v>
      </c>
      <c r="C25" s="138">
        <v>1734</v>
      </c>
      <c r="D25" s="111">
        <f t="shared" si="2"/>
        <v>0.018</v>
      </c>
      <c r="E25" s="162" t="str">
        <f t="shared" si="0"/>
        <v>是</v>
      </c>
    </row>
    <row r="26" ht="36" customHeight="1" spans="1:5">
      <c r="A26" s="163" t="s">
        <v>3131</v>
      </c>
      <c r="B26" s="131">
        <v>27</v>
      </c>
      <c r="C26" s="131">
        <v>620</v>
      </c>
      <c r="D26" s="111">
        <f t="shared" si="2"/>
        <v>21.963</v>
      </c>
      <c r="E26" s="162" t="str">
        <f t="shared" si="0"/>
        <v>是</v>
      </c>
    </row>
    <row r="27" ht="36" customHeight="1" spans="1:5">
      <c r="A27" s="163" t="s">
        <v>3132</v>
      </c>
      <c r="B27" s="131">
        <v>3337</v>
      </c>
      <c r="C27" s="131">
        <v>4510</v>
      </c>
      <c r="D27" s="111">
        <f t="shared" si="2"/>
        <v>0.352</v>
      </c>
      <c r="E27" s="162" t="str">
        <f t="shared" si="0"/>
        <v>是</v>
      </c>
    </row>
    <row r="28" ht="36" customHeight="1" spans="1:5">
      <c r="A28" s="161" t="s">
        <v>3138</v>
      </c>
      <c r="B28" s="128">
        <v>10824</v>
      </c>
      <c r="C28" s="129">
        <v>8485</v>
      </c>
      <c r="D28" s="108">
        <f t="shared" si="2"/>
        <v>-0.216</v>
      </c>
      <c r="E28" s="162" t="str">
        <f t="shared" si="0"/>
        <v>是</v>
      </c>
    </row>
    <row r="29" ht="36" customHeight="1" spans="1:5">
      <c r="A29" s="163" t="s">
        <v>3130</v>
      </c>
      <c r="B29" s="131">
        <v>7574</v>
      </c>
      <c r="C29" s="138">
        <v>8073</v>
      </c>
      <c r="D29" s="111">
        <f t="shared" si="2"/>
        <v>0.066</v>
      </c>
      <c r="E29" s="162" t="str">
        <f t="shared" si="0"/>
        <v>是</v>
      </c>
    </row>
    <row r="30" ht="36" customHeight="1" spans="1:5">
      <c r="A30" s="163" t="s">
        <v>3131</v>
      </c>
      <c r="B30" s="131">
        <v>7</v>
      </c>
      <c r="C30" s="138">
        <v>4</v>
      </c>
      <c r="D30" s="111">
        <f t="shared" si="2"/>
        <v>-0.429</v>
      </c>
      <c r="E30" s="162" t="str">
        <f t="shared" si="0"/>
        <v>是</v>
      </c>
    </row>
    <row r="31" ht="36" customHeight="1" spans="1:5">
      <c r="A31" s="163" t="s">
        <v>3132</v>
      </c>
      <c r="B31" s="131">
        <v>3243</v>
      </c>
      <c r="C31" s="138">
        <v>408</v>
      </c>
      <c r="D31" s="111">
        <f t="shared" si="2"/>
        <v>-0.874</v>
      </c>
      <c r="E31" s="162" t="str">
        <f t="shared" si="0"/>
        <v>是</v>
      </c>
    </row>
    <row r="32" ht="36" customHeight="1" spans="1:5">
      <c r="A32" s="115" t="s">
        <v>3139</v>
      </c>
      <c r="B32" s="137">
        <f t="shared" ref="B32:C34" si="3">B4+B8+B12+B16+B20+B24+B28</f>
        <v>56169</v>
      </c>
      <c r="C32" s="137">
        <f t="shared" si="3"/>
        <v>58124</v>
      </c>
      <c r="D32" s="108">
        <f t="shared" si="2"/>
        <v>0.035</v>
      </c>
      <c r="E32" s="162" t="str">
        <f t="shared" si="0"/>
        <v>是</v>
      </c>
    </row>
    <row r="33" ht="36" customHeight="1" spans="1:5">
      <c r="A33" s="163" t="s">
        <v>3140</v>
      </c>
      <c r="B33" s="131">
        <f t="shared" si="3"/>
        <v>47982</v>
      </c>
      <c r="C33" s="131">
        <f t="shared" si="3"/>
        <v>49592</v>
      </c>
      <c r="D33" s="111">
        <f t="shared" si="2"/>
        <v>0.034</v>
      </c>
      <c r="E33" s="162" t="str">
        <f t="shared" si="0"/>
        <v>是</v>
      </c>
    </row>
    <row r="34" ht="36" customHeight="1" spans="1:5">
      <c r="A34" s="163" t="s">
        <v>3141</v>
      </c>
      <c r="B34" s="131">
        <f t="shared" si="3"/>
        <v>148</v>
      </c>
      <c r="C34" s="131">
        <f t="shared" si="3"/>
        <v>728</v>
      </c>
      <c r="D34" s="111">
        <f t="shared" si="2"/>
        <v>3.919</v>
      </c>
      <c r="E34" s="162" t="str">
        <f t="shared" si="0"/>
        <v>是</v>
      </c>
    </row>
    <row r="35" ht="36" customHeight="1" spans="1:5">
      <c r="A35" s="163" t="s">
        <v>3142</v>
      </c>
      <c r="B35" s="131">
        <f>B7+B11+B19+B23+B27+B31</f>
        <v>7649</v>
      </c>
      <c r="C35" s="131">
        <f>C7+C11+C19+C23+C27+C31</f>
        <v>5987</v>
      </c>
      <c r="D35" s="111">
        <f t="shared" si="2"/>
        <v>-0.217</v>
      </c>
      <c r="E35" s="162" t="str">
        <f t="shared" si="0"/>
        <v>是</v>
      </c>
    </row>
    <row r="36" ht="36" customHeight="1" spans="1:5">
      <c r="A36" s="117" t="s">
        <v>3143</v>
      </c>
      <c r="B36" s="128">
        <v>42329</v>
      </c>
      <c r="C36" s="128">
        <v>48503</v>
      </c>
      <c r="D36" s="108">
        <f t="shared" si="2"/>
        <v>0.146</v>
      </c>
      <c r="E36" s="162" t="str">
        <f t="shared" si="0"/>
        <v>是</v>
      </c>
    </row>
    <row r="37" ht="36" customHeight="1" spans="1:5">
      <c r="A37" s="164" t="s">
        <v>3144</v>
      </c>
      <c r="B37" s="128"/>
      <c r="C37" s="129"/>
      <c r="D37" s="139"/>
      <c r="E37" s="162" t="str">
        <f t="shared" si="0"/>
        <v>否</v>
      </c>
    </row>
    <row r="38" ht="36" customHeight="1" spans="1:5">
      <c r="A38" s="115" t="s">
        <v>3145</v>
      </c>
      <c r="B38" s="128">
        <f>B32+B36+B37</f>
        <v>98498</v>
      </c>
      <c r="C38" s="128">
        <f>C32+C36+C37</f>
        <v>106627</v>
      </c>
      <c r="D38" s="108">
        <f>(C38-B38)/B38</f>
        <v>0.083</v>
      </c>
      <c r="E38" s="162" t="str">
        <f t="shared" si="0"/>
        <v>是</v>
      </c>
    </row>
    <row r="39" spans="2:3">
      <c r="B39" s="154"/>
      <c r="C39" s="154"/>
    </row>
    <row r="40" spans="2:3">
      <c r="B40" s="154"/>
      <c r="C40" s="154"/>
    </row>
    <row r="41" spans="2:3">
      <c r="B41" s="154"/>
      <c r="C41" s="154"/>
    </row>
    <row r="42" spans="2:3">
      <c r="B42" s="154"/>
      <c r="C42" s="154"/>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7 D37 C25 C29:C31 C23 C6:C7 C9:C11 C13:C15 C17:C19 D14:D15 D19 D22">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0" activePane="bottomLeft" state="frozen"/>
      <selection/>
      <selection pane="bottomLeft" activeCell="B4" sqref="B4:D22"/>
    </sheetView>
  </sheetViews>
  <sheetFormatPr defaultColWidth="9" defaultRowHeight="14.25" outlineLevelCol="4"/>
  <cols>
    <col min="1" max="1" width="45.625" style="144" customWidth="1"/>
    <col min="2" max="4" width="20.625" style="144" customWidth="1"/>
    <col min="5" max="5" width="12.75" style="144" customWidth="1"/>
    <col min="6" max="16384" width="9" style="144"/>
  </cols>
  <sheetData>
    <row r="1" ht="45" customHeight="1" spans="1:4">
      <c r="A1" s="145" t="s">
        <v>3146</v>
      </c>
      <c r="B1" s="145"/>
      <c r="C1" s="145"/>
      <c r="D1" s="145"/>
    </row>
    <row r="2" ht="20.1" customHeight="1" spans="1:4">
      <c r="A2" s="146"/>
      <c r="B2" s="147"/>
      <c r="C2" s="148"/>
      <c r="D2" s="149" t="s">
        <v>3147</v>
      </c>
    </row>
    <row r="3" ht="45" customHeight="1" spans="1:5">
      <c r="A3" s="103" t="s">
        <v>2452</v>
      </c>
      <c r="B3" s="104" t="s">
        <v>4</v>
      </c>
      <c r="C3" s="104" t="s">
        <v>5</v>
      </c>
      <c r="D3" s="104" t="s">
        <v>6</v>
      </c>
      <c r="E3" s="150" t="s">
        <v>7</v>
      </c>
    </row>
    <row r="4" ht="36" customHeight="1" spans="1:5">
      <c r="A4" s="106" t="s">
        <v>3148</v>
      </c>
      <c r="B4" s="107">
        <v>27327</v>
      </c>
      <c r="C4" s="107">
        <v>31168</v>
      </c>
      <c r="D4" s="108">
        <f t="shared" ref="D4:D19" si="0">(C4-B4)/B4</f>
        <v>0.141</v>
      </c>
      <c r="E4" s="151" t="str">
        <f t="shared" ref="E4:E22" si="1">IF(A4&lt;&gt;"",IF(SUM(B4:C4)&lt;&gt;0,"是","否"),"是")</f>
        <v>是</v>
      </c>
    </row>
    <row r="5" ht="36" customHeight="1" spans="1:5">
      <c r="A5" s="109" t="s">
        <v>3149</v>
      </c>
      <c r="B5" s="110">
        <v>27293</v>
      </c>
      <c r="C5" s="110">
        <v>31035</v>
      </c>
      <c r="D5" s="111">
        <f t="shared" si="0"/>
        <v>0.137</v>
      </c>
      <c r="E5" s="151" t="str">
        <f t="shared" si="1"/>
        <v>是</v>
      </c>
    </row>
    <row r="6" ht="36" customHeight="1" spans="1:5">
      <c r="A6" s="152" t="s">
        <v>3150</v>
      </c>
      <c r="B6" s="107">
        <v>13453</v>
      </c>
      <c r="C6" s="107">
        <v>14727</v>
      </c>
      <c r="D6" s="108">
        <f t="shared" si="0"/>
        <v>0.095</v>
      </c>
      <c r="E6" s="151" t="str">
        <f t="shared" si="1"/>
        <v>是</v>
      </c>
    </row>
    <row r="7" ht="36" customHeight="1" spans="1:5">
      <c r="A7" s="109" t="s">
        <v>3149</v>
      </c>
      <c r="B7" s="110">
        <v>13448</v>
      </c>
      <c r="C7" s="112">
        <v>14722</v>
      </c>
      <c r="D7" s="111">
        <f t="shared" si="0"/>
        <v>0.095</v>
      </c>
      <c r="E7" s="151" t="str">
        <f t="shared" si="1"/>
        <v>是</v>
      </c>
    </row>
    <row r="8" s="143" customFormat="1" ht="36" customHeight="1" spans="1:5">
      <c r="A8" s="106" t="s">
        <v>3151</v>
      </c>
      <c r="B8" s="107">
        <v>892</v>
      </c>
      <c r="C8" s="107">
        <v>347</v>
      </c>
      <c r="D8" s="108">
        <f t="shared" si="0"/>
        <v>-0.611</v>
      </c>
      <c r="E8" s="151" t="str">
        <f t="shared" si="1"/>
        <v>是</v>
      </c>
    </row>
    <row r="9" s="143" customFormat="1" ht="36" customHeight="1" spans="1:5">
      <c r="A9" s="109" t="s">
        <v>3149</v>
      </c>
      <c r="B9" s="110">
        <v>89</v>
      </c>
      <c r="C9" s="112">
        <v>85</v>
      </c>
      <c r="D9" s="111">
        <f t="shared" si="0"/>
        <v>-0.045</v>
      </c>
      <c r="E9" s="151" t="str">
        <f t="shared" si="1"/>
        <v>是</v>
      </c>
    </row>
    <row r="10" s="143" customFormat="1" ht="36" customHeight="1" spans="1:5">
      <c r="A10" s="106" t="s">
        <v>3152</v>
      </c>
      <c r="B10" s="107">
        <v>8802</v>
      </c>
      <c r="C10" s="107">
        <v>8981</v>
      </c>
      <c r="D10" s="108">
        <f t="shared" si="0"/>
        <v>0.02</v>
      </c>
      <c r="E10" s="151" t="str">
        <f t="shared" si="1"/>
        <v>是</v>
      </c>
    </row>
    <row r="11" s="143" customFormat="1" ht="36" customHeight="1" spans="1:5">
      <c r="A11" s="109" t="s">
        <v>3149</v>
      </c>
      <c r="B11" s="110">
        <v>8799</v>
      </c>
      <c r="C11" s="113">
        <v>8979</v>
      </c>
      <c r="D11" s="111">
        <f t="shared" si="0"/>
        <v>0.02</v>
      </c>
      <c r="E11" s="151" t="str">
        <f t="shared" si="1"/>
        <v>是</v>
      </c>
    </row>
    <row r="12" s="143" customFormat="1" ht="36" customHeight="1" spans="1:5">
      <c r="A12" s="106" t="s">
        <v>3153</v>
      </c>
      <c r="B12" s="107">
        <v>437</v>
      </c>
      <c r="C12" s="107">
        <v>424</v>
      </c>
      <c r="D12" s="108">
        <f t="shared" si="0"/>
        <v>-0.03</v>
      </c>
      <c r="E12" s="151" t="str">
        <f t="shared" si="1"/>
        <v>是</v>
      </c>
    </row>
    <row r="13" s="143" customFormat="1" ht="36" customHeight="1" spans="1:5">
      <c r="A13" s="109" t="s">
        <v>3149</v>
      </c>
      <c r="B13" s="110">
        <v>435</v>
      </c>
      <c r="C13" s="113">
        <v>424</v>
      </c>
      <c r="D13" s="111">
        <f t="shared" si="0"/>
        <v>-0.025</v>
      </c>
      <c r="E13" s="151" t="str">
        <f t="shared" si="1"/>
        <v>是</v>
      </c>
    </row>
    <row r="14" s="143" customFormat="1" ht="36" customHeight="1" spans="1:5">
      <c r="A14" s="106" t="s">
        <v>3154</v>
      </c>
      <c r="B14" s="107">
        <v>4137</v>
      </c>
      <c r="C14" s="107">
        <v>4374</v>
      </c>
      <c r="D14" s="108">
        <f t="shared" si="0"/>
        <v>0.057</v>
      </c>
      <c r="E14" s="151" t="str">
        <f t="shared" si="1"/>
        <v>是</v>
      </c>
    </row>
    <row r="15" ht="36" customHeight="1" spans="1:5">
      <c r="A15" s="109" t="s">
        <v>3149</v>
      </c>
      <c r="B15" s="110">
        <v>4131</v>
      </c>
      <c r="C15" s="112">
        <v>4367</v>
      </c>
      <c r="D15" s="111">
        <f t="shared" si="0"/>
        <v>0.057</v>
      </c>
      <c r="E15" s="151" t="str">
        <f t="shared" si="1"/>
        <v>是</v>
      </c>
    </row>
    <row r="16" ht="36" customHeight="1" spans="1:5">
      <c r="A16" s="106" t="s">
        <v>3155</v>
      </c>
      <c r="B16" s="107">
        <v>12007</v>
      </c>
      <c r="C16" s="107">
        <v>12184</v>
      </c>
      <c r="D16" s="108">
        <f t="shared" si="0"/>
        <v>0.015</v>
      </c>
      <c r="E16" s="151" t="str">
        <f t="shared" si="1"/>
        <v>是</v>
      </c>
    </row>
    <row r="17" ht="36" customHeight="1" spans="1:5">
      <c r="A17" s="109" t="s">
        <v>3149</v>
      </c>
      <c r="B17" s="110">
        <v>12007</v>
      </c>
      <c r="C17" s="114">
        <v>12184</v>
      </c>
      <c r="D17" s="111">
        <f t="shared" si="0"/>
        <v>0.015</v>
      </c>
      <c r="E17" s="151" t="str">
        <f t="shared" si="1"/>
        <v>是</v>
      </c>
    </row>
    <row r="18" ht="36" customHeight="1" spans="1:5">
      <c r="A18" s="115" t="s">
        <v>3156</v>
      </c>
      <c r="B18" s="107">
        <f>B4+B6+B8+B10+B12+B14+B16</f>
        <v>67055</v>
      </c>
      <c r="C18" s="107">
        <f>C4+C6+C8+C10+C12+C14+C16</f>
        <v>72205</v>
      </c>
      <c r="D18" s="108">
        <f t="shared" si="0"/>
        <v>0.077</v>
      </c>
      <c r="E18" s="151" t="str">
        <f t="shared" si="1"/>
        <v>是</v>
      </c>
    </row>
    <row r="19" ht="36" customHeight="1" spans="1:5">
      <c r="A19" s="109" t="s">
        <v>3157</v>
      </c>
      <c r="B19" s="110">
        <f>B5+B7+B9+B11+B13+B15+B17</f>
        <v>66202</v>
      </c>
      <c r="C19" s="110">
        <f>C5+C7+C9+C11+C13+C15+C17</f>
        <v>71796</v>
      </c>
      <c r="D19" s="111">
        <f t="shared" si="0"/>
        <v>0.084</v>
      </c>
      <c r="E19" s="151" t="str">
        <f t="shared" si="1"/>
        <v>是</v>
      </c>
    </row>
    <row r="20" ht="36" customHeight="1" spans="1:5">
      <c r="A20" s="153" t="s">
        <v>3158</v>
      </c>
      <c r="B20" s="107"/>
      <c r="C20" s="107"/>
      <c r="D20" s="116"/>
      <c r="E20" s="151" t="str">
        <f t="shared" si="1"/>
        <v>否</v>
      </c>
    </row>
    <row r="21" ht="36" customHeight="1" spans="1:5">
      <c r="A21" s="117" t="s">
        <v>3159</v>
      </c>
      <c r="B21" s="107">
        <v>26765</v>
      </c>
      <c r="C21" s="107">
        <v>29261</v>
      </c>
      <c r="D21" s="108">
        <f>(C21-B21)/B21</f>
        <v>0.093</v>
      </c>
      <c r="E21" s="151" t="str">
        <f t="shared" si="1"/>
        <v>是</v>
      </c>
    </row>
    <row r="22" ht="36" customHeight="1" spans="1:5">
      <c r="A22" s="115" t="s">
        <v>3160</v>
      </c>
      <c r="B22" s="107">
        <f>B18+B20+B21</f>
        <v>93820</v>
      </c>
      <c r="C22" s="107">
        <f>C18+C20+C21</f>
        <v>101466</v>
      </c>
      <c r="D22" s="108">
        <f>(C22-B22)/B22</f>
        <v>0.081</v>
      </c>
      <c r="E22" s="151" t="str">
        <f t="shared" si="1"/>
        <v>是</v>
      </c>
    </row>
    <row r="23" spans="2:3">
      <c r="B23" s="154"/>
      <c r="C23" s="154"/>
    </row>
    <row r="24" spans="2:3">
      <c r="B24" s="154"/>
      <c r="C24" s="154"/>
    </row>
    <row r="25" spans="2:3">
      <c r="B25" s="154"/>
      <c r="C25" s="154"/>
    </row>
    <row r="26" spans="2:3">
      <c r="B26" s="154"/>
      <c r="C26" s="154"/>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workbookViewId="0">
      <pane ySplit="3" topLeftCell="A4" activePane="bottomLeft" state="frozen"/>
      <selection/>
      <selection pane="bottomLeft" activeCell="I10" sqref="I10"/>
    </sheetView>
  </sheetViews>
  <sheetFormatPr defaultColWidth="9" defaultRowHeight="14.25" outlineLevelCol="4"/>
  <cols>
    <col min="1" max="1" width="46.125" style="120" customWidth="1"/>
    <col min="2" max="4" width="20.625" style="120" customWidth="1"/>
    <col min="5" max="5" width="5" style="120" customWidth="1"/>
    <col min="6" max="16384" width="9" style="120"/>
  </cols>
  <sheetData>
    <row r="1" ht="45" customHeight="1" spans="1:4">
      <c r="A1" s="121" t="s">
        <v>3161</v>
      </c>
      <c r="B1" s="121"/>
      <c r="C1" s="121"/>
      <c r="D1" s="121"/>
    </row>
    <row r="2" ht="20.1" customHeight="1" spans="1:4">
      <c r="A2" s="122"/>
      <c r="B2" s="123"/>
      <c r="C2" s="124"/>
      <c r="D2" s="125" t="s">
        <v>1</v>
      </c>
    </row>
    <row r="3" ht="45" customHeight="1" spans="1:5">
      <c r="A3" s="126" t="s">
        <v>3128</v>
      </c>
      <c r="B3" s="104" t="s">
        <v>4</v>
      </c>
      <c r="C3" s="104" t="s">
        <v>5</v>
      </c>
      <c r="D3" s="104" t="s">
        <v>6</v>
      </c>
      <c r="E3" s="105" t="s">
        <v>7</v>
      </c>
    </row>
    <row r="4" ht="36" customHeight="1" spans="1:5">
      <c r="A4" s="127" t="s">
        <v>3129</v>
      </c>
      <c r="B4" s="128">
        <v>10634</v>
      </c>
      <c r="C4" s="129">
        <v>10370</v>
      </c>
      <c r="D4" s="108">
        <v>-0.025</v>
      </c>
      <c r="E4" s="105" t="str">
        <f t="shared" ref="E4:E14" si="0">IF(A4&lt;&gt;"",IF(SUM(B4:C4)&lt;&gt;0,"是","否"),"是")</f>
        <v>是</v>
      </c>
    </row>
    <row r="5" ht="36" customHeight="1" spans="1:5">
      <c r="A5" s="130" t="s">
        <v>3130</v>
      </c>
      <c r="B5" s="131">
        <v>10287</v>
      </c>
      <c r="C5" s="131">
        <v>10137</v>
      </c>
      <c r="D5" s="111">
        <v>-0.015</v>
      </c>
      <c r="E5" s="105" t="str">
        <f t="shared" si="0"/>
        <v>是</v>
      </c>
    </row>
    <row r="6" ht="36" customHeight="1" spans="1:5">
      <c r="A6" s="130" t="s">
        <v>3131</v>
      </c>
      <c r="B6" s="131">
        <v>16</v>
      </c>
      <c r="C6" s="132">
        <v>3</v>
      </c>
      <c r="D6" s="111">
        <v>-0.813</v>
      </c>
      <c r="E6" s="105" t="str">
        <f t="shared" si="0"/>
        <v>是</v>
      </c>
    </row>
    <row r="7" s="119" customFormat="1" ht="36" customHeight="1" spans="1:5">
      <c r="A7" s="130" t="s">
        <v>3132</v>
      </c>
      <c r="B7" s="131"/>
      <c r="C7" s="132"/>
      <c r="D7" s="133"/>
      <c r="E7" s="105" t="str">
        <f t="shared" si="0"/>
        <v>否</v>
      </c>
    </row>
    <row r="8" s="119" customFormat="1" ht="36" customHeight="1" spans="1:5">
      <c r="A8" s="134" t="s">
        <v>3133</v>
      </c>
      <c r="B8" s="128">
        <v>14269</v>
      </c>
      <c r="C8" s="128">
        <v>15903</v>
      </c>
      <c r="D8" s="108">
        <v>0.115</v>
      </c>
      <c r="E8" s="105" t="str">
        <f t="shared" si="0"/>
        <v>是</v>
      </c>
    </row>
    <row r="9" s="119" customFormat="1" ht="36" customHeight="1" spans="1:5">
      <c r="A9" s="130" t="s">
        <v>3130</v>
      </c>
      <c r="B9" s="131">
        <v>13149</v>
      </c>
      <c r="C9" s="132">
        <v>14683</v>
      </c>
      <c r="D9" s="111">
        <v>0.117</v>
      </c>
      <c r="E9" s="105" t="str">
        <f t="shared" si="0"/>
        <v>是</v>
      </c>
    </row>
    <row r="10" s="119" customFormat="1" ht="36" customHeight="1" spans="1:5">
      <c r="A10" s="130" t="s">
        <v>3131</v>
      </c>
      <c r="B10" s="131">
        <v>4</v>
      </c>
      <c r="C10" s="132">
        <v>3</v>
      </c>
      <c r="D10" s="111">
        <v>-0.25</v>
      </c>
      <c r="E10" s="105" t="str">
        <f t="shared" si="0"/>
        <v>是</v>
      </c>
    </row>
    <row r="11" s="119" customFormat="1" ht="36" customHeight="1" spans="1:5">
      <c r="A11" s="130" t="s">
        <v>3132</v>
      </c>
      <c r="B11" s="131">
        <v>1069</v>
      </c>
      <c r="C11" s="132">
        <v>1069</v>
      </c>
      <c r="D11" s="108">
        <v>0</v>
      </c>
      <c r="E11" s="105" t="str">
        <f t="shared" si="0"/>
        <v>是</v>
      </c>
    </row>
    <row r="12" s="119" customFormat="1" ht="36" customHeight="1" spans="1:5">
      <c r="A12" s="127" t="s">
        <v>3134</v>
      </c>
      <c r="B12" s="128">
        <v>363</v>
      </c>
      <c r="C12" s="129">
        <v>386</v>
      </c>
      <c r="D12" s="108">
        <v>0.063</v>
      </c>
      <c r="E12" s="105" t="str">
        <f t="shared" si="0"/>
        <v>是</v>
      </c>
    </row>
    <row r="13" ht="36" customHeight="1" spans="1:5">
      <c r="A13" s="130" t="s">
        <v>3130</v>
      </c>
      <c r="B13" s="131">
        <v>359</v>
      </c>
      <c r="C13" s="132">
        <v>386</v>
      </c>
      <c r="D13" s="111">
        <v>0.075</v>
      </c>
      <c r="E13" s="105" t="str">
        <f t="shared" si="0"/>
        <v>是</v>
      </c>
    </row>
    <row r="14" ht="36" customHeight="1" spans="1:5">
      <c r="A14" s="130" t="s">
        <v>3131</v>
      </c>
      <c r="B14" s="131">
        <v>1</v>
      </c>
      <c r="C14" s="132"/>
      <c r="D14" s="133"/>
      <c r="E14" s="105" t="str">
        <f t="shared" si="0"/>
        <v>是</v>
      </c>
    </row>
    <row r="15" ht="36" customHeight="1" spans="1:5">
      <c r="A15" s="130" t="s">
        <v>3132</v>
      </c>
      <c r="B15" s="131"/>
      <c r="C15" s="132"/>
      <c r="D15" s="133"/>
      <c r="E15" s="105" t="str">
        <f t="shared" ref="E15:E38" si="1">IF(A15&lt;&gt;"",IF(SUM(B16:C16)&lt;&gt;0,"是","否"),"是")</f>
        <v>是</v>
      </c>
    </row>
    <row r="16" ht="36" customHeight="1" spans="1:5">
      <c r="A16" s="127" t="s">
        <v>3135</v>
      </c>
      <c r="B16" s="128">
        <v>14662</v>
      </c>
      <c r="C16" s="129">
        <v>14680</v>
      </c>
      <c r="D16" s="108">
        <v>0.001</v>
      </c>
      <c r="E16" s="105" t="str">
        <f t="shared" si="1"/>
        <v>是</v>
      </c>
    </row>
    <row r="17" ht="36" customHeight="1" spans="1:5">
      <c r="A17" s="130" t="s">
        <v>3130</v>
      </c>
      <c r="B17" s="131">
        <v>14566</v>
      </c>
      <c r="C17" s="135">
        <v>14579</v>
      </c>
      <c r="D17" s="111">
        <v>0.001</v>
      </c>
      <c r="E17" s="105" t="str">
        <f t="shared" si="1"/>
        <v>是</v>
      </c>
    </row>
    <row r="18" ht="36" customHeight="1" spans="1:5">
      <c r="A18" s="130" t="s">
        <v>3131</v>
      </c>
      <c r="B18" s="131">
        <v>93</v>
      </c>
      <c r="C18" s="135">
        <v>98</v>
      </c>
      <c r="D18" s="111">
        <v>0.054</v>
      </c>
      <c r="E18" s="105" t="str">
        <f t="shared" si="1"/>
        <v>否</v>
      </c>
    </row>
    <row r="19" ht="36" customHeight="1" spans="1:5">
      <c r="A19" s="130" t="s">
        <v>3132</v>
      </c>
      <c r="B19" s="131"/>
      <c r="C19" s="135"/>
      <c r="D19" s="133"/>
      <c r="E19" s="105" t="str">
        <f t="shared" si="1"/>
        <v>是</v>
      </c>
    </row>
    <row r="20" ht="36" customHeight="1" spans="1:5">
      <c r="A20" s="127" t="s">
        <v>3136</v>
      </c>
      <c r="B20" s="128">
        <v>343</v>
      </c>
      <c r="C20" s="129">
        <v>0</v>
      </c>
      <c r="D20" s="108">
        <v>-1</v>
      </c>
      <c r="E20" s="105" t="str">
        <f t="shared" si="1"/>
        <v>是</v>
      </c>
    </row>
    <row r="21" ht="36" customHeight="1" spans="1:5">
      <c r="A21" s="130" t="s">
        <v>3130</v>
      </c>
      <c r="B21" s="131">
        <v>343</v>
      </c>
      <c r="C21" s="129"/>
      <c r="D21" s="111">
        <v>-1</v>
      </c>
      <c r="E21" s="105" t="str">
        <f t="shared" si="1"/>
        <v>否</v>
      </c>
    </row>
    <row r="22" ht="36" customHeight="1" spans="1:5">
      <c r="A22" s="130" t="s">
        <v>3131</v>
      </c>
      <c r="B22" s="131"/>
      <c r="C22" s="131"/>
      <c r="D22" s="133"/>
      <c r="E22" s="105" t="str">
        <f t="shared" si="1"/>
        <v>否</v>
      </c>
    </row>
    <row r="23" ht="36" customHeight="1" spans="1:5">
      <c r="A23" s="130" t="s">
        <v>3132</v>
      </c>
      <c r="B23" s="131"/>
      <c r="C23" s="132"/>
      <c r="D23" s="136"/>
      <c r="E23" s="105" t="str">
        <f t="shared" si="1"/>
        <v>是</v>
      </c>
    </row>
    <row r="24" ht="36" customHeight="1" spans="1:5">
      <c r="A24" s="127" t="s">
        <v>3137</v>
      </c>
      <c r="B24" s="137">
        <v>5074</v>
      </c>
      <c r="C24" s="129">
        <v>8300</v>
      </c>
      <c r="D24" s="108">
        <v>0.636</v>
      </c>
      <c r="E24" s="105" t="str">
        <f t="shared" si="1"/>
        <v>是</v>
      </c>
    </row>
    <row r="25" ht="36" customHeight="1" spans="1:5">
      <c r="A25" s="130" t="s">
        <v>3130</v>
      </c>
      <c r="B25" s="131">
        <v>1704</v>
      </c>
      <c r="C25" s="138">
        <v>1734</v>
      </c>
      <c r="D25" s="111">
        <v>0.018</v>
      </c>
      <c r="E25" s="105" t="str">
        <f t="shared" si="1"/>
        <v>是</v>
      </c>
    </row>
    <row r="26" ht="36" customHeight="1" spans="1:5">
      <c r="A26" s="130" t="s">
        <v>3131</v>
      </c>
      <c r="B26" s="131">
        <v>27</v>
      </c>
      <c r="C26" s="131">
        <v>620</v>
      </c>
      <c r="D26" s="111">
        <v>21.963</v>
      </c>
      <c r="E26" s="105" t="str">
        <f t="shared" si="1"/>
        <v>是</v>
      </c>
    </row>
    <row r="27" ht="36" customHeight="1" spans="1:5">
      <c r="A27" s="130" t="s">
        <v>3132</v>
      </c>
      <c r="B27" s="131">
        <v>3337</v>
      </c>
      <c r="C27" s="131">
        <v>4510</v>
      </c>
      <c r="D27" s="111">
        <v>0.352</v>
      </c>
      <c r="E27" s="105" t="str">
        <f t="shared" si="1"/>
        <v>是</v>
      </c>
    </row>
    <row r="28" ht="36" customHeight="1" spans="1:5">
      <c r="A28" s="127" t="s">
        <v>3138</v>
      </c>
      <c r="B28" s="128">
        <v>10824</v>
      </c>
      <c r="C28" s="129">
        <v>8485</v>
      </c>
      <c r="D28" s="108">
        <v>-0.216</v>
      </c>
      <c r="E28" s="105" t="str">
        <f t="shared" si="1"/>
        <v>是</v>
      </c>
    </row>
    <row r="29" ht="36" customHeight="1" spans="1:5">
      <c r="A29" s="130" t="s">
        <v>3130</v>
      </c>
      <c r="B29" s="131">
        <v>7574</v>
      </c>
      <c r="C29" s="138">
        <v>8073</v>
      </c>
      <c r="D29" s="111">
        <v>0.066</v>
      </c>
      <c r="E29" s="105" t="str">
        <f t="shared" si="1"/>
        <v>是</v>
      </c>
    </row>
    <row r="30" ht="36" customHeight="1" spans="1:5">
      <c r="A30" s="130" t="s">
        <v>3131</v>
      </c>
      <c r="B30" s="131">
        <v>7</v>
      </c>
      <c r="C30" s="138">
        <v>4</v>
      </c>
      <c r="D30" s="111">
        <v>-0.429</v>
      </c>
      <c r="E30" s="105" t="str">
        <f t="shared" si="1"/>
        <v>是</v>
      </c>
    </row>
    <row r="31" ht="36" customHeight="1" spans="1:5">
      <c r="A31" s="130" t="s">
        <v>3132</v>
      </c>
      <c r="B31" s="131">
        <v>3243</v>
      </c>
      <c r="C31" s="138">
        <v>408</v>
      </c>
      <c r="D31" s="111">
        <v>-0.874</v>
      </c>
      <c r="E31" s="105" t="str">
        <f t="shared" si="1"/>
        <v>是</v>
      </c>
    </row>
    <row r="32" ht="36" customHeight="1" spans="1:5">
      <c r="A32" s="115" t="s">
        <v>3139</v>
      </c>
      <c r="B32" s="137">
        <v>56169</v>
      </c>
      <c r="C32" s="137">
        <v>58124</v>
      </c>
      <c r="D32" s="108">
        <v>0.035</v>
      </c>
      <c r="E32" s="105" t="str">
        <f t="shared" si="1"/>
        <v>是</v>
      </c>
    </row>
    <row r="33" ht="36" customHeight="1" spans="1:5">
      <c r="A33" s="130" t="s">
        <v>3140</v>
      </c>
      <c r="B33" s="131">
        <v>47982</v>
      </c>
      <c r="C33" s="131">
        <v>49592</v>
      </c>
      <c r="D33" s="111">
        <v>0.034</v>
      </c>
      <c r="E33" s="105" t="str">
        <f t="shared" si="1"/>
        <v>是</v>
      </c>
    </row>
    <row r="34" ht="36" customHeight="1" spans="1:5">
      <c r="A34" s="130" t="s">
        <v>3141</v>
      </c>
      <c r="B34" s="131">
        <v>148</v>
      </c>
      <c r="C34" s="131">
        <v>728</v>
      </c>
      <c r="D34" s="111">
        <v>3.919</v>
      </c>
      <c r="E34" s="105" t="str">
        <f t="shared" si="1"/>
        <v>是</v>
      </c>
    </row>
    <row r="35" ht="36" customHeight="1" spans="1:5">
      <c r="A35" s="130" t="s">
        <v>3142</v>
      </c>
      <c r="B35" s="131">
        <v>7649</v>
      </c>
      <c r="C35" s="131">
        <v>5987</v>
      </c>
      <c r="D35" s="111">
        <v>-0.217</v>
      </c>
      <c r="E35" s="105" t="str">
        <f t="shared" si="1"/>
        <v>是</v>
      </c>
    </row>
    <row r="36" ht="36" customHeight="1" spans="1:5">
      <c r="A36" s="117" t="s">
        <v>3143</v>
      </c>
      <c r="B36" s="128">
        <v>42329</v>
      </c>
      <c r="C36" s="128">
        <v>48503</v>
      </c>
      <c r="D36" s="108">
        <v>0.146</v>
      </c>
      <c r="E36" s="105" t="str">
        <f t="shared" si="1"/>
        <v>否</v>
      </c>
    </row>
    <row r="37" ht="36" customHeight="1" spans="1:5">
      <c r="A37" s="117" t="s">
        <v>3144</v>
      </c>
      <c r="B37" s="128"/>
      <c r="C37" s="129"/>
      <c r="D37" s="139"/>
      <c r="E37" s="105" t="str">
        <f t="shared" si="1"/>
        <v>是</v>
      </c>
    </row>
    <row r="38" ht="36" customHeight="1" spans="1:5">
      <c r="A38" s="115" t="s">
        <v>3145</v>
      </c>
      <c r="B38" s="128">
        <v>98498</v>
      </c>
      <c r="C38" s="128">
        <v>106627</v>
      </c>
      <c r="D38" s="108">
        <v>0.083</v>
      </c>
      <c r="E38" s="105" t="str">
        <f t="shared" si="1"/>
        <v>否</v>
      </c>
    </row>
    <row r="39" ht="18.75" spans="2:4">
      <c r="B39" s="140"/>
      <c r="C39" s="140"/>
      <c r="D39" s="141"/>
    </row>
    <row r="40" spans="2:3">
      <c r="B40" s="142"/>
      <c r="C40" s="142"/>
    </row>
    <row r="41" spans="2:3">
      <c r="B41" s="142"/>
      <c r="C41" s="142"/>
    </row>
    <row r="42" spans="2:3">
      <c r="B42" s="142"/>
      <c r="C42" s="142"/>
    </row>
    <row r="43" spans="2:3">
      <c r="B43" s="142"/>
      <c r="C43" s="142"/>
    </row>
  </sheetData>
  <mergeCells count="1">
    <mergeCell ref="A1:D1"/>
  </mergeCells>
  <conditionalFormatting sqref="E28:E32">
    <cfRule type="cellIs" dxfId="5" priority="2" stopIfTrue="1" operator="lessThan">
      <formula>0</formula>
    </cfRule>
  </conditionalFormatting>
  <conditionalFormatting sqref="D37 C25 C29:C31 C23 C17:C19 D19 D22 D7 C6:C7 C9:C11 C13:C14 D14 C15:D15">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selection activeCell="G11" sqref="G11"/>
    </sheetView>
  </sheetViews>
  <sheetFormatPr defaultColWidth="9" defaultRowHeight="14.25" outlineLevelCol="4"/>
  <cols>
    <col min="1" max="1" width="50.75" style="95" customWidth="1"/>
    <col min="2" max="3" width="20.625" style="96" customWidth="1"/>
    <col min="4" max="4" width="20.625" style="95" customWidth="1"/>
    <col min="5" max="5" width="5.125" style="95" customWidth="1"/>
    <col min="6" max="7" width="12.625" style="95"/>
    <col min="8" max="246" width="9" style="95"/>
    <col min="247" max="247" width="41.625" style="95" customWidth="1"/>
    <col min="248" max="249" width="14.5" style="95" customWidth="1"/>
    <col min="250" max="250" width="13.875" style="95" customWidth="1"/>
    <col min="251" max="253" width="9" style="95"/>
    <col min="254" max="255" width="10.5" style="95" customWidth="1"/>
    <col min="256" max="502" width="9" style="95"/>
    <col min="503" max="503" width="41.625" style="95" customWidth="1"/>
    <col min="504" max="505" width="14.5" style="95" customWidth="1"/>
    <col min="506" max="506" width="13.875" style="95" customWidth="1"/>
    <col min="507" max="509" width="9" style="95"/>
    <col min="510" max="511" width="10.5" style="95" customWidth="1"/>
    <col min="512" max="758" width="9" style="95"/>
    <col min="759" max="759" width="41.625" style="95" customWidth="1"/>
    <col min="760" max="761" width="14.5" style="95" customWidth="1"/>
    <col min="762" max="762" width="13.875" style="95" customWidth="1"/>
    <col min="763" max="765" width="9" style="95"/>
    <col min="766" max="767" width="10.5" style="95" customWidth="1"/>
    <col min="768" max="1014" width="9" style="95"/>
    <col min="1015" max="1015" width="41.625" style="95" customWidth="1"/>
    <col min="1016" max="1017" width="14.5" style="95" customWidth="1"/>
    <col min="1018" max="1018" width="13.875" style="95" customWidth="1"/>
    <col min="1019" max="1021" width="9" style="95"/>
    <col min="1022" max="1023" width="10.5" style="95" customWidth="1"/>
    <col min="1024" max="1270" width="9" style="95"/>
    <col min="1271" max="1271" width="41.625" style="95" customWidth="1"/>
    <col min="1272" max="1273" width="14.5" style="95" customWidth="1"/>
    <col min="1274" max="1274" width="13.875" style="95" customWidth="1"/>
    <col min="1275" max="1277" width="9" style="95"/>
    <col min="1278" max="1279" width="10.5" style="95" customWidth="1"/>
    <col min="1280" max="1526" width="9" style="95"/>
    <col min="1527" max="1527" width="41.625" style="95" customWidth="1"/>
    <col min="1528" max="1529" width="14.5" style="95" customWidth="1"/>
    <col min="1530" max="1530" width="13.875" style="95" customWidth="1"/>
    <col min="1531" max="1533" width="9" style="95"/>
    <col min="1534" max="1535" width="10.5" style="95" customWidth="1"/>
    <col min="1536" max="1782" width="9" style="95"/>
    <col min="1783" max="1783" width="41.625" style="95" customWidth="1"/>
    <col min="1784" max="1785" width="14.5" style="95" customWidth="1"/>
    <col min="1786" max="1786" width="13.875" style="95" customWidth="1"/>
    <col min="1787" max="1789" width="9" style="95"/>
    <col min="1790" max="1791" width="10.5" style="95" customWidth="1"/>
    <col min="1792" max="2038" width="9" style="95"/>
    <col min="2039" max="2039" width="41.625" style="95" customWidth="1"/>
    <col min="2040" max="2041" width="14.5" style="95" customWidth="1"/>
    <col min="2042" max="2042" width="13.875" style="95" customWidth="1"/>
    <col min="2043" max="2045" width="9" style="95"/>
    <col min="2046" max="2047" width="10.5" style="95" customWidth="1"/>
    <col min="2048" max="2294" width="9" style="95"/>
    <col min="2295" max="2295" width="41.625" style="95" customWidth="1"/>
    <col min="2296" max="2297" width="14.5" style="95" customWidth="1"/>
    <col min="2298" max="2298" width="13.875" style="95" customWidth="1"/>
    <col min="2299" max="2301" width="9" style="95"/>
    <col min="2302" max="2303" width="10.5" style="95" customWidth="1"/>
    <col min="2304" max="2550" width="9" style="95"/>
    <col min="2551" max="2551" width="41.625" style="95" customWidth="1"/>
    <col min="2552" max="2553" width="14.5" style="95" customWidth="1"/>
    <col min="2554" max="2554" width="13.875" style="95" customWidth="1"/>
    <col min="2555" max="2557" width="9" style="95"/>
    <col min="2558" max="2559" width="10.5" style="95" customWidth="1"/>
    <col min="2560" max="2806" width="9" style="95"/>
    <col min="2807" max="2807" width="41.625" style="95" customWidth="1"/>
    <col min="2808" max="2809" width="14.5" style="95" customWidth="1"/>
    <col min="2810" max="2810" width="13.875" style="95" customWidth="1"/>
    <col min="2811" max="2813" width="9" style="95"/>
    <col min="2814" max="2815" width="10.5" style="95" customWidth="1"/>
    <col min="2816" max="3062" width="9" style="95"/>
    <col min="3063" max="3063" width="41.625" style="95" customWidth="1"/>
    <col min="3064" max="3065" width="14.5" style="95" customWidth="1"/>
    <col min="3066" max="3066" width="13.875" style="95" customWidth="1"/>
    <col min="3067" max="3069" width="9" style="95"/>
    <col min="3070" max="3071" width="10.5" style="95" customWidth="1"/>
    <col min="3072" max="3318" width="9" style="95"/>
    <col min="3319" max="3319" width="41.625" style="95" customWidth="1"/>
    <col min="3320" max="3321" width="14.5" style="95" customWidth="1"/>
    <col min="3322" max="3322" width="13.875" style="95" customWidth="1"/>
    <col min="3323" max="3325" width="9" style="95"/>
    <col min="3326" max="3327" width="10.5" style="95" customWidth="1"/>
    <col min="3328" max="3574" width="9" style="95"/>
    <col min="3575" max="3575" width="41.625" style="95" customWidth="1"/>
    <col min="3576" max="3577" width="14.5" style="95" customWidth="1"/>
    <col min="3578" max="3578" width="13.875" style="95" customWidth="1"/>
    <col min="3579" max="3581" width="9" style="95"/>
    <col min="3582" max="3583" width="10.5" style="95" customWidth="1"/>
    <col min="3584" max="3830" width="9" style="95"/>
    <col min="3831" max="3831" width="41.625" style="95" customWidth="1"/>
    <col min="3832" max="3833" width="14.5" style="95" customWidth="1"/>
    <col min="3834" max="3834" width="13.875" style="95" customWidth="1"/>
    <col min="3835" max="3837" width="9" style="95"/>
    <col min="3838" max="3839" width="10.5" style="95" customWidth="1"/>
    <col min="3840" max="4086" width="9" style="95"/>
    <col min="4087" max="4087" width="41.625" style="95" customWidth="1"/>
    <col min="4088" max="4089" width="14.5" style="95" customWidth="1"/>
    <col min="4090" max="4090" width="13.875" style="95" customWidth="1"/>
    <col min="4091" max="4093" width="9" style="95"/>
    <col min="4094" max="4095" width="10.5" style="95" customWidth="1"/>
    <col min="4096" max="4342" width="9" style="95"/>
    <col min="4343" max="4343" width="41.625" style="95" customWidth="1"/>
    <col min="4344" max="4345" width="14.5" style="95" customWidth="1"/>
    <col min="4346" max="4346" width="13.875" style="95" customWidth="1"/>
    <col min="4347" max="4349" width="9" style="95"/>
    <col min="4350" max="4351" width="10.5" style="95" customWidth="1"/>
    <col min="4352" max="4598" width="9" style="95"/>
    <col min="4599" max="4599" width="41.625" style="95" customWidth="1"/>
    <col min="4600" max="4601" width="14.5" style="95" customWidth="1"/>
    <col min="4602" max="4602" width="13.875" style="95" customWidth="1"/>
    <col min="4603" max="4605" width="9" style="95"/>
    <col min="4606" max="4607" width="10.5" style="95" customWidth="1"/>
    <col min="4608" max="4854" width="9" style="95"/>
    <col min="4855" max="4855" width="41.625" style="95" customWidth="1"/>
    <col min="4856" max="4857" width="14.5" style="95" customWidth="1"/>
    <col min="4858" max="4858" width="13.875" style="95" customWidth="1"/>
    <col min="4859" max="4861" width="9" style="95"/>
    <col min="4862" max="4863" width="10.5" style="95" customWidth="1"/>
    <col min="4864" max="5110" width="9" style="95"/>
    <col min="5111" max="5111" width="41.625" style="95" customWidth="1"/>
    <col min="5112" max="5113" width="14.5" style="95" customWidth="1"/>
    <col min="5114" max="5114" width="13.875" style="95" customWidth="1"/>
    <col min="5115" max="5117" width="9" style="95"/>
    <col min="5118" max="5119" width="10.5" style="95" customWidth="1"/>
    <col min="5120" max="5366" width="9" style="95"/>
    <col min="5367" max="5367" width="41.625" style="95" customWidth="1"/>
    <col min="5368" max="5369" width="14.5" style="95" customWidth="1"/>
    <col min="5370" max="5370" width="13.875" style="95" customWidth="1"/>
    <col min="5371" max="5373" width="9" style="95"/>
    <col min="5374" max="5375" width="10.5" style="95" customWidth="1"/>
    <col min="5376" max="5622" width="9" style="95"/>
    <col min="5623" max="5623" width="41.625" style="95" customWidth="1"/>
    <col min="5624" max="5625" width="14.5" style="95" customWidth="1"/>
    <col min="5626" max="5626" width="13.875" style="95" customWidth="1"/>
    <col min="5627" max="5629" width="9" style="95"/>
    <col min="5630" max="5631" width="10.5" style="95" customWidth="1"/>
    <col min="5632" max="5878" width="9" style="95"/>
    <col min="5879" max="5879" width="41.625" style="95" customWidth="1"/>
    <col min="5880" max="5881" width="14.5" style="95" customWidth="1"/>
    <col min="5882" max="5882" width="13.875" style="95" customWidth="1"/>
    <col min="5883" max="5885" width="9" style="95"/>
    <col min="5886" max="5887" width="10.5" style="95" customWidth="1"/>
    <col min="5888" max="6134" width="9" style="95"/>
    <col min="6135" max="6135" width="41.625" style="95" customWidth="1"/>
    <col min="6136" max="6137" width="14.5" style="95" customWidth="1"/>
    <col min="6138" max="6138" width="13.875" style="95" customWidth="1"/>
    <col min="6139" max="6141" width="9" style="95"/>
    <col min="6142" max="6143" width="10.5" style="95" customWidth="1"/>
    <col min="6144" max="6390" width="9" style="95"/>
    <col min="6391" max="6391" width="41.625" style="95" customWidth="1"/>
    <col min="6392" max="6393" width="14.5" style="95" customWidth="1"/>
    <col min="6394" max="6394" width="13.875" style="95" customWidth="1"/>
    <col min="6395" max="6397" width="9" style="95"/>
    <col min="6398" max="6399" width="10.5" style="95" customWidth="1"/>
    <col min="6400" max="6646" width="9" style="95"/>
    <col min="6647" max="6647" width="41.625" style="95" customWidth="1"/>
    <col min="6648" max="6649" width="14.5" style="95" customWidth="1"/>
    <col min="6650" max="6650" width="13.875" style="95" customWidth="1"/>
    <col min="6651" max="6653" width="9" style="95"/>
    <col min="6654" max="6655" width="10.5" style="95" customWidth="1"/>
    <col min="6656" max="6902" width="9" style="95"/>
    <col min="6903" max="6903" width="41.625" style="95" customWidth="1"/>
    <col min="6904" max="6905" width="14.5" style="95" customWidth="1"/>
    <col min="6906" max="6906" width="13.875" style="95" customWidth="1"/>
    <col min="6907" max="6909" width="9" style="95"/>
    <col min="6910" max="6911" width="10.5" style="95" customWidth="1"/>
    <col min="6912" max="7158" width="9" style="95"/>
    <col min="7159" max="7159" width="41.625" style="95" customWidth="1"/>
    <col min="7160" max="7161" width="14.5" style="95" customWidth="1"/>
    <col min="7162" max="7162" width="13.875" style="95" customWidth="1"/>
    <col min="7163" max="7165" width="9" style="95"/>
    <col min="7166" max="7167" width="10.5" style="95" customWidth="1"/>
    <col min="7168" max="7414" width="9" style="95"/>
    <col min="7415" max="7415" width="41.625" style="95" customWidth="1"/>
    <col min="7416" max="7417" width="14.5" style="95" customWidth="1"/>
    <col min="7418" max="7418" width="13.875" style="95" customWidth="1"/>
    <col min="7419" max="7421" width="9" style="95"/>
    <col min="7422" max="7423" width="10.5" style="95" customWidth="1"/>
    <col min="7424" max="7670" width="9" style="95"/>
    <col min="7671" max="7671" width="41.625" style="95" customWidth="1"/>
    <col min="7672" max="7673" width="14.5" style="95" customWidth="1"/>
    <col min="7674" max="7674" width="13.875" style="95" customWidth="1"/>
    <col min="7675" max="7677" width="9" style="95"/>
    <col min="7678" max="7679" width="10.5" style="95" customWidth="1"/>
    <col min="7680" max="7926" width="9" style="95"/>
    <col min="7927" max="7927" width="41.625" style="95" customWidth="1"/>
    <col min="7928" max="7929" width="14.5" style="95" customWidth="1"/>
    <col min="7930" max="7930" width="13.875" style="95" customWidth="1"/>
    <col min="7931" max="7933" width="9" style="95"/>
    <col min="7934" max="7935" width="10.5" style="95" customWidth="1"/>
    <col min="7936" max="8182" width="9" style="95"/>
    <col min="8183" max="8183" width="41.625" style="95" customWidth="1"/>
    <col min="8184" max="8185" width="14.5" style="95" customWidth="1"/>
    <col min="8186" max="8186" width="13.875" style="95" customWidth="1"/>
    <col min="8187" max="8189" width="9" style="95"/>
    <col min="8190" max="8191" width="10.5" style="95" customWidth="1"/>
    <col min="8192" max="8438" width="9" style="95"/>
    <col min="8439" max="8439" width="41.625" style="95" customWidth="1"/>
    <col min="8440" max="8441" width="14.5" style="95" customWidth="1"/>
    <col min="8442" max="8442" width="13.875" style="95" customWidth="1"/>
    <col min="8443" max="8445" width="9" style="95"/>
    <col min="8446" max="8447" width="10.5" style="95" customWidth="1"/>
    <col min="8448" max="8694" width="9" style="95"/>
    <col min="8695" max="8695" width="41.625" style="95" customWidth="1"/>
    <col min="8696" max="8697" width="14.5" style="95" customWidth="1"/>
    <col min="8698" max="8698" width="13.875" style="95" customWidth="1"/>
    <col min="8699" max="8701" width="9" style="95"/>
    <col min="8702" max="8703" width="10.5" style="95" customWidth="1"/>
    <col min="8704" max="8950" width="9" style="95"/>
    <col min="8951" max="8951" width="41.625" style="95" customWidth="1"/>
    <col min="8952" max="8953" width="14.5" style="95" customWidth="1"/>
    <col min="8954" max="8954" width="13.875" style="95" customWidth="1"/>
    <col min="8955" max="8957" width="9" style="95"/>
    <col min="8958" max="8959" width="10.5" style="95" customWidth="1"/>
    <col min="8960" max="9206" width="9" style="95"/>
    <col min="9207" max="9207" width="41.625" style="95" customWidth="1"/>
    <col min="9208" max="9209" width="14.5" style="95" customWidth="1"/>
    <col min="9210" max="9210" width="13.875" style="95" customWidth="1"/>
    <col min="9211" max="9213" width="9" style="95"/>
    <col min="9214" max="9215" width="10.5" style="95" customWidth="1"/>
    <col min="9216" max="9462" width="9" style="95"/>
    <col min="9463" max="9463" width="41.625" style="95" customWidth="1"/>
    <col min="9464" max="9465" width="14.5" style="95" customWidth="1"/>
    <col min="9466" max="9466" width="13.875" style="95" customWidth="1"/>
    <col min="9467" max="9469" width="9" style="95"/>
    <col min="9470" max="9471" width="10.5" style="95" customWidth="1"/>
    <col min="9472" max="9718" width="9" style="95"/>
    <col min="9719" max="9719" width="41.625" style="95" customWidth="1"/>
    <col min="9720" max="9721" width="14.5" style="95" customWidth="1"/>
    <col min="9722" max="9722" width="13.875" style="95" customWidth="1"/>
    <col min="9723" max="9725" width="9" style="95"/>
    <col min="9726" max="9727" width="10.5" style="95" customWidth="1"/>
    <col min="9728" max="9974" width="9" style="95"/>
    <col min="9975" max="9975" width="41.625" style="95" customWidth="1"/>
    <col min="9976" max="9977" width="14.5" style="95" customWidth="1"/>
    <col min="9978" max="9978" width="13.875" style="95" customWidth="1"/>
    <col min="9979" max="9981" width="9" style="95"/>
    <col min="9982" max="9983" width="10.5" style="95" customWidth="1"/>
    <col min="9984" max="10230" width="9" style="95"/>
    <col min="10231" max="10231" width="41.625" style="95" customWidth="1"/>
    <col min="10232" max="10233" width="14.5" style="95" customWidth="1"/>
    <col min="10234" max="10234" width="13.875" style="95" customWidth="1"/>
    <col min="10235" max="10237" width="9" style="95"/>
    <col min="10238" max="10239" width="10.5" style="95" customWidth="1"/>
    <col min="10240" max="10486" width="9" style="95"/>
    <col min="10487" max="10487" width="41.625" style="95" customWidth="1"/>
    <col min="10488" max="10489" width="14.5" style="95" customWidth="1"/>
    <col min="10490" max="10490" width="13.875" style="95" customWidth="1"/>
    <col min="10491" max="10493" width="9" style="95"/>
    <col min="10494" max="10495" width="10.5" style="95" customWidth="1"/>
    <col min="10496" max="10742" width="9" style="95"/>
    <col min="10743" max="10743" width="41.625" style="95" customWidth="1"/>
    <col min="10744" max="10745" width="14.5" style="95" customWidth="1"/>
    <col min="10746" max="10746" width="13.875" style="95" customWidth="1"/>
    <col min="10747" max="10749" width="9" style="95"/>
    <col min="10750" max="10751" width="10.5" style="95" customWidth="1"/>
    <col min="10752" max="10998" width="9" style="95"/>
    <col min="10999" max="10999" width="41.625" style="95" customWidth="1"/>
    <col min="11000" max="11001" width="14.5" style="95" customWidth="1"/>
    <col min="11002" max="11002" width="13.875" style="95" customWidth="1"/>
    <col min="11003" max="11005" width="9" style="95"/>
    <col min="11006" max="11007" width="10.5" style="95" customWidth="1"/>
    <col min="11008" max="11254" width="9" style="95"/>
    <col min="11255" max="11255" width="41.625" style="95" customWidth="1"/>
    <col min="11256" max="11257" width="14.5" style="95" customWidth="1"/>
    <col min="11258" max="11258" width="13.875" style="95" customWidth="1"/>
    <col min="11259" max="11261" width="9" style="95"/>
    <col min="11262" max="11263" width="10.5" style="95" customWidth="1"/>
    <col min="11264" max="11510" width="9" style="95"/>
    <col min="11511" max="11511" width="41.625" style="95" customWidth="1"/>
    <col min="11512" max="11513" width="14.5" style="95" customWidth="1"/>
    <col min="11514" max="11514" width="13.875" style="95" customWidth="1"/>
    <col min="11515" max="11517" width="9" style="95"/>
    <col min="11518" max="11519" width="10.5" style="95" customWidth="1"/>
    <col min="11520" max="11766" width="9" style="95"/>
    <col min="11767" max="11767" width="41.625" style="95" customWidth="1"/>
    <col min="11768" max="11769" width="14.5" style="95" customWidth="1"/>
    <col min="11770" max="11770" width="13.875" style="95" customWidth="1"/>
    <col min="11771" max="11773" width="9" style="95"/>
    <col min="11774" max="11775" width="10.5" style="95" customWidth="1"/>
    <col min="11776" max="12022" width="9" style="95"/>
    <col min="12023" max="12023" width="41.625" style="95" customWidth="1"/>
    <col min="12024" max="12025" width="14.5" style="95" customWidth="1"/>
    <col min="12026" max="12026" width="13.875" style="95" customWidth="1"/>
    <col min="12027" max="12029" width="9" style="95"/>
    <col min="12030" max="12031" width="10.5" style="95" customWidth="1"/>
    <col min="12032" max="12278" width="9" style="95"/>
    <col min="12279" max="12279" width="41.625" style="95" customWidth="1"/>
    <col min="12280" max="12281" width="14.5" style="95" customWidth="1"/>
    <col min="12282" max="12282" width="13.875" style="95" customWidth="1"/>
    <col min="12283" max="12285" width="9" style="95"/>
    <col min="12286" max="12287" width="10.5" style="95" customWidth="1"/>
    <col min="12288" max="12534" width="9" style="95"/>
    <col min="12535" max="12535" width="41.625" style="95" customWidth="1"/>
    <col min="12536" max="12537" width="14.5" style="95" customWidth="1"/>
    <col min="12538" max="12538" width="13.875" style="95" customWidth="1"/>
    <col min="12539" max="12541" width="9" style="95"/>
    <col min="12542" max="12543" width="10.5" style="95" customWidth="1"/>
    <col min="12544" max="12790" width="9" style="95"/>
    <col min="12791" max="12791" width="41.625" style="95" customWidth="1"/>
    <col min="12792" max="12793" width="14.5" style="95" customWidth="1"/>
    <col min="12794" max="12794" width="13.875" style="95" customWidth="1"/>
    <col min="12795" max="12797" width="9" style="95"/>
    <col min="12798" max="12799" width="10.5" style="95" customWidth="1"/>
    <col min="12800" max="13046" width="9" style="95"/>
    <col min="13047" max="13047" width="41.625" style="95" customWidth="1"/>
    <col min="13048" max="13049" width="14.5" style="95" customWidth="1"/>
    <col min="13050" max="13050" width="13.875" style="95" customWidth="1"/>
    <col min="13051" max="13053" width="9" style="95"/>
    <col min="13054" max="13055" width="10.5" style="95" customWidth="1"/>
    <col min="13056" max="13302" width="9" style="95"/>
    <col min="13303" max="13303" width="41.625" style="95" customWidth="1"/>
    <col min="13304" max="13305" width="14.5" style="95" customWidth="1"/>
    <col min="13306" max="13306" width="13.875" style="95" customWidth="1"/>
    <col min="13307" max="13309" width="9" style="95"/>
    <col min="13310" max="13311" width="10.5" style="95" customWidth="1"/>
    <col min="13312" max="13558" width="9" style="95"/>
    <col min="13559" max="13559" width="41.625" style="95" customWidth="1"/>
    <col min="13560" max="13561" width="14.5" style="95" customWidth="1"/>
    <col min="13562" max="13562" width="13.875" style="95" customWidth="1"/>
    <col min="13563" max="13565" width="9" style="95"/>
    <col min="13566" max="13567" width="10.5" style="95" customWidth="1"/>
    <col min="13568" max="13814" width="9" style="95"/>
    <col min="13815" max="13815" width="41.625" style="95" customWidth="1"/>
    <col min="13816" max="13817" width="14.5" style="95" customWidth="1"/>
    <col min="13818" max="13818" width="13.875" style="95" customWidth="1"/>
    <col min="13819" max="13821" width="9" style="95"/>
    <col min="13822" max="13823" width="10.5" style="95" customWidth="1"/>
    <col min="13824" max="14070" width="9" style="95"/>
    <col min="14071" max="14071" width="41.625" style="95" customWidth="1"/>
    <col min="14072" max="14073" width="14.5" style="95" customWidth="1"/>
    <col min="14074" max="14074" width="13.875" style="95" customWidth="1"/>
    <col min="14075" max="14077" width="9" style="95"/>
    <col min="14078" max="14079" width="10.5" style="95" customWidth="1"/>
    <col min="14080" max="14326" width="9" style="95"/>
    <col min="14327" max="14327" width="41.625" style="95" customWidth="1"/>
    <col min="14328" max="14329" width="14.5" style="95" customWidth="1"/>
    <col min="14330" max="14330" width="13.875" style="95" customWidth="1"/>
    <col min="14331" max="14333" width="9" style="95"/>
    <col min="14334" max="14335" width="10.5" style="95" customWidth="1"/>
    <col min="14336" max="14582" width="9" style="95"/>
    <col min="14583" max="14583" width="41.625" style="95" customWidth="1"/>
    <col min="14584" max="14585" width="14.5" style="95" customWidth="1"/>
    <col min="14586" max="14586" width="13.875" style="95" customWidth="1"/>
    <col min="14587" max="14589" width="9" style="95"/>
    <col min="14590" max="14591" width="10.5" style="95" customWidth="1"/>
    <col min="14592" max="14838" width="9" style="95"/>
    <col min="14839" max="14839" width="41.625" style="95" customWidth="1"/>
    <col min="14840" max="14841" width="14.5" style="95" customWidth="1"/>
    <col min="14842" max="14842" width="13.875" style="95" customWidth="1"/>
    <col min="14843" max="14845" width="9" style="95"/>
    <col min="14846" max="14847" width="10.5" style="95" customWidth="1"/>
    <col min="14848" max="15094" width="9" style="95"/>
    <col min="15095" max="15095" width="41.625" style="95" customWidth="1"/>
    <col min="15096" max="15097" width="14.5" style="95" customWidth="1"/>
    <col min="15098" max="15098" width="13.875" style="95" customWidth="1"/>
    <col min="15099" max="15101" width="9" style="95"/>
    <col min="15102" max="15103" width="10.5" style="95" customWidth="1"/>
    <col min="15104" max="15350" width="9" style="95"/>
    <col min="15351" max="15351" width="41.625" style="95" customWidth="1"/>
    <col min="15352" max="15353" width="14.5" style="95" customWidth="1"/>
    <col min="15354" max="15354" width="13.875" style="95" customWidth="1"/>
    <col min="15355" max="15357" width="9" style="95"/>
    <col min="15358" max="15359" width="10.5" style="95" customWidth="1"/>
    <col min="15360" max="15606" width="9" style="95"/>
    <col min="15607" max="15607" width="41.625" style="95" customWidth="1"/>
    <col min="15608" max="15609" width="14.5" style="95" customWidth="1"/>
    <col min="15610" max="15610" width="13.875" style="95" customWidth="1"/>
    <col min="15611" max="15613" width="9" style="95"/>
    <col min="15614" max="15615" width="10.5" style="95" customWidth="1"/>
    <col min="15616" max="15862" width="9" style="95"/>
    <col min="15863" max="15863" width="41.625" style="95" customWidth="1"/>
    <col min="15864" max="15865" width="14.5" style="95" customWidth="1"/>
    <col min="15866" max="15866" width="13.875" style="95" customWidth="1"/>
    <col min="15867" max="15869" width="9" style="95"/>
    <col min="15870" max="15871" width="10.5" style="95" customWidth="1"/>
    <col min="15872" max="16118" width="9" style="95"/>
    <col min="16119" max="16119" width="41.625" style="95" customWidth="1"/>
    <col min="16120" max="16121" width="14.5" style="95" customWidth="1"/>
    <col min="16122" max="16122" width="13.875" style="95" customWidth="1"/>
    <col min="16123" max="16125" width="9" style="95"/>
    <col min="16126" max="16127" width="10.5" style="95" customWidth="1"/>
    <col min="16128" max="16384" width="9" style="95"/>
  </cols>
  <sheetData>
    <row r="1" ht="45" customHeight="1" spans="1:4">
      <c r="A1" s="97" t="s">
        <v>3162</v>
      </c>
      <c r="B1" s="98"/>
      <c r="C1" s="98"/>
      <c r="D1" s="97"/>
    </row>
    <row r="2" ht="20.1" customHeight="1" spans="1:4">
      <c r="A2" s="99"/>
      <c r="B2" s="100"/>
      <c r="C2" s="101"/>
      <c r="D2" s="102" t="s">
        <v>3041</v>
      </c>
    </row>
    <row r="3" ht="45" customHeight="1" spans="1:5">
      <c r="A3" s="103" t="s">
        <v>2452</v>
      </c>
      <c r="B3" s="104" t="s">
        <v>4</v>
      </c>
      <c r="C3" s="104" t="s">
        <v>5</v>
      </c>
      <c r="D3" s="104" t="s">
        <v>6</v>
      </c>
      <c r="E3" s="105" t="s">
        <v>7</v>
      </c>
    </row>
    <row r="4" ht="36" customHeight="1" spans="1:5">
      <c r="A4" s="106" t="s">
        <v>3148</v>
      </c>
      <c r="B4" s="107">
        <v>27327</v>
      </c>
      <c r="C4" s="107">
        <v>31168</v>
      </c>
      <c r="D4" s="108">
        <f t="shared" ref="D4:D19" si="0">(C4-B4)/B4</f>
        <v>0.141</v>
      </c>
      <c r="E4" s="105" t="str">
        <f t="shared" ref="E4:E22" si="1">IF(A4&lt;&gt;"",IF(SUM(B4:C4)&lt;&gt;0,"是","否"),"是")</f>
        <v>是</v>
      </c>
    </row>
    <row r="5" ht="36" customHeight="1" spans="1:5">
      <c r="A5" s="109" t="s">
        <v>3149</v>
      </c>
      <c r="B5" s="110">
        <v>27293</v>
      </c>
      <c r="C5" s="110">
        <v>31035</v>
      </c>
      <c r="D5" s="111">
        <f t="shared" si="0"/>
        <v>0.137</v>
      </c>
      <c r="E5" s="105" t="str">
        <f t="shared" si="1"/>
        <v>是</v>
      </c>
    </row>
    <row r="6" ht="36" customHeight="1" spans="1:5">
      <c r="A6" s="106" t="s">
        <v>3150</v>
      </c>
      <c r="B6" s="107">
        <v>13453</v>
      </c>
      <c r="C6" s="107">
        <v>14727</v>
      </c>
      <c r="D6" s="108">
        <f t="shared" si="0"/>
        <v>0.095</v>
      </c>
      <c r="E6" s="105" t="str">
        <f t="shared" si="1"/>
        <v>是</v>
      </c>
    </row>
    <row r="7" ht="36" customHeight="1" spans="1:5">
      <c r="A7" s="109" t="s">
        <v>3149</v>
      </c>
      <c r="B7" s="110">
        <v>13448</v>
      </c>
      <c r="C7" s="112">
        <v>14722</v>
      </c>
      <c r="D7" s="111">
        <f t="shared" si="0"/>
        <v>0.095</v>
      </c>
      <c r="E7" s="105" t="str">
        <f t="shared" si="1"/>
        <v>是</v>
      </c>
    </row>
    <row r="8" ht="36" customHeight="1" spans="1:5">
      <c r="A8" s="106" t="s">
        <v>3151</v>
      </c>
      <c r="B8" s="107">
        <v>892</v>
      </c>
      <c r="C8" s="107">
        <v>347</v>
      </c>
      <c r="D8" s="108">
        <f t="shared" si="0"/>
        <v>-0.611</v>
      </c>
      <c r="E8" s="105" t="str">
        <f t="shared" si="1"/>
        <v>是</v>
      </c>
    </row>
    <row r="9" ht="36" customHeight="1" spans="1:5">
      <c r="A9" s="109" t="s">
        <v>3149</v>
      </c>
      <c r="B9" s="110">
        <v>89</v>
      </c>
      <c r="C9" s="112">
        <v>85</v>
      </c>
      <c r="D9" s="111">
        <f t="shared" si="0"/>
        <v>-0.045</v>
      </c>
      <c r="E9" s="105" t="str">
        <f t="shared" si="1"/>
        <v>是</v>
      </c>
    </row>
    <row r="10" ht="36" customHeight="1" spans="1:5">
      <c r="A10" s="106" t="s">
        <v>3152</v>
      </c>
      <c r="B10" s="107">
        <v>8802</v>
      </c>
      <c r="C10" s="107">
        <v>8981</v>
      </c>
      <c r="D10" s="108">
        <f t="shared" si="0"/>
        <v>0.02</v>
      </c>
      <c r="E10" s="105" t="str">
        <f t="shared" si="1"/>
        <v>是</v>
      </c>
    </row>
    <row r="11" ht="36" customHeight="1" spans="1:5">
      <c r="A11" s="109" t="s">
        <v>3149</v>
      </c>
      <c r="B11" s="110">
        <v>8799</v>
      </c>
      <c r="C11" s="113">
        <v>8979</v>
      </c>
      <c r="D11" s="111">
        <f t="shared" si="0"/>
        <v>0.02</v>
      </c>
      <c r="E11" s="105" t="str">
        <f t="shared" si="1"/>
        <v>是</v>
      </c>
    </row>
    <row r="12" ht="36" customHeight="1" spans="1:5">
      <c r="A12" s="106" t="s">
        <v>3153</v>
      </c>
      <c r="B12" s="107">
        <v>437</v>
      </c>
      <c r="C12" s="107">
        <v>424</v>
      </c>
      <c r="D12" s="108">
        <f t="shared" si="0"/>
        <v>-0.03</v>
      </c>
      <c r="E12" s="105" t="str">
        <f t="shared" si="1"/>
        <v>是</v>
      </c>
    </row>
    <row r="13" ht="36" customHeight="1" spans="1:5">
      <c r="A13" s="109" t="s">
        <v>3149</v>
      </c>
      <c r="B13" s="110">
        <v>435</v>
      </c>
      <c r="C13" s="113">
        <v>424</v>
      </c>
      <c r="D13" s="111">
        <f t="shared" si="0"/>
        <v>-0.025</v>
      </c>
      <c r="E13" s="105" t="str">
        <f t="shared" si="1"/>
        <v>是</v>
      </c>
    </row>
    <row r="14" s="94" customFormat="1" ht="36" customHeight="1" spans="1:5">
      <c r="A14" s="106" t="s">
        <v>3154</v>
      </c>
      <c r="B14" s="107">
        <v>4137</v>
      </c>
      <c r="C14" s="107">
        <v>4374</v>
      </c>
      <c r="D14" s="108">
        <f t="shared" si="0"/>
        <v>0.057</v>
      </c>
      <c r="E14" s="105" t="str">
        <f t="shared" si="1"/>
        <v>是</v>
      </c>
    </row>
    <row r="15" ht="36" customHeight="1" spans="1:5">
      <c r="A15" s="109" t="s">
        <v>3149</v>
      </c>
      <c r="B15" s="110">
        <v>4131</v>
      </c>
      <c r="C15" s="112">
        <v>4367</v>
      </c>
      <c r="D15" s="111">
        <f t="shared" si="0"/>
        <v>0.057</v>
      </c>
      <c r="E15" s="105" t="str">
        <f t="shared" si="1"/>
        <v>是</v>
      </c>
    </row>
    <row r="16" ht="36" customHeight="1" spans="1:5">
      <c r="A16" s="106" t="s">
        <v>3155</v>
      </c>
      <c r="B16" s="107">
        <v>12007</v>
      </c>
      <c r="C16" s="107">
        <v>12184</v>
      </c>
      <c r="D16" s="108">
        <f t="shared" si="0"/>
        <v>0.015</v>
      </c>
      <c r="E16" s="105" t="str">
        <f t="shared" si="1"/>
        <v>是</v>
      </c>
    </row>
    <row r="17" ht="36" customHeight="1" spans="1:5">
      <c r="A17" s="109" t="s">
        <v>3149</v>
      </c>
      <c r="B17" s="110">
        <v>12007</v>
      </c>
      <c r="C17" s="114">
        <v>12184</v>
      </c>
      <c r="D17" s="111">
        <f t="shared" si="0"/>
        <v>0.015</v>
      </c>
      <c r="E17" s="105" t="str">
        <f t="shared" si="1"/>
        <v>是</v>
      </c>
    </row>
    <row r="18" ht="36" customHeight="1" spans="1:5">
      <c r="A18" s="115" t="s">
        <v>3156</v>
      </c>
      <c r="B18" s="107">
        <f>B4+B6+B8+B10+B12+B14+B16</f>
        <v>67055</v>
      </c>
      <c r="C18" s="107">
        <f>C4+C6+C8+C10+C12+C14+C16</f>
        <v>72205</v>
      </c>
      <c r="D18" s="108">
        <f t="shared" si="0"/>
        <v>0.077</v>
      </c>
      <c r="E18" s="105" t="str">
        <f t="shared" si="1"/>
        <v>是</v>
      </c>
    </row>
    <row r="19" ht="36" customHeight="1" spans="1:5">
      <c r="A19" s="109" t="s">
        <v>3157</v>
      </c>
      <c r="B19" s="110">
        <f>B5+B7+B9+B11+B13+B15+B17</f>
        <v>66202</v>
      </c>
      <c r="C19" s="110">
        <f>C5+C7+C9+C11+C13+C15+C17</f>
        <v>71796</v>
      </c>
      <c r="D19" s="111">
        <f t="shared" si="0"/>
        <v>0.084</v>
      </c>
      <c r="E19" s="105" t="str">
        <f t="shared" si="1"/>
        <v>是</v>
      </c>
    </row>
    <row r="20" ht="36" customHeight="1" spans="1:5">
      <c r="A20" s="106" t="s">
        <v>3158</v>
      </c>
      <c r="B20" s="107"/>
      <c r="C20" s="107"/>
      <c r="D20" s="116"/>
      <c r="E20" s="105" t="str">
        <f t="shared" si="1"/>
        <v>否</v>
      </c>
    </row>
    <row r="21" ht="36" customHeight="1" spans="1:5">
      <c r="A21" s="117" t="s">
        <v>3159</v>
      </c>
      <c r="B21" s="107">
        <v>26765</v>
      </c>
      <c r="C21" s="107">
        <v>29261</v>
      </c>
      <c r="D21" s="108">
        <f>(C21-B21)/B21</f>
        <v>0.093</v>
      </c>
      <c r="E21" s="105" t="str">
        <f t="shared" si="1"/>
        <v>是</v>
      </c>
    </row>
    <row r="22" ht="36" customHeight="1" spans="1:5">
      <c r="A22" s="115" t="s">
        <v>3160</v>
      </c>
      <c r="B22" s="107">
        <f>B18+B20+B21</f>
        <v>93820</v>
      </c>
      <c r="C22" s="107">
        <f>C18+C20+C21</f>
        <v>101466</v>
      </c>
      <c r="D22" s="108">
        <f>(C22-B22)/B22</f>
        <v>0.081</v>
      </c>
      <c r="E22" s="105" t="str">
        <f t="shared" si="1"/>
        <v>是</v>
      </c>
    </row>
    <row r="23" spans="2:3">
      <c r="B23" s="118"/>
      <c r="C23" s="118"/>
    </row>
    <row r="24" spans="2:3">
      <c r="B24" s="118"/>
      <c r="C24" s="118"/>
    </row>
    <row r="25" spans="2:3">
      <c r="B25" s="118"/>
      <c r="C25" s="118"/>
    </row>
    <row r="26" spans="2:3">
      <c r="B26" s="118"/>
      <c r="C26" s="118"/>
    </row>
  </sheetData>
  <mergeCells count="1">
    <mergeCell ref="A1:D1"/>
  </mergeCells>
  <conditionalFormatting sqref="E16:F16">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opLeftCell="A10" workbookViewId="0">
      <selection activeCell="J29" sqref="J29"/>
    </sheetView>
  </sheetViews>
  <sheetFormatPr defaultColWidth="10" defaultRowHeight="13.5" outlineLevelCol="6"/>
  <cols>
    <col min="1" max="1" width="24.625" style="48" customWidth="1"/>
    <col min="2" max="7" width="15.625" style="48" customWidth="1"/>
    <col min="8" max="8" width="9.75" style="48" customWidth="1"/>
    <col min="9" max="16384" width="10" style="48"/>
  </cols>
  <sheetData>
    <row r="1" ht="30" customHeight="1" spans="1:1">
      <c r="A1" s="75"/>
    </row>
    <row r="2" ht="28.7" customHeight="1" spans="1:7">
      <c r="A2" s="90" t="s">
        <v>3163</v>
      </c>
      <c r="B2" s="90"/>
      <c r="C2" s="90"/>
      <c r="D2" s="90"/>
      <c r="E2" s="90"/>
      <c r="F2" s="90"/>
      <c r="G2" s="90"/>
    </row>
    <row r="3" ht="23.1" customHeight="1" spans="1:7">
      <c r="A3" s="80"/>
      <c r="B3" s="80"/>
      <c r="F3" s="81" t="s">
        <v>3164</v>
      </c>
      <c r="G3" s="81"/>
    </row>
    <row r="4" ht="30" customHeight="1" spans="1:7">
      <c r="A4" s="85" t="s">
        <v>3165</v>
      </c>
      <c r="B4" s="85" t="s">
        <v>3166</v>
      </c>
      <c r="C4" s="85"/>
      <c r="D4" s="85"/>
      <c r="E4" s="85" t="s">
        <v>3167</v>
      </c>
      <c r="F4" s="85"/>
      <c r="G4" s="85"/>
    </row>
    <row r="5" ht="30" customHeight="1" spans="1:7">
      <c r="A5" s="85"/>
      <c r="B5" s="91"/>
      <c r="C5" s="85" t="s">
        <v>3168</v>
      </c>
      <c r="D5" s="85" t="s">
        <v>3169</v>
      </c>
      <c r="E5" s="91"/>
      <c r="F5" s="85" t="s">
        <v>3168</v>
      </c>
      <c r="G5" s="85" t="s">
        <v>3169</v>
      </c>
    </row>
    <row r="6" ht="30" customHeight="1" spans="1:7">
      <c r="A6" s="85" t="s">
        <v>3170</v>
      </c>
      <c r="B6" s="85" t="s">
        <v>3171</v>
      </c>
      <c r="C6" s="85" t="s">
        <v>3172</v>
      </c>
      <c r="D6" s="85" t="s">
        <v>3173</v>
      </c>
      <c r="E6" s="85" t="s">
        <v>3174</v>
      </c>
      <c r="F6" s="85" t="s">
        <v>3175</v>
      </c>
      <c r="G6" s="85" t="s">
        <v>3176</v>
      </c>
    </row>
    <row r="7" ht="30" customHeight="1" spans="1:7">
      <c r="A7" s="87" t="s">
        <v>3177</v>
      </c>
      <c r="B7" s="91">
        <v>29.75</v>
      </c>
      <c r="C7" s="91">
        <v>20.36</v>
      </c>
      <c r="D7" s="91">
        <v>9.39</v>
      </c>
      <c r="E7" s="91">
        <v>27.93</v>
      </c>
      <c r="F7" s="91">
        <v>17.99</v>
      </c>
      <c r="G7" s="91">
        <v>9.94</v>
      </c>
    </row>
    <row r="8" ht="30" customHeight="1" spans="1:7">
      <c r="A8" s="87" t="s">
        <v>3178</v>
      </c>
      <c r="B8" s="86">
        <v>29.75</v>
      </c>
      <c r="C8" s="86">
        <v>20.36</v>
      </c>
      <c r="D8" s="86">
        <v>9.39</v>
      </c>
      <c r="E8" s="86">
        <v>27.93</v>
      </c>
      <c r="F8" s="86">
        <v>17.99</v>
      </c>
      <c r="G8" s="86">
        <v>9.94</v>
      </c>
    </row>
    <row r="9" ht="44.1" customHeight="1" spans="1:7">
      <c r="A9" s="92" t="s">
        <v>3179</v>
      </c>
      <c r="B9" s="91"/>
      <c r="C9" s="91"/>
      <c r="D9" s="91"/>
      <c r="E9" s="91"/>
      <c r="F9" s="91"/>
      <c r="G9" s="91"/>
    </row>
    <row r="10" ht="30" customHeight="1" spans="1:7">
      <c r="A10" s="92" t="s">
        <v>3180</v>
      </c>
      <c r="B10" s="91"/>
      <c r="C10" s="91"/>
      <c r="D10" s="91"/>
      <c r="E10" s="91"/>
      <c r="F10" s="91"/>
      <c r="G10" s="91"/>
    </row>
    <row r="11" ht="30" customHeight="1" spans="1:7">
      <c r="A11" s="92" t="s">
        <v>3181</v>
      </c>
      <c r="B11" s="91"/>
      <c r="C11" s="91"/>
      <c r="D11" s="91"/>
      <c r="E11" s="91"/>
      <c r="F11" s="91"/>
      <c r="G11" s="91"/>
    </row>
    <row r="12" ht="30" customHeight="1" spans="1:7">
      <c r="A12" s="92" t="s">
        <v>2456</v>
      </c>
      <c r="B12" s="91"/>
      <c r="C12" s="91"/>
      <c r="D12" s="91"/>
      <c r="E12" s="91"/>
      <c r="F12" s="91"/>
      <c r="G12" s="91"/>
    </row>
    <row r="13" s="47" customFormat="1" ht="24.95" customHeight="1" spans="1:7">
      <c r="A13" s="74" t="s">
        <v>3182</v>
      </c>
      <c r="B13" s="74"/>
      <c r="C13" s="74"/>
      <c r="D13" s="74"/>
      <c r="E13" s="74"/>
      <c r="F13" s="74"/>
      <c r="G13" s="74"/>
    </row>
    <row r="14" s="47" customFormat="1" ht="24.95" customHeight="1" spans="1:7">
      <c r="A14" s="74" t="s">
        <v>3183</v>
      </c>
      <c r="B14" s="74"/>
      <c r="C14" s="74"/>
      <c r="D14" s="74"/>
      <c r="E14" s="74"/>
      <c r="F14" s="74"/>
      <c r="G14" s="74"/>
    </row>
    <row r="15" ht="18" customHeight="1" spans="1:7">
      <c r="A15" s="75"/>
      <c r="B15" s="75"/>
      <c r="C15" s="75"/>
      <c r="D15" s="75"/>
      <c r="E15" s="75"/>
      <c r="F15" s="75"/>
      <c r="G15" s="75"/>
    </row>
    <row r="16" ht="18" customHeight="1" spans="1:7">
      <c r="A16" s="75"/>
      <c r="B16" s="75"/>
      <c r="C16" s="75"/>
      <c r="D16" s="75"/>
      <c r="E16" s="75"/>
      <c r="F16" s="75"/>
      <c r="G16" s="75"/>
    </row>
    <row r="17" ht="18" customHeight="1" spans="1:7">
      <c r="A17" s="75"/>
      <c r="B17" s="75"/>
      <c r="C17" s="75"/>
      <c r="D17" s="75"/>
      <c r="E17" s="75"/>
      <c r="F17" s="75"/>
      <c r="G17" s="75"/>
    </row>
    <row r="18" ht="18" customHeight="1" spans="1:7">
      <c r="A18" s="75"/>
      <c r="B18" s="75"/>
      <c r="C18" s="75"/>
      <c r="D18" s="75"/>
      <c r="E18" s="75"/>
      <c r="F18" s="75"/>
      <c r="G18" s="75"/>
    </row>
    <row r="19" ht="14.1" customHeight="1" spans="1:7">
      <c r="A19" s="75"/>
      <c r="B19" s="75"/>
      <c r="C19" s="75"/>
      <c r="D19" s="75"/>
      <c r="E19" s="75"/>
      <c r="F19" s="75"/>
      <c r="G19" s="75"/>
    </row>
    <row r="20" ht="33" customHeight="1" spans="1:7">
      <c r="A20" s="80"/>
      <c r="B20" s="80"/>
      <c r="C20" s="80"/>
      <c r="D20" s="80"/>
      <c r="E20" s="80"/>
      <c r="F20" s="80"/>
      <c r="G20" s="80"/>
    </row>
    <row r="21" ht="28.7" customHeight="1" spans="1:7">
      <c r="A21" s="90" t="s">
        <v>3184</v>
      </c>
      <c r="B21" s="90"/>
      <c r="C21" s="90"/>
      <c r="D21" s="90"/>
      <c r="E21" s="90"/>
      <c r="F21" s="90"/>
      <c r="G21" s="90"/>
    </row>
    <row r="22" ht="21" customHeight="1" spans="1:7">
      <c r="A22" s="80"/>
      <c r="B22" s="80"/>
      <c r="F22" s="81" t="s">
        <v>3164</v>
      </c>
      <c r="G22" s="81"/>
    </row>
    <row r="23" ht="30" customHeight="1" spans="1:7">
      <c r="A23" s="85" t="s">
        <v>3165</v>
      </c>
      <c r="B23" s="85" t="s">
        <v>3166</v>
      </c>
      <c r="C23" s="85"/>
      <c r="D23" s="85"/>
      <c r="E23" s="85" t="s">
        <v>3167</v>
      </c>
      <c r="F23" s="85"/>
      <c r="G23" s="85"/>
    </row>
    <row r="24" ht="30" customHeight="1" spans="1:7">
      <c r="A24" s="85"/>
      <c r="B24" s="91"/>
      <c r="C24" s="85" t="s">
        <v>3168</v>
      </c>
      <c r="D24" s="85" t="s">
        <v>3169</v>
      </c>
      <c r="E24" s="91"/>
      <c r="F24" s="85" t="s">
        <v>3168</v>
      </c>
      <c r="G24" s="85" t="s">
        <v>3169</v>
      </c>
    </row>
    <row r="25" ht="30" customHeight="1" spans="1:7">
      <c r="A25" s="85" t="s">
        <v>3170</v>
      </c>
      <c r="B25" s="85" t="s">
        <v>3171</v>
      </c>
      <c r="C25" s="85" t="s">
        <v>3172</v>
      </c>
      <c r="D25" s="85" t="s">
        <v>3173</v>
      </c>
      <c r="E25" s="85" t="s">
        <v>3174</v>
      </c>
      <c r="F25" s="85" t="s">
        <v>3175</v>
      </c>
      <c r="G25" s="85" t="s">
        <v>3176</v>
      </c>
    </row>
    <row r="26" ht="30" customHeight="1" spans="1:7">
      <c r="A26" s="86" t="s">
        <v>3185</v>
      </c>
      <c r="B26" s="91">
        <v>29.75</v>
      </c>
      <c r="C26" s="91">
        <v>20.36</v>
      </c>
      <c r="D26" s="91">
        <v>9.39</v>
      </c>
      <c r="E26" s="91">
        <v>27.93</v>
      </c>
      <c r="F26" s="91">
        <v>17.99</v>
      </c>
      <c r="G26" s="91">
        <v>9.94</v>
      </c>
    </row>
    <row r="27" ht="30" customHeight="1" spans="1:7">
      <c r="A27" s="86" t="s">
        <v>3186</v>
      </c>
      <c r="B27" s="86">
        <v>29.75</v>
      </c>
      <c r="C27" s="86">
        <v>20.36</v>
      </c>
      <c r="D27" s="86">
        <v>9.39</v>
      </c>
      <c r="E27" s="86">
        <v>27.93</v>
      </c>
      <c r="F27" s="86">
        <v>17.99</v>
      </c>
      <c r="G27" s="86">
        <v>9.94</v>
      </c>
    </row>
    <row r="28" ht="30" customHeight="1" spans="1:7">
      <c r="A28" s="92" t="s">
        <v>3180</v>
      </c>
      <c r="B28" s="93"/>
      <c r="C28" s="93"/>
      <c r="D28" s="93"/>
      <c r="E28" s="93"/>
      <c r="F28" s="93"/>
      <c r="G28" s="93"/>
    </row>
    <row r="29" ht="30" customHeight="1" spans="1:7">
      <c r="A29" s="92" t="s">
        <v>3181</v>
      </c>
      <c r="B29" s="93"/>
      <c r="C29" s="93"/>
      <c r="D29" s="93"/>
      <c r="E29" s="93"/>
      <c r="F29" s="93"/>
      <c r="G29" s="93"/>
    </row>
    <row r="30" ht="30" customHeight="1" spans="1:7">
      <c r="A30" s="92" t="s">
        <v>2456</v>
      </c>
      <c r="B30" s="93"/>
      <c r="C30" s="93"/>
      <c r="D30" s="93"/>
      <c r="E30" s="93"/>
      <c r="F30" s="93"/>
      <c r="G30" s="93"/>
    </row>
    <row r="31" s="47" customFormat="1" ht="24.95" customHeight="1" spans="1:7">
      <c r="A31" s="89" t="s">
        <v>3182</v>
      </c>
      <c r="B31" s="89"/>
      <c r="C31" s="89"/>
      <c r="D31" s="89"/>
      <c r="E31" s="89"/>
      <c r="F31" s="89"/>
      <c r="G31" s="89"/>
    </row>
    <row r="32" s="47" customFormat="1" ht="24.95" customHeight="1" spans="1:7">
      <c r="A32" s="89" t="s">
        <v>3183</v>
      </c>
      <c r="B32" s="89"/>
      <c r="C32" s="89"/>
      <c r="D32" s="89"/>
      <c r="E32" s="89"/>
      <c r="F32" s="89"/>
      <c r="G32" s="89"/>
    </row>
  </sheetData>
  <mergeCells count="14">
    <mergeCell ref="A2:G2"/>
    <mergeCell ref="F3:G3"/>
    <mergeCell ref="B4:D4"/>
    <mergeCell ref="E4:G4"/>
    <mergeCell ref="A13:G13"/>
    <mergeCell ref="A14:G14"/>
    <mergeCell ref="A21:G21"/>
    <mergeCell ref="F22:G22"/>
    <mergeCell ref="B23:D23"/>
    <mergeCell ref="E23:G23"/>
    <mergeCell ref="A31:G31"/>
    <mergeCell ref="A32:G32"/>
    <mergeCell ref="A4:A5"/>
    <mergeCell ref="A23:A24"/>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B12" sqref="B12"/>
    </sheetView>
  </sheetViews>
  <sheetFormatPr defaultColWidth="10" defaultRowHeight="13.5" outlineLevelCol="6"/>
  <cols>
    <col min="1" max="1" width="62.25" style="48" customWidth="1"/>
    <col min="2" max="3" width="28.625" style="48" customWidth="1"/>
    <col min="4" max="4" width="9.75" style="48" customWidth="1"/>
    <col min="5" max="16384" width="10" style="48"/>
  </cols>
  <sheetData>
    <row r="1" ht="23.1" customHeight="1"/>
    <row r="2" ht="14.25" customHeight="1" spans="1:1">
      <c r="A2" s="75"/>
    </row>
    <row r="3" ht="28.7" customHeight="1" spans="1:3">
      <c r="A3" s="70" t="s">
        <v>3187</v>
      </c>
      <c r="B3" s="70"/>
      <c r="C3" s="70"/>
    </row>
    <row r="4" ht="27" customHeight="1" spans="1:3">
      <c r="A4" s="80"/>
      <c r="B4" s="80"/>
      <c r="C4" s="81" t="s">
        <v>3164</v>
      </c>
    </row>
    <row r="5" s="83" customFormat="1" ht="24" customHeight="1" spans="1:3">
      <c r="A5" s="85" t="s">
        <v>3188</v>
      </c>
      <c r="B5" s="85" t="s">
        <v>3121</v>
      </c>
      <c r="C5" s="85" t="s">
        <v>3189</v>
      </c>
    </row>
    <row r="6" s="83" customFormat="1" ht="32.1" customHeight="1" spans="1:3">
      <c r="A6" s="86" t="s">
        <v>3190</v>
      </c>
      <c r="B6" s="82"/>
      <c r="C6" s="82">
        <v>18.01</v>
      </c>
    </row>
    <row r="7" s="83" customFormat="1" ht="32.1" customHeight="1" spans="1:3">
      <c r="A7" s="86" t="s">
        <v>3191</v>
      </c>
      <c r="B7" s="82">
        <v>20.36</v>
      </c>
      <c r="C7" s="82"/>
    </row>
    <row r="8" s="83" customFormat="1" ht="32.1" customHeight="1" spans="1:3">
      <c r="A8" s="86" t="s">
        <v>3192</v>
      </c>
      <c r="B8" s="82"/>
      <c r="C8" s="82">
        <v>1.1</v>
      </c>
    </row>
    <row r="9" s="83" customFormat="1" ht="30" customHeight="1" spans="1:3">
      <c r="A9" s="87" t="s">
        <v>3193</v>
      </c>
      <c r="B9" s="82"/>
      <c r="C9" s="82"/>
    </row>
    <row r="10" s="83" customFormat="1" ht="32.1" customHeight="1" spans="1:3">
      <c r="A10" s="87" t="s">
        <v>3194</v>
      </c>
      <c r="B10" s="82"/>
      <c r="C10" s="82">
        <v>1.1</v>
      </c>
    </row>
    <row r="11" s="83" customFormat="1" ht="32.1" customHeight="1" spans="1:3">
      <c r="A11" s="86" t="s">
        <v>3195</v>
      </c>
      <c r="B11" s="82"/>
      <c r="C11" s="82">
        <v>1.12</v>
      </c>
    </row>
    <row r="12" s="83" customFormat="1" ht="32.1" customHeight="1" spans="1:3">
      <c r="A12" s="86" t="s">
        <v>3196</v>
      </c>
      <c r="B12" s="82"/>
      <c r="C12" s="82">
        <v>17.99</v>
      </c>
    </row>
    <row r="13" s="83" customFormat="1" ht="32.1" customHeight="1" spans="1:3">
      <c r="A13" s="86" t="s">
        <v>3197</v>
      </c>
      <c r="B13" s="82">
        <v>0</v>
      </c>
      <c r="C13" s="82"/>
    </row>
    <row r="14" s="83" customFormat="1" ht="32.1" customHeight="1" spans="1:3">
      <c r="A14" s="86" t="s">
        <v>3198</v>
      </c>
      <c r="B14" s="82">
        <v>0</v>
      </c>
      <c r="C14" s="82"/>
    </row>
    <row r="15" s="84" customFormat="1" ht="69" customHeight="1" spans="1:7">
      <c r="A15" s="88" t="s">
        <v>3199</v>
      </c>
      <c r="B15" s="88"/>
      <c r="C15" s="88"/>
      <c r="D15" s="89"/>
      <c r="E15" s="89"/>
      <c r="F15" s="89"/>
      <c r="G15" s="89"/>
    </row>
    <row r="16" spans="1:3">
      <c r="A16" s="80"/>
      <c r="B16" s="80"/>
      <c r="C16" s="80"/>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8" sqref="C8"/>
    </sheetView>
  </sheetViews>
  <sheetFormatPr defaultColWidth="10" defaultRowHeight="13.5" outlineLevelCol="6"/>
  <cols>
    <col min="1" max="1" width="60" style="48" customWidth="1"/>
    <col min="2" max="3" width="25.625" style="48" customWidth="1"/>
    <col min="4" max="4" width="9.75" style="48" customWidth="1"/>
    <col min="5" max="16384" width="10" style="48"/>
  </cols>
  <sheetData>
    <row r="1" ht="23.1" customHeight="1"/>
    <row r="2" ht="14.25" customHeight="1" spans="1:1">
      <c r="A2" s="75"/>
    </row>
    <row r="3" ht="28.7" customHeight="1" spans="1:3">
      <c r="A3" s="70" t="s">
        <v>3200</v>
      </c>
      <c r="B3" s="70"/>
      <c r="C3" s="70"/>
    </row>
    <row r="4" ht="27" customHeight="1" spans="1:3">
      <c r="A4" s="80"/>
      <c r="B4" s="80"/>
      <c r="C4" s="81" t="s">
        <v>3164</v>
      </c>
    </row>
    <row r="5" ht="24" customHeight="1" spans="1:3">
      <c r="A5" s="53" t="s">
        <v>3188</v>
      </c>
      <c r="B5" s="53" t="s">
        <v>3121</v>
      </c>
      <c r="C5" s="53" t="s">
        <v>3189</v>
      </c>
    </row>
    <row r="6" ht="32.1" customHeight="1" spans="1:3">
      <c r="A6" s="77" t="s">
        <v>3190</v>
      </c>
      <c r="B6" s="82"/>
      <c r="C6" s="82">
        <v>18.01</v>
      </c>
    </row>
    <row r="7" ht="32.1" customHeight="1" spans="1:3">
      <c r="A7" s="77" t="s">
        <v>3191</v>
      </c>
      <c r="B7" s="82">
        <v>20.36</v>
      </c>
      <c r="C7" s="82"/>
    </row>
    <row r="8" ht="32.1" customHeight="1" spans="1:3">
      <c r="A8" s="77" t="s">
        <v>3192</v>
      </c>
      <c r="B8" s="82"/>
      <c r="C8" s="82">
        <v>1.1</v>
      </c>
    </row>
    <row r="9" ht="32.1" customHeight="1" spans="1:3">
      <c r="A9" s="77" t="s">
        <v>3201</v>
      </c>
      <c r="B9" s="82"/>
      <c r="C9" s="82"/>
    </row>
    <row r="10" ht="32.1" customHeight="1" spans="1:3">
      <c r="A10" s="77" t="s">
        <v>3202</v>
      </c>
      <c r="B10" s="82"/>
      <c r="C10" s="82">
        <v>1.1</v>
      </c>
    </row>
    <row r="11" ht="32.1" customHeight="1" spans="1:3">
      <c r="A11" s="77" t="s">
        <v>3195</v>
      </c>
      <c r="B11" s="82"/>
      <c r="C11" s="82">
        <v>1.12</v>
      </c>
    </row>
    <row r="12" ht="32.1" customHeight="1" spans="1:3">
      <c r="A12" s="77" t="s">
        <v>3196</v>
      </c>
      <c r="B12" s="82"/>
      <c r="C12" s="82">
        <v>17.99</v>
      </c>
    </row>
    <row r="13" ht="32.1" customHeight="1" spans="1:3">
      <c r="A13" s="77" t="s">
        <v>3197</v>
      </c>
      <c r="B13" s="82">
        <v>0</v>
      </c>
      <c r="C13" s="82"/>
    </row>
    <row r="14" ht="32.1" customHeight="1" spans="1:3">
      <c r="A14" s="77" t="s">
        <v>3198</v>
      </c>
      <c r="B14" s="82">
        <v>0</v>
      </c>
      <c r="C14" s="82"/>
    </row>
    <row r="15" s="47" customFormat="1" ht="69" customHeight="1" spans="1:7">
      <c r="A15" s="58" t="s">
        <v>3203</v>
      </c>
      <c r="B15" s="58"/>
      <c r="C15" s="58"/>
      <c r="D15" s="74"/>
      <c r="E15" s="74"/>
      <c r="F15" s="74"/>
      <c r="G15" s="74"/>
    </row>
    <row r="16" spans="1:3">
      <c r="A16" s="80"/>
      <c r="B16" s="80"/>
      <c r="C16" s="80"/>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0" sqref="B10"/>
    </sheetView>
  </sheetViews>
  <sheetFormatPr defaultColWidth="10" defaultRowHeight="13.5" outlineLevelCol="2"/>
  <cols>
    <col min="1" max="1" width="60.5" style="48" customWidth="1"/>
    <col min="2" max="3" width="25.625" style="48" customWidth="1"/>
    <col min="4" max="4" width="9.75" style="48" customWidth="1"/>
    <col min="5" max="16384" width="10" style="48"/>
  </cols>
  <sheetData>
    <row r="1" ht="24" customHeight="1"/>
    <row r="2" ht="14.25" customHeight="1" spans="1:1">
      <c r="A2" s="75"/>
    </row>
    <row r="3" ht="28.7" customHeight="1" spans="1:3">
      <c r="A3" s="70" t="s">
        <v>3204</v>
      </c>
      <c r="B3" s="70"/>
      <c r="C3" s="70"/>
    </row>
    <row r="4" ht="24.95" customHeight="1" spans="1:3">
      <c r="A4" s="80"/>
      <c r="B4" s="80"/>
      <c r="C4" s="81" t="s">
        <v>3164</v>
      </c>
    </row>
    <row r="5" ht="32.1" customHeight="1" spans="1:3">
      <c r="A5" s="53" t="s">
        <v>3188</v>
      </c>
      <c r="B5" s="53" t="s">
        <v>3121</v>
      </c>
      <c r="C5" s="53" t="s">
        <v>3189</v>
      </c>
    </row>
    <row r="6" ht="32.1" customHeight="1" spans="1:3">
      <c r="A6" s="77" t="s">
        <v>3205</v>
      </c>
      <c r="B6" s="78"/>
      <c r="C6" s="78">
        <v>8.64</v>
      </c>
    </row>
    <row r="7" ht="32.1" customHeight="1" spans="1:3">
      <c r="A7" s="77" t="s">
        <v>3206</v>
      </c>
      <c r="B7" s="78">
        <v>9.39</v>
      </c>
      <c r="C7" s="78"/>
    </row>
    <row r="8" ht="32.1" customHeight="1" spans="1:3">
      <c r="A8" s="77" t="s">
        <v>3207</v>
      </c>
      <c r="B8" s="78"/>
      <c r="C8" s="78">
        <v>1.3</v>
      </c>
    </row>
    <row r="9" ht="32.1" customHeight="1" spans="1:3">
      <c r="A9" s="77" t="s">
        <v>3208</v>
      </c>
      <c r="B9" s="78"/>
      <c r="C9" s="78">
        <v>0</v>
      </c>
    </row>
    <row r="10" ht="32.1" customHeight="1" spans="1:3">
      <c r="A10" s="77" t="s">
        <v>3209</v>
      </c>
      <c r="B10" s="78"/>
      <c r="C10" s="78">
        <v>9.94</v>
      </c>
    </row>
    <row r="11" ht="32.1" customHeight="1" spans="1:3">
      <c r="A11" s="77" t="s">
        <v>3210</v>
      </c>
      <c r="B11" s="78">
        <v>0</v>
      </c>
      <c r="C11" s="78"/>
    </row>
    <row r="12" ht="32.1" customHeight="1" spans="1:3">
      <c r="A12" s="77" t="s">
        <v>3211</v>
      </c>
      <c r="B12" s="78">
        <v>0</v>
      </c>
      <c r="C12" s="78"/>
    </row>
    <row r="13" s="47" customFormat="1" ht="72" customHeight="1" spans="1:3">
      <c r="A13" s="58" t="s">
        <v>3212</v>
      </c>
      <c r="B13" s="58"/>
      <c r="C13" s="58"/>
    </row>
    <row r="14" ht="30.95" customHeight="1" spans="1:3">
      <c r="A14" s="79"/>
      <c r="B14" s="79"/>
      <c r="C14" s="79"/>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I16" sqref="I16"/>
    </sheetView>
  </sheetViews>
  <sheetFormatPr defaultColWidth="10" defaultRowHeight="13.5" outlineLevelCol="2"/>
  <cols>
    <col min="1" max="1" width="59.375" style="48" customWidth="1"/>
    <col min="2" max="3" width="25.625" style="48" customWidth="1"/>
    <col min="4" max="4" width="9.75" style="48" customWidth="1"/>
    <col min="5" max="16384" width="10" style="48"/>
  </cols>
  <sheetData>
    <row r="1" ht="24" customHeight="1"/>
    <row r="2" ht="14.25" customHeight="1" spans="1:1">
      <c r="A2" s="75"/>
    </row>
    <row r="3" ht="28.7" customHeight="1" spans="1:3">
      <c r="A3" s="70" t="s">
        <v>3213</v>
      </c>
      <c r="B3" s="70"/>
      <c r="C3" s="70"/>
    </row>
    <row r="4" s="46" customFormat="1" ht="24.95" customHeight="1" spans="1:3">
      <c r="A4" s="76"/>
      <c r="B4" s="76"/>
      <c r="C4" s="61" t="s">
        <v>3164</v>
      </c>
    </row>
    <row r="5" s="46" customFormat="1" ht="32.1" customHeight="1" spans="1:3">
      <c r="A5" s="53" t="s">
        <v>3188</v>
      </c>
      <c r="B5" s="53" t="s">
        <v>3121</v>
      </c>
      <c r="C5" s="53" t="s">
        <v>3189</v>
      </c>
    </row>
    <row r="6" s="46" customFormat="1" ht="32.1" customHeight="1" spans="1:3">
      <c r="A6" s="77" t="s">
        <v>3205</v>
      </c>
      <c r="B6" s="78"/>
      <c r="C6" s="78">
        <v>8.64</v>
      </c>
    </row>
    <row r="7" s="46" customFormat="1" ht="32.1" customHeight="1" spans="1:3">
      <c r="A7" s="77" t="s">
        <v>3206</v>
      </c>
      <c r="B7" s="78">
        <v>9.39</v>
      </c>
      <c r="C7" s="78"/>
    </row>
    <row r="8" s="46" customFormat="1" ht="32.1" customHeight="1" spans="1:3">
      <c r="A8" s="77" t="s">
        <v>3207</v>
      </c>
      <c r="B8" s="78"/>
      <c r="C8" s="78">
        <v>1.3</v>
      </c>
    </row>
    <row r="9" s="46" customFormat="1" ht="32.1" customHeight="1" spans="1:3">
      <c r="A9" s="77" t="s">
        <v>3208</v>
      </c>
      <c r="B9" s="78"/>
      <c r="C9" s="78">
        <v>0</v>
      </c>
    </row>
    <row r="10" s="46" customFormat="1" ht="32.1" customHeight="1" spans="1:3">
      <c r="A10" s="77" t="s">
        <v>3209</v>
      </c>
      <c r="B10" s="78"/>
      <c r="C10" s="78">
        <v>9.94</v>
      </c>
    </row>
    <row r="11" s="46" customFormat="1" ht="32.1" customHeight="1" spans="1:3">
      <c r="A11" s="77" t="s">
        <v>3214</v>
      </c>
      <c r="B11" s="78">
        <v>0</v>
      </c>
      <c r="C11" s="78"/>
    </row>
    <row r="12" s="46" customFormat="1" ht="32.1" customHeight="1" spans="1:3">
      <c r="A12" s="77" t="s">
        <v>3215</v>
      </c>
      <c r="B12" s="78">
        <v>0</v>
      </c>
      <c r="C12" s="78"/>
    </row>
    <row r="13" s="47" customFormat="1" ht="65.1" customHeight="1" spans="1:3">
      <c r="A13" s="58" t="s">
        <v>3216</v>
      </c>
      <c r="B13" s="58"/>
      <c r="C13" s="58"/>
    </row>
    <row r="14" ht="30.95" customHeight="1" spans="1:3">
      <c r="A14" s="79"/>
      <c r="B14" s="79"/>
      <c r="C14" s="79"/>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S13" sqref="S13"/>
    </sheetView>
  </sheetViews>
  <sheetFormatPr defaultColWidth="10" defaultRowHeight="13.5" outlineLevelCol="3"/>
  <cols>
    <col min="1" max="1" width="36" style="48" customWidth="1"/>
    <col min="2" max="4" width="15.625" style="48" customWidth="1"/>
    <col min="5" max="5" width="9.75" style="48" customWidth="1"/>
    <col min="6" max="16384" width="10" style="48"/>
  </cols>
  <sheetData>
    <row r="1" ht="21.95" customHeight="1"/>
    <row r="2" ht="14.25" customHeight="1" spans="1:1">
      <c r="A2" s="69"/>
    </row>
    <row r="3" ht="63" customHeight="1" spans="1:4">
      <c r="A3" s="70" t="s">
        <v>3217</v>
      </c>
      <c r="B3" s="70"/>
      <c r="C3" s="70"/>
      <c r="D3" s="70"/>
    </row>
    <row r="4" s="46" customFormat="1" ht="30" customHeight="1" spans="4:4">
      <c r="D4" s="61" t="s">
        <v>3164</v>
      </c>
    </row>
    <row r="5" s="46" customFormat="1" ht="24.95" customHeight="1" spans="1:4">
      <c r="A5" s="53" t="s">
        <v>3188</v>
      </c>
      <c r="B5" s="53" t="s">
        <v>3218</v>
      </c>
      <c r="C5" s="53" t="s">
        <v>3219</v>
      </c>
      <c r="D5" s="53" t="s">
        <v>3220</v>
      </c>
    </row>
    <row r="6" s="46" customFormat="1" ht="24.95" customHeight="1" spans="1:4">
      <c r="A6" s="71" t="s">
        <v>3221</v>
      </c>
      <c r="B6" s="55" t="s">
        <v>3222</v>
      </c>
      <c r="C6" s="72">
        <v>2.4</v>
      </c>
      <c r="D6" s="72">
        <v>2.4</v>
      </c>
    </row>
    <row r="7" s="46" customFormat="1" ht="24.95" customHeight="1" spans="1:4">
      <c r="A7" s="73" t="s">
        <v>3223</v>
      </c>
      <c r="B7" s="55" t="s">
        <v>3172</v>
      </c>
      <c r="C7" s="72">
        <v>1.1</v>
      </c>
      <c r="D7" s="72">
        <v>1.1</v>
      </c>
    </row>
    <row r="8" s="46" customFormat="1" ht="24.95" customHeight="1" spans="1:4">
      <c r="A8" s="73" t="s">
        <v>3224</v>
      </c>
      <c r="B8" s="55" t="s">
        <v>3173</v>
      </c>
      <c r="C8" s="72">
        <v>1.1</v>
      </c>
      <c r="D8" s="72">
        <v>1.1</v>
      </c>
    </row>
    <row r="9" s="46" customFormat="1" ht="24.95" customHeight="1" spans="1:4">
      <c r="A9" s="73" t="s">
        <v>3225</v>
      </c>
      <c r="B9" s="55" t="s">
        <v>3226</v>
      </c>
      <c r="C9" s="72">
        <v>1.3</v>
      </c>
      <c r="D9" s="72">
        <v>1.3</v>
      </c>
    </row>
    <row r="10" s="46" customFormat="1" ht="24.95" customHeight="1" spans="1:4">
      <c r="A10" s="73" t="s">
        <v>3224</v>
      </c>
      <c r="B10" s="55" t="s">
        <v>3175</v>
      </c>
      <c r="C10" s="72">
        <v>0</v>
      </c>
      <c r="D10" s="72">
        <v>0</v>
      </c>
    </row>
    <row r="11" s="46" customFormat="1" ht="24.95" customHeight="1" spans="1:4">
      <c r="A11" s="71" t="s">
        <v>3227</v>
      </c>
      <c r="B11" s="55" t="s">
        <v>3228</v>
      </c>
      <c r="C11" s="72">
        <v>1.12</v>
      </c>
      <c r="D11" s="72">
        <v>1.12</v>
      </c>
    </row>
    <row r="12" s="46" customFormat="1" ht="24.95" customHeight="1" spans="1:4">
      <c r="A12" s="73" t="s">
        <v>3223</v>
      </c>
      <c r="B12" s="55" t="s">
        <v>3229</v>
      </c>
      <c r="C12" s="72">
        <v>1.12</v>
      </c>
      <c r="D12" s="72">
        <v>1.12</v>
      </c>
    </row>
    <row r="13" s="46" customFormat="1" ht="24.95" customHeight="1" spans="1:4">
      <c r="A13" s="73" t="s">
        <v>3225</v>
      </c>
      <c r="B13" s="55" t="s">
        <v>3230</v>
      </c>
      <c r="C13" s="72">
        <v>0</v>
      </c>
      <c r="D13" s="72">
        <v>0</v>
      </c>
    </row>
    <row r="14" s="46" customFormat="1" ht="24.95" customHeight="1" spans="1:4">
      <c r="A14" s="71" t="s">
        <v>3231</v>
      </c>
      <c r="B14" s="55" t="s">
        <v>3232</v>
      </c>
      <c r="C14" s="72">
        <v>0.41</v>
      </c>
      <c r="D14" s="72">
        <v>0.41</v>
      </c>
    </row>
    <row r="15" s="46" customFormat="1" ht="24.95" customHeight="1" spans="1:4">
      <c r="A15" s="73" t="s">
        <v>3223</v>
      </c>
      <c r="B15" s="55" t="s">
        <v>3233</v>
      </c>
      <c r="C15" s="72">
        <v>0.38</v>
      </c>
      <c r="D15" s="72">
        <v>0.38</v>
      </c>
    </row>
    <row r="16" s="46" customFormat="1" ht="24.95" customHeight="1" spans="1:4">
      <c r="A16" s="73" t="s">
        <v>3225</v>
      </c>
      <c r="B16" s="55" t="s">
        <v>3234</v>
      </c>
      <c r="C16" s="72">
        <v>0.03</v>
      </c>
      <c r="D16" s="72">
        <v>0.03</v>
      </c>
    </row>
    <row r="17" s="46" customFormat="1" ht="24.95" customHeight="1" spans="1:4">
      <c r="A17" s="71" t="s">
        <v>3235</v>
      </c>
      <c r="B17" s="55" t="s">
        <v>3236</v>
      </c>
      <c r="C17" s="72">
        <v>1.41</v>
      </c>
      <c r="D17" s="72">
        <v>1.41</v>
      </c>
    </row>
    <row r="18" s="46" customFormat="1" ht="24.95" customHeight="1" spans="1:4">
      <c r="A18" s="73" t="s">
        <v>3223</v>
      </c>
      <c r="B18" s="55" t="s">
        <v>3237</v>
      </c>
      <c r="C18" s="72">
        <v>1.32</v>
      </c>
      <c r="D18" s="72">
        <v>1.32</v>
      </c>
    </row>
    <row r="19" s="46" customFormat="1" ht="24.95" customHeight="1" spans="1:4">
      <c r="A19" s="73" t="s">
        <v>3238</v>
      </c>
      <c r="B19" s="55"/>
      <c r="C19" s="72">
        <v>1.31</v>
      </c>
      <c r="D19" s="72">
        <v>1.31</v>
      </c>
    </row>
    <row r="20" s="46" customFormat="1" ht="24.95" customHeight="1" spans="1:4">
      <c r="A20" s="73" t="s">
        <v>3239</v>
      </c>
      <c r="B20" s="55" t="s">
        <v>3240</v>
      </c>
      <c r="C20" s="72">
        <v>0.01</v>
      </c>
      <c r="D20" s="72">
        <v>0.01</v>
      </c>
    </row>
    <row r="21" s="46" customFormat="1" ht="24.95" customHeight="1" spans="1:4">
      <c r="A21" s="73" t="s">
        <v>3225</v>
      </c>
      <c r="B21" s="55" t="s">
        <v>3241</v>
      </c>
      <c r="C21" s="72">
        <v>0.09</v>
      </c>
      <c r="D21" s="72">
        <v>0.09</v>
      </c>
    </row>
    <row r="22" s="46" customFormat="1" ht="24.95" customHeight="1" spans="1:4">
      <c r="A22" s="73" t="s">
        <v>3238</v>
      </c>
      <c r="B22" s="55"/>
      <c r="C22" s="72">
        <v>0.09</v>
      </c>
      <c r="D22" s="72">
        <v>0.09</v>
      </c>
    </row>
    <row r="23" s="46" customFormat="1" ht="24.95" customHeight="1" spans="1:4">
      <c r="A23" s="73" t="s">
        <v>3242</v>
      </c>
      <c r="B23" s="55" t="s">
        <v>3243</v>
      </c>
      <c r="C23" s="72">
        <v>0</v>
      </c>
      <c r="D23" s="72">
        <v>0</v>
      </c>
    </row>
    <row r="24" s="46" customFormat="1" ht="24.95" customHeight="1" spans="1:4">
      <c r="A24" s="71" t="s">
        <v>3244</v>
      </c>
      <c r="B24" s="55" t="s">
        <v>3245</v>
      </c>
      <c r="C24" s="72">
        <v>0.96</v>
      </c>
      <c r="D24" s="72">
        <v>0.96</v>
      </c>
    </row>
    <row r="25" s="46" customFormat="1" ht="24.95" customHeight="1" spans="1:4">
      <c r="A25" s="73" t="s">
        <v>3223</v>
      </c>
      <c r="B25" s="55" t="s">
        <v>3246</v>
      </c>
      <c r="C25" s="72">
        <v>0.63</v>
      </c>
      <c r="D25" s="72">
        <v>0.63</v>
      </c>
    </row>
    <row r="26" s="46" customFormat="1" ht="24.95" customHeight="1" spans="1:4">
      <c r="A26" s="73" t="s">
        <v>3225</v>
      </c>
      <c r="B26" s="55" t="s">
        <v>3247</v>
      </c>
      <c r="C26" s="72">
        <v>0.33</v>
      </c>
      <c r="D26" s="72">
        <v>0.33</v>
      </c>
    </row>
    <row r="27" s="47" customFormat="1" ht="69.95" customHeight="1" spans="1:4">
      <c r="A27" s="74" t="s">
        <v>3248</v>
      </c>
      <c r="B27" s="74"/>
      <c r="C27" s="74"/>
      <c r="D27" s="74"/>
    </row>
    <row r="28" ht="24.95" customHeight="1" spans="1:4">
      <c r="A28" s="75"/>
      <c r="B28" s="75"/>
      <c r="C28" s="75"/>
      <c r="D28" s="75"/>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topLeftCell="B1" workbookViewId="0">
      <pane ySplit="3" topLeftCell="A19" activePane="bottomLeft" state="frozen"/>
      <selection/>
      <selection pane="bottomLeft" activeCell="I38" sqref="I38"/>
    </sheetView>
  </sheetViews>
  <sheetFormatPr defaultColWidth="9" defaultRowHeight="14.25" outlineLevelCol="5"/>
  <cols>
    <col min="1" max="1" width="14.5" style="167" customWidth="1"/>
    <col min="2" max="2" width="50.75" style="167" customWidth="1"/>
    <col min="3" max="5" width="20.625" style="167" customWidth="1"/>
    <col min="6" max="16384" width="9" style="273"/>
  </cols>
  <sheetData>
    <row r="1" ht="45" customHeight="1" spans="1:5">
      <c r="A1" s="347"/>
      <c r="B1" s="347" t="s">
        <v>128</v>
      </c>
      <c r="C1" s="347"/>
      <c r="D1" s="347"/>
      <c r="E1" s="347"/>
    </row>
    <row r="2" ht="18.95" customHeight="1" spans="2:5">
      <c r="B2" s="474"/>
      <c r="C2" s="350"/>
      <c r="D2" s="350"/>
      <c r="E2" s="475" t="s">
        <v>1</v>
      </c>
    </row>
    <row r="3" s="471" customFormat="1" ht="45" customHeight="1" spans="1:6">
      <c r="A3" s="476" t="s">
        <v>2</v>
      </c>
      <c r="B3" s="353" t="s">
        <v>3</v>
      </c>
      <c r="C3" s="279" t="s">
        <v>129</v>
      </c>
      <c r="D3" s="279" t="s">
        <v>5</v>
      </c>
      <c r="E3" s="279" t="s">
        <v>130</v>
      </c>
      <c r="F3" s="280" t="s">
        <v>7</v>
      </c>
    </row>
    <row r="4" ht="32.1" customHeight="1" spans="1:6">
      <c r="A4" s="477" t="s">
        <v>8</v>
      </c>
      <c r="B4" s="478" t="s">
        <v>9</v>
      </c>
      <c r="C4" s="337">
        <f>SUM(C5:C19)</f>
        <v>24900</v>
      </c>
      <c r="D4" s="337">
        <v>23260</v>
      </c>
      <c r="E4" s="108">
        <f t="shared" ref="E4:E18" si="0">(D4-C4)/C4</f>
        <v>-0.066</v>
      </c>
      <c r="F4" s="284" t="str">
        <f t="shared" ref="F4:F40" si="1">IF(LEN(A4)=3,"是",IF(B4&lt;&gt;"",IF(SUM(C4:D4)&lt;&gt;0,"是","否"),"是"))</f>
        <v>是</v>
      </c>
    </row>
    <row r="5" ht="32.1" customHeight="1" spans="1:6">
      <c r="A5" s="360" t="s">
        <v>10</v>
      </c>
      <c r="B5" s="479" t="s">
        <v>11</v>
      </c>
      <c r="C5" s="335">
        <v>15860</v>
      </c>
      <c r="D5" s="442">
        <v>14948</v>
      </c>
      <c r="E5" s="111">
        <f t="shared" si="0"/>
        <v>-0.058</v>
      </c>
      <c r="F5" s="284" t="str">
        <f t="shared" si="1"/>
        <v>是</v>
      </c>
    </row>
    <row r="6" ht="32.1" customHeight="1" spans="1:6">
      <c r="A6" s="360" t="s">
        <v>12</v>
      </c>
      <c r="B6" s="479" t="s">
        <v>13</v>
      </c>
      <c r="C6" s="335">
        <v>1200</v>
      </c>
      <c r="D6" s="442">
        <v>1272</v>
      </c>
      <c r="E6" s="111">
        <f t="shared" si="0"/>
        <v>0.06</v>
      </c>
      <c r="F6" s="284" t="str">
        <f t="shared" si="1"/>
        <v>是</v>
      </c>
    </row>
    <row r="7" ht="32.1" customHeight="1" spans="1:6">
      <c r="A7" s="360" t="s">
        <v>14</v>
      </c>
      <c r="B7" s="479" t="s">
        <v>15</v>
      </c>
      <c r="C7" s="335">
        <v>250</v>
      </c>
      <c r="D7" s="442">
        <v>230</v>
      </c>
      <c r="E7" s="111">
        <f t="shared" si="0"/>
        <v>-0.08</v>
      </c>
      <c r="F7" s="284" t="str">
        <f t="shared" si="1"/>
        <v>是</v>
      </c>
    </row>
    <row r="8" customFormat="1" ht="32.1" customHeight="1" spans="1:6">
      <c r="A8" s="480" t="s">
        <v>16</v>
      </c>
      <c r="B8" s="481" t="s">
        <v>17</v>
      </c>
      <c r="C8" s="335">
        <v>670</v>
      </c>
      <c r="D8" s="442">
        <v>594</v>
      </c>
      <c r="E8" s="111">
        <f t="shared" si="0"/>
        <v>-0.113</v>
      </c>
      <c r="F8" s="284" t="str">
        <f t="shared" si="1"/>
        <v>是</v>
      </c>
    </row>
    <row r="9" ht="32.1" customHeight="1" spans="1:6">
      <c r="A9" s="360" t="s">
        <v>18</v>
      </c>
      <c r="B9" s="479" t="s">
        <v>19</v>
      </c>
      <c r="C9" s="335">
        <v>1400</v>
      </c>
      <c r="D9" s="442">
        <v>1426</v>
      </c>
      <c r="E9" s="111">
        <f t="shared" si="0"/>
        <v>0.019</v>
      </c>
      <c r="F9" s="284" t="str">
        <f t="shared" si="1"/>
        <v>是</v>
      </c>
    </row>
    <row r="10" customFormat="1" ht="32.1" customHeight="1" spans="1:6">
      <c r="A10" s="480" t="s">
        <v>20</v>
      </c>
      <c r="B10" s="481" t="s">
        <v>21</v>
      </c>
      <c r="C10" s="335">
        <v>670</v>
      </c>
      <c r="D10" s="442">
        <v>448</v>
      </c>
      <c r="E10" s="111">
        <f t="shared" si="0"/>
        <v>-0.331</v>
      </c>
      <c r="F10" s="284" t="str">
        <f t="shared" si="1"/>
        <v>是</v>
      </c>
    </row>
    <row r="11" customFormat="1" ht="32.1" customHeight="1" spans="1:6">
      <c r="A11" s="480" t="s">
        <v>22</v>
      </c>
      <c r="B11" s="481" t="s">
        <v>23</v>
      </c>
      <c r="C11" s="335">
        <v>470</v>
      </c>
      <c r="D11" s="442">
        <v>499</v>
      </c>
      <c r="E11" s="111">
        <f t="shared" si="0"/>
        <v>0.062</v>
      </c>
      <c r="F11" s="284" t="str">
        <f t="shared" si="1"/>
        <v>是</v>
      </c>
    </row>
    <row r="12" customFormat="1" ht="32.1" customHeight="1" spans="1:6">
      <c r="A12" s="480" t="s">
        <v>24</v>
      </c>
      <c r="B12" s="481" t="s">
        <v>25</v>
      </c>
      <c r="C12" s="335">
        <v>520</v>
      </c>
      <c r="D12" s="442">
        <v>288</v>
      </c>
      <c r="E12" s="111">
        <f t="shared" si="0"/>
        <v>-0.446</v>
      </c>
      <c r="F12" s="284" t="str">
        <f t="shared" si="1"/>
        <v>是</v>
      </c>
    </row>
    <row r="13" customFormat="1" ht="32.1" customHeight="1" spans="1:6">
      <c r="A13" s="480" t="s">
        <v>26</v>
      </c>
      <c r="B13" s="481" t="s">
        <v>27</v>
      </c>
      <c r="C13" s="335">
        <v>350</v>
      </c>
      <c r="D13" s="442">
        <v>489</v>
      </c>
      <c r="E13" s="111">
        <f t="shared" si="0"/>
        <v>0.397</v>
      </c>
      <c r="F13" s="284" t="str">
        <f t="shared" si="1"/>
        <v>是</v>
      </c>
    </row>
    <row r="14" customFormat="1" ht="32.1" customHeight="1" spans="1:6">
      <c r="A14" s="480" t="s">
        <v>28</v>
      </c>
      <c r="B14" s="481" t="s">
        <v>29</v>
      </c>
      <c r="C14" s="335">
        <v>400</v>
      </c>
      <c r="D14" s="442">
        <v>268</v>
      </c>
      <c r="E14" s="111">
        <f t="shared" si="0"/>
        <v>-0.33</v>
      </c>
      <c r="F14" s="284" t="str">
        <f t="shared" si="1"/>
        <v>是</v>
      </c>
    </row>
    <row r="15" ht="32.1" customHeight="1" spans="1:6">
      <c r="A15" s="360" t="s">
        <v>30</v>
      </c>
      <c r="B15" s="479" t="s">
        <v>31</v>
      </c>
      <c r="C15" s="335">
        <v>100</v>
      </c>
      <c r="D15" s="442">
        <v>100</v>
      </c>
      <c r="E15" s="111">
        <f t="shared" si="0"/>
        <v>0</v>
      </c>
      <c r="F15" s="284" t="str">
        <f t="shared" si="1"/>
        <v>是</v>
      </c>
    </row>
    <row r="16" customFormat="1" ht="32.1" customHeight="1" spans="1:6">
      <c r="A16" s="480" t="s">
        <v>32</v>
      </c>
      <c r="B16" s="481" t="s">
        <v>33</v>
      </c>
      <c r="C16" s="335">
        <v>700</v>
      </c>
      <c r="D16" s="442">
        <v>441</v>
      </c>
      <c r="E16" s="111">
        <f t="shared" si="0"/>
        <v>-0.37</v>
      </c>
      <c r="F16" s="284" t="str">
        <f t="shared" si="1"/>
        <v>是</v>
      </c>
    </row>
    <row r="17" customFormat="1" ht="32.1" customHeight="1" spans="1:6">
      <c r="A17" s="480" t="s">
        <v>34</v>
      </c>
      <c r="B17" s="481" t="s">
        <v>35</v>
      </c>
      <c r="C17" s="335">
        <v>1850</v>
      </c>
      <c r="D17" s="442">
        <v>1800</v>
      </c>
      <c r="E17" s="111">
        <f t="shared" si="0"/>
        <v>-0.027</v>
      </c>
      <c r="F17" s="284" t="str">
        <f t="shared" si="1"/>
        <v>是</v>
      </c>
    </row>
    <row r="18" customFormat="1" ht="32.1" customHeight="1" spans="1:6">
      <c r="A18" s="480" t="s">
        <v>36</v>
      </c>
      <c r="B18" s="481" t="s">
        <v>37</v>
      </c>
      <c r="C18" s="335">
        <v>460</v>
      </c>
      <c r="D18" s="442">
        <v>457</v>
      </c>
      <c r="E18" s="111">
        <f t="shared" si="0"/>
        <v>-0.007</v>
      </c>
      <c r="F18" s="284" t="str">
        <f t="shared" si="1"/>
        <v>是</v>
      </c>
    </row>
    <row r="19" customFormat="1" ht="32.1" customHeight="1" spans="1:6">
      <c r="A19" s="528" t="s">
        <v>131</v>
      </c>
      <c r="B19" s="481" t="s">
        <v>39</v>
      </c>
      <c r="C19" s="335"/>
      <c r="D19" s="482"/>
      <c r="E19" s="111"/>
      <c r="F19" s="284" t="str">
        <f t="shared" si="1"/>
        <v>否</v>
      </c>
    </row>
    <row r="20" ht="32.1" customHeight="1" spans="1:6">
      <c r="A20" s="358" t="s">
        <v>40</v>
      </c>
      <c r="B20" s="478" t="s">
        <v>41</v>
      </c>
      <c r="C20" s="337">
        <f>SUM(C21:C28)</f>
        <v>23000</v>
      </c>
      <c r="D20" s="337">
        <v>23180</v>
      </c>
      <c r="E20" s="108">
        <f>(D20-C20)/C20</f>
        <v>0.008</v>
      </c>
      <c r="F20" s="284" t="str">
        <f t="shared" si="1"/>
        <v>是</v>
      </c>
    </row>
    <row r="21" ht="32.1" customHeight="1" spans="1:6">
      <c r="A21" s="483" t="s">
        <v>42</v>
      </c>
      <c r="B21" s="479" t="s">
        <v>43</v>
      </c>
      <c r="C21" s="335">
        <v>4000</v>
      </c>
      <c r="D21" s="442">
        <v>2989</v>
      </c>
      <c r="E21" s="111">
        <f>(D21-C21)/C21</f>
        <v>-0.253</v>
      </c>
      <c r="F21" s="284" t="str">
        <f t="shared" si="1"/>
        <v>是</v>
      </c>
    </row>
    <row r="22" ht="32.1" customHeight="1" spans="1:6">
      <c r="A22" s="360" t="s">
        <v>44</v>
      </c>
      <c r="B22" s="484" t="s">
        <v>45</v>
      </c>
      <c r="C22" s="335">
        <v>1500</v>
      </c>
      <c r="D22" s="442">
        <v>3034</v>
      </c>
      <c r="E22" s="111">
        <f>(D22-C22)/C22</f>
        <v>1.023</v>
      </c>
      <c r="F22" s="284" t="str">
        <f t="shared" si="1"/>
        <v>是</v>
      </c>
    </row>
    <row r="23" ht="32.1" customHeight="1" spans="1:6">
      <c r="A23" s="360" t="s">
        <v>46</v>
      </c>
      <c r="B23" s="479" t="s">
        <v>47</v>
      </c>
      <c r="C23" s="335">
        <v>4000</v>
      </c>
      <c r="D23" s="442">
        <v>3999</v>
      </c>
      <c r="E23" s="111">
        <f>(D23-C23)/C23</f>
        <v>0</v>
      </c>
      <c r="F23" s="284" t="str">
        <f t="shared" si="1"/>
        <v>是</v>
      </c>
    </row>
    <row r="24" ht="32.1" customHeight="1" spans="1:6">
      <c r="A24" s="360" t="s">
        <v>48</v>
      </c>
      <c r="B24" s="479" t="s">
        <v>49</v>
      </c>
      <c r="C24" s="335"/>
      <c r="D24" s="442"/>
      <c r="E24" s="111"/>
      <c r="F24" s="284" t="str">
        <f t="shared" si="1"/>
        <v>否</v>
      </c>
    </row>
    <row r="25" ht="32.1" customHeight="1" spans="1:6">
      <c r="A25" s="360" t="s">
        <v>50</v>
      </c>
      <c r="B25" s="479" t="s">
        <v>51</v>
      </c>
      <c r="C25" s="335">
        <v>4500</v>
      </c>
      <c r="D25" s="442">
        <v>4958</v>
      </c>
      <c r="E25" s="111">
        <f>(D25-C25)/C25</f>
        <v>0.102</v>
      </c>
      <c r="F25" s="284" t="str">
        <f t="shared" si="1"/>
        <v>是</v>
      </c>
    </row>
    <row r="26" customFormat="1" ht="32.1" customHeight="1" spans="1:6">
      <c r="A26" s="480" t="s">
        <v>52</v>
      </c>
      <c r="B26" s="481" t="s">
        <v>53</v>
      </c>
      <c r="C26" s="335"/>
      <c r="D26" s="482"/>
      <c r="E26" s="111"/>
      <c r="F26" s="284" t="str">
        <f t="shared" si="1"/>
        <v>否</v>
      </c>
    </row>
    <row r="27" ht="32.1" customHeight="1" spans="1:6">
      <c r="A27" s="360" t="s">
        <v>54</v>
      </c>
      <c r="B27" s="479" t="s">
        <v>55</v>
      </c>
      <c r="C27" s="335">
        <v>8000</v>
      </c>
      <c r="D27" s="442">
        <v>7800</v>
      </c>
      <c r="E27" s="111">
        <f>(D27-C27)/C27</f>
        <v>-0.025</v>
      </c>
      <c r="F27" s="284" t="str">
        <f t="shared" si="1"/>
        <v>是</v>
      </c>
    </row>
    <row r="28" ht="32.1" customHeight="1" spans="1:6">
      <c r="A28" s="360" t="s">
        <v>56</v>
      </c>
      <c r="B28" s="479" t="s">
        <v>57</v>
      </c>
      <c r="C28" s="335">
        <v>1000</v>
      </c>
      <c r="D28" s="442">
        <v>400</v>
      </c>
      <c r="E28" s="111">
        <f>(D28-C28)/C28</f>
        <v>-0.6</v>
      </c>
      <c r="F28" s="284" t="str">
        <f t="shared" si="1"/>
        <v>是</v>
      </c>
    </row>
    <row r="29" ht="32.1" customHeight="1" spans="1:6">
      <c r="A29" s="360"/>
      <c r="B29" s="479"/>
      <c r="C29" s="335"/>
      <c r="D29" s="442"/>
      <c r="E29" s="111"/>
      <c r="F29" s="284" t="str">
        <f t="shared" si="1"/>
        <v>是</v>
      </c>
    </row>
    <row r="30" s="349" customFormat="1" ht="32.1" customHeight="1" spans="1:6">
      <c r="A30" s="485"/>
      <c r="B30" s="486" t="s">
        <v>132</v>
      </c>
      <c r="C30" s="337">
        <f>C4+C20</f>
        <v>47900</v>
      </c>
      <c r="D30" s="337">
        <v>46440</v>
      </c>
      <c r="E30" s="108">
        <f>(D30-C30)/C30</f>
        <v>-0.03</v>
      </c>
      <c r="F30" s="284" t="str">
        <f t="shared" si="1"/>
        <v>是</v>
      </c>
    </row>
    <row r="31" ht="32.1" customHeight="1" spans="1:6">
      <c r="A31" s="358">
        <v>105</v>
      </c>
      <c r="B31" s="487" t="s">
        <v>59</v>
      </c>
      <c r="C31" s="337">
        <v>10988</v>
      </c>
      <c r="D31" s="337">
        <v>13100</v>
      </c>
      <c r="E31" s="108">
        <f>(D31-C31)/C31</f>
        <v>0.192</v>
      </c>
      <c r="F31" s="284" t="str">
        <f t="shared" si="1"/>
        <v>是</v>
      </c>
    </row>
    <row r="32" ht="32.1" customHeight="1" spans="1:6">
      <c r="A32" s="488">
        <v>110</v>
      </c>
      <c r="B32" s="489" t="s">
        <v>60</v>
      </c>
      <c r="C32" s="337">
        <f>SUM(C33:C39)</f>
        <v>283300</v>
      </c>
      <c r="D32" s="337">
        <v>292190</v>
      </c>
      <c r="E32" s="108">
        <f>(D32-C32)/C32</f>
        <v>0.031</v>
      </c>
      <c r="F32" s="284" t="str">
        <f t="shared" si="1"/>
        <v>是</v>
      </c>
    </row>
    <row r="33" ht="32.1" customHeight="1" spans="1:6">
      <c r="A33" s="377">
        <v>11001</v>
      </c>
      <c r="B33" s="327" t="s">
        <v>61</v>
      </c>
      <c r="C33" s="335">
        <v>4100</v>
      </c>
      <c r="D33" s="335">
        <v>4100</v>
      </c>
      <c r="E33" s="111">
        <f>(D33-C33)/C33</f>
        <v>0</v>
      </c>
      <c r="F33" s="284" t="str">
        <f t="shared" si="1"/>
        <v>是</v>
      </c>
    </row>
    <row r="34" ht="32.1" customHeight="1" spans="1:6">
      <c r="A34" s="377"/>
      <c r="B34" s="327" t="s">
        <v>62</v>
      </c>
      <c r="C34" s="335">
        <v>233085</v>
      </c>
      <c r="D34" s="335">
        <v>248910</v>
      </c>
      <c r="E34" s="111">
        <f>(D34-C34)/C34</f>
        <v>0.068</v>
      </c>
      <c r="F34" s="284" t="str">
        <f t="shared" si="1"/>
        <v>是</v>
      </c>
    </row>
    <row r="35" ht="32.1" customHeight="1" spans="1:6">
      <c r="A35" s="377">
        <v>11006</v>
      </c>
      <c r="B35" s="327" t="s">
        <v>133</v>
      </c>
      <c r="C35" s="335"/>
      <c r="D35" s="335"/>
      <c r="E35" s="111"/>
      <c r="F35" s="284" t="str">
        <f t="shared" si="1"/>
        <v>否</v>
      </c>
    </row>
    <row r="36" ht="32.1" customHeight="1" spans="1:6">
      <c r="A36" s="377">
        <v>11008</v>
      </c>
      <c r="B36" s="327" t="s">
        <v>63</v>
      </c>
      <c r="C36" s="335">
        <v>5720</v>
      </c>
      <c r="D36" s="335">
        <v>1702</v>
      </c>
      <c r="E36" s="111">
        <f>(D36-C36)/C36</f>
        <v>-0.702</v>
      </c>
      <c r="F36" s="284" t="str">
        <f t="shared" si="1"/>
        <v>是</v>
      </c>
    </row>
    <row r="37" ht="32.1" customHeight="1" spans="1:6">
      <c r="A37" s="377">
        <v>11009</v>
      </c>
      <c r="B37" s="327" t="s">
        <v>64</v>
      </c>
      <c r="C37" s="335">
        <v>39000</v>
      </c>
      <c r="D37" s="335">
        <v>37000</v>
      </c>
      <c r="E37" s="111">
        <f>(D37-C37)/C37</f>
        <v>-0.051</v>
      </c>
      <c r="F37" s="284" t="str">
        <f t="shared" si="1"/>
        <v>是</v>
      </c>
    </row>
    <row r="38" s="472" customFormat="1" ht="32.1" customHeight="1" spans="1:6">
      <c r="A38" s="490">
        <v>11013</v>
      </c>
      <c r="B38" s="491" t="s">
        <v>65</v>
      </c>
      <c r="C38" s="335"/>
      <c r="D38" s="335"/>
      <c r="E38" s="111"/>
      <c r="F38" s="284" t="str">
        <f t="shared" si="1"/>
        <v>否</v>
      </c>
    </row>
    <row r="39" s="473" customFormat="1" ht="32.1" customHeight="1" spans="1:6">
      <c r="A39" s="377">
        <v>11015</v>
      </c>
      <c r="B39" s="336" t="s">
        <v>66</v>
      </c>
      <c r="C39" s="335">
        <v>1395</v>
      </c>
      <c r="D39" s="335">
        <v>478</v>
      </c>
      <c r="E39" s="111">
        <f>(D39-C39)/C39</f>
        <v>-0.657</v>
      </c>
      <c r="F39" s="284" t="str">
        <f t="shared" si="1"/>
        <v>是</v>
      </c>
    </row>
    <row r="40" ht="32.1" customHeight="1" spans="1:6">
      <c r="A40" s="492"/>
      <c r="B40" s="493" t="s">
        <v>67</v>
      </c>
      <c r="C40" s="337">
        <f>C30+C31+C32</f>
        <v>342188</v>
      </c>
      <c r="D40" s="337">
        <v>351730</v>
      </c>
      <c r="E40" s="108">
        <f>(D40-C40)/C40</f>
        <v>0.028</v>
      </c>
      <c r="F40" s="284" t="str">
        <f t="shared" si="1"/>
        <v>是</v>
      </c>
    </row>
    <row r="41" spans="4:4">
      <c r="D41" s="494"/>
    </row>
    <row r="42" spans="4:4">
      <c r="D42" s="494"/>
    </row>
    <row r="43" spans="4:4">
      <c r="D43" s="494"/>
    </row>
    <row r="44" spans="4:4">
      <c r="D44" s="494"/>
    </row>
  </sheetData>
  <mergeCells count="1">
    <mergeCell ref="B1:E1"/>
  </mergeCells>
  <conditionalFormatting sqref="E2">
    <cfRule type="cellIs" dxfId="0" priority="136" stopIfTrue="1" operator="lessThanOrEqual">
      <formula>-1</formula>
    </cfRule>
  </conditionalFormatting>
  <conditionalFormatting sqref="C4">
    <cfRule type="expression" dxfId="1" priority="89" stopIfTrue="1">
      <formula>"len($A:$A)=3"</formula>
    </cfRule>
    <cfRule type="expression" dxfId="1" priority="88" stopIfTrue="1">
      <formula>"len($A:$A)=3"</formula>
    </cfRule>
  </conditionalFormatting>
  <conditionalFormatting sqref="D4">
    <cfRule type="expression" dxfId="1" priority="18" stopIfTrue="1">
      <formula>"len($A:$A)=3"</formula>
    </cfRule>
    <cfRule type="expression" dxfId="1" priority="19" stopIfTrue="1">
      <formula>"len($A:$A)=3"</formula>
    </cfRule>
  </conditionalFormatting>
  <conditionalFormatting sqref="C20">
    <cfRule type="expression" dxfId="1" priority="84" stopIfTrue="1">
      <formula>"len($A:$A)=3"</formula>
    </cfRule>
    <cfRule type="expression" dxfId="1" priority="85" stopIfTrue="1">
      <formula>"len($A:$A)=3"</formula>
    </cfRule>
  </conditionalFormatting>
  <conditionalFormatting sqref="D20">
    <cfRule type="expression" dxfId="1" priority="17" stopIfTrue="1">
      <formula>"len($A:$A)=3"</formula>
    </cfRule>
  </conditionalFormatting>
  <conditionalFormatting sqref="C29">
    <cfRule type="expression" dxfId="1" priority="35" stopIfTrue="1">
      <formula>"len($A:$A)=3"</formula>
    </cfRule>
  </conditionalFormatting>
  <conditionalFormatting sqref="A31:B31">
    <cfRule type="expression" dxfId="1" priority="142" stopIfTrue="1">
      <formula>"len($A:$A)=3"</formula>
    </cfRule>
  </conditionalFormatting>
  <conditionalFormatting sqref="C31">
    <cfRule type="expression" dxfId="1" priority="28" stopIfTrue="1">
      <formula>"len($A:$A)=3"</formula>
    </cfRule>
  </conditionalFormatting>
  <conditionalFormatting sqref="D31">
    <cfRule type="expression" dxfId="1" priority="8" stopIfTrue="1">
      <formula>"len($A:$A)=3"</formula>
    </cfRule>
  </conditionalFormatting>
  <conditionalFormatting sqref="C32">
    <cfRule type="expression" dxfId="1" priority="27" stopIfTrue="1">
      <formula>"len($A:$A)=3"</formula>
    </cfRule>
  </conditionalFormatting>
  <conditionalFormatting sqref="D32">
    <cfRule type="expression" dxfId="1" priority="5" stopIfTrue="1">
      <formula>"len($A:$A)=3"</formula>
    </cfRule>
    <cfRule type="expression" dxfId="1" priority="4" stopIfTrue="1">
      <formula>"len($A:$A)=3"</formula>
    </cfRule>
  </conditionalFormatting>
  <conditionalFormatting sqref="C35">
    <cfRule type="expression" dxfId="1" priority="32" stopIfTrue="1">
      <formula>"len($A:$A)=3"</formula>
    </cfRule>
  </conditionalFormatting>
  <conditionalFormatting sqref="D35">
    <cfRule type="expression" dxfId="1" priority="16" stopIfTrue="1">
      <formula>"len($A:$A)=3"</formula>
    </cfRule>
  </conditionalFormatting>
  <conditionalFormatting sqref="C36">
    <cfRule type="expression" dxfId="1" priority="25" stopIfTrue="1">
      <formula>"len($A:$A)=3"</formula>
    </cfRule>
  </conditionalFormatting>
  <conditionalFormatting sqref="D36">
    <cfRule type="expression" dxfId="1" priority="1" stopIfTrue="1">
      <formula>"len($A:$A)=3"</formula>
    </cfRule>
  </conditionalFormatting>
  <conditionalFormatting sqref="D39">
    <cfRule type="expression" dxfId="1" priority="15" stopIfTrue="1">
      <formula>"len($A:$A)=3"</formula>
    </cfRule>
    <cfRule type="expression" dxfId="1" priority="13" stopIfTrue="1">
      <formula>"len($A:$A)=3"</formula>
    </cfRule>
  </conditionalFormatting>
  <conditionalFormatting sqref="C40">
    <cfRule type="expression" dxfId="1" priority="79" stopIfTrue="1">
      <formula>"len($A:$A)=3"</formula>
    </cfRule>
    <cfRule type="expression" dxfId="1" priority="80" stopIfTrue="1">
      <formula>"len($A:$A)=3"</formula>
    </cfRule>
  </conditionalFormatting>
  <conditionalFormatting sqref="D40">
    <cfRule type="expression" dxfId="1" priority="2" stopIfTrue="1">
      <formula>"len($A:$A)=3"</formula>
    </cfRule>
    <cfRule type="expression" dxfId="1" priority="3" stopIfTrue="1">
      <formula>"len($A:$A)=3"</formula>
    </cfRule>
  </conditionalFormatting>
  <conditionalFormatting sqref="B4:B6">
    <cfRule type="expression" dxfId="1" priority="135" stopIfTrue="1">
      <formula>"len($A:$A)=3"</formula>
    </cfRule>
  </conditionalFormatting>
  <conditionalFormatting sqref="B7:B8">
    <cfRule type="expression" dxfId="1" priority="134" stopIfTrue="1">
      <formula>"len($A:$A)=3"</formula>
    </cfRule>
  </conditionalFormatting>
  <conditionalFormatting sqref="B38:B39">
    <cfRule type="expression" dxfId="1" priority="110" stopIfTrue="1">
      <formula>"len($A:$A)=3"</formula>
    </cfRule>
    <cfRule type="expression" dxfId="1" priority="111" stopIfTrue="1">
      <formula>"len($A:$A)=3"</formula>
    </cfRule>
  </conditionalFormatting>
  <conditionalFormatting sqref="C5:C19">
    <cfRule type="expression" dxfId="1" priority="40" stopIfTrue="1">
      <formula>"len($A:$A)=3"</formula>
    </cfRule>
    <cfRule type="expression" dxfId="1" priority="37" stopIfTrue="1">
      <formula>"len($A:$A)=3"</formula>
    </cfRule>
  </conditionalFormatting>
  <conditionalFormatting sqref="C5:C7">
    <cfRule type="expression" dxfId="1" priority="39" stopIfTrue="1">
      <formula>"len($A:$A)=3"</formula>
    </cfRule>
  </conditionalFormatting>
  <conditionalFormatting sqref="C6:C9">
    <cfRule type="expression" dxfId="1" priority="38" stopIfTrue="1">
      <formula>"len($A:$A)=3"</formula>
    </cfRule>
    <cfRule type="expression" dxfId="1" priority="36" stopIfTrue="1">
      <formula>"len($A:$A)=3"</formula>
    </cfRule>
  </conditionalFormatting>
  <conditionalFormatting sqref="C21:C28">
    <cfRule type="expression" dxfId="1" priority="34" stopIfTrue="1">
      <formula>"len($A:$A)=3"</formula>
    </cfRule>
    <cfRule type="expression" dxfId="1" priority="33" stopIfTrue="1">
      <formula>"len($A:$A)=3"</formula>
    </cfRule>
  </conditionalFormatting>
  <conditionalFormatting sqref="C31:C32">
    <cfRule type="expression" dxfId="1" priority="30" stopIfTrue="1">
      <formula>"len($A:$A)=3"</formula>
    </cfRule>
  </conditionalFormatting>
  <conditionalFormatting sqref="C33:C34">
    <cfRule type="expression" dxfId="1" priority="20" stopIfTrue="1">
      <formula>"len($A:$A)=3"</formula>
    </cfRule>
    <cfRule type="expression" dxfId="1" priority="21" stopIfTrue="1">
      <formula>"len($A:$A)=3"</formula>
    </cfRule>
    <cfRule type="expression" dxfId="1" priority="24" stopIfTrue="1">
      <formula>"len($A:$A)=3"</formula>
    </cfRule>
    <cfRule type="expression" dxfId="1" priority="23" stopIfTrue="1">
      <formula>"len($A:$A)=3"</formula>
    </cfRule>
    <cfRule type="expression" dxfId="1" priority="22" stopIfTrue="1">
      <formula>"len($A:$A)=3"</formula>
    </cfRule>
  </conditionalFormatting>
  <conditionalFormatting sqref="C35:C37">
    <cfRule type="expression" dxfId="1" priority="26" stopIfTrue="1">
      <formula>"len($A:$A)=3"</formula>
    </cfRule>
  </conditionalFormatting>
  <conditionalFormatting sqref="C37:C39">
    <cfRule type="expression" dxfId="1" priority="31" stopIfTrue="1">
      <formula>"len($A:$A)=3"</formula>
    </cfRule>
  </conditionalFormatting>
  <conditionalFormatting sqref="C38:C39">
    <cfRule type="expression" dxfId="1" priority="29" stopIfTrue="1">
      <formula>"len($A:$A)=3"</formula>
    </cfRule>
  </conditionalFormatting>
  <conditionalFormatting sqref="D33:D34">
    <cfRule type="expression" dxfId="1" priority="7" stopIfTrue="1">
      <formula>"len($A:$A)=3"</formula>
    </cfRule>
    <cfRule type="expression" dxfId="1" priority="14" stopIfTrue="1">
      <formula>"len($A:$A)=3"</formula>
    </cfRule>
    <cfRule type="expression" dxfId="1" priority="12" stopIfTrue="1">
      <formula>"len($A:$A)=3"</formula>
    </cfRule>
  </conditionalFormatting>
  <conditionalFormatting sqref="D35:D37">
    <cfRule type="expression" dxfId="1" priority="6" stopIfTrue="1">
      <formula>"len($A:$A)=3"</formula>
    </cfRule>
  </conditionalFormatting>
  <conditionalFormatting sqref="D37:D39">
    <cfRule type="expression" dxfId="1" priority="11" stopIfTrue="1">
      <formula>"len($A:$A)=3"</formula>
    </cfRule>
  </conditionalFormatting>
  <conditionalFormatting sqref="D38:D39">
    <cfRule type="expression" dxfId="1" priority="9" stopIfTrue="1">
      <formula>"len($A:$A)=3"</formula>
    </cfRule>
  </conditionalFormatting>
  <conditionalFormatting sqref="F4:F58">
    <cfRule type="cellIs" dxfId="2" priority="126" stopIfTrue="1" operator="lessThan">
      <formula>0</formula>
    </cfRule>
  </conditionalFormatting>
  <conditionalFormatting sqref="A4:B28">
    <cfRule type="expression" dxfId="1" priority="132" stopIfTrue="1">
      <formula>"len($A:$A)=3"</formula>
    </cfRule>
  </conditionalFormatting>
  <conditionalFormatting sqref="A29:B29 B41:C58 D41:D44 B40">
    <cfRule type="expression" dxfId="1" priority="143" stopIfTrue="1">
      <formula>"len($A:$A)=3"</formula>
    </cfRule>
  </conditionalFormatting>
  <conditionalFormatting sqref="B29 B31">
    <cfRule type="expression" dxfId="1" priority="155" stopIfTrue="1">
      <formula>"len($A:$A)=3"</formula>
    </cfRule>
  </conditionalFormatting>
  <conditionalFormatting sqref="D31 D33:D34">
    <cfRule type="expression" dxfId="1" priority="10" stopIfTrue="1">
      <formula>"len($A:$A)=3"</formula>
    </cfRule>
  </conditionalFormatting>
  <conditionalFormatting sqref="A32:B32 A35:B35">
    <cfRule type="expression" dxfId="1" priority="115" stopIfTrue="1">
      <formula>"len($A:$A)=3"</formula>
    </cfRule>
  </conditionalFormatting>
  <conditionalFormatting sqref="B32:B34 B39">
    <cfRule type="expression" dxfId="1" priority="116" stopIfTrue="1">
      <formula>"len($A:$A)=3"</formula>
    </cfRule>
  </conditionalFormatting>
  <conditionalFormatting sqref="A33:B34">
    <cfRule type="expression" dxfId="1" priority="114" stopIfTrue="1">
      <formula>"len($A:$A)=3"</formula>
    </cfRule>
  </conditionalFormatting>
  <conditionalFormatting sqref="A36:B44">
    <cfRule type="expression" dxfId="1" priority="112" stopIfTrue="1">
      <formula>"len($A:$A)=3"</formula>
    </cfRule>
  </conditionalFormatting>
  <conditionalFormatting sqref="A38:B39">
    <cfRule type="expression" dxfId="1" priority="10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F17" sqref="F17"/>
    </sheetView>
  </sheetViews>
  <sheetFormatPr defaultColWidth="8.875" defaultRowHeight="13.5" outlineLevelCol="5"/>
  <cols>
    <col min="1" max="1" width="8.875" style="48"/>
    <col min="2" max="2" width="49.375" style="48" customWidth="1"/>
    <col min="3" max="6" width="20.625" style="48" customWidth="1"/>
    <col min="7" max="16384" width="8.875" style="48"/>
  </cols>
  <sheetData>
    <row r="1" spans="1:1">
      <c r="A1" s="59"/>
    </row>
    <row r="2" ht="45" customHeight="1" spans="1:6">
      <c r="A2" s="49" t="s">
        <v>3249</v>
      </c>
      <c r="B2" s="49"/>
      <c r="C2" s="49"/>
      <c r="D2" s="49"/>
      <c r="E2" s="49"/>
      <c r="F2" s="49"/>
    </row>
    <row r="3" s="46" customFormat="1" ht="18" customHeight="1" spans="2:6">
      <c r="B3" s="60" t="s">
        <v>3164</v>
      </c>
      <c r="C3" s="61"/>
      <c r="D3" s="61"/>
      <c r="E3" s="61"/>
      <c r="F3" s="61"/>
    </row>
    <row r="4" s="46" customFormat="1" ht="30" customHeight="1" spans="1:6">
      <c r="A4" s="52" t="s">
        <v>3</v>
      </c>
      <c r="B4" s="52"/>
      <c r="C4" s="53" t="s">
        <v>3170</v>
      </c>
      <c r="D4" s="53" t="s">
        <v>3219</v>
      </c>
      <c r="E4" s="53" t="s">
        <v>3220</v>
      </c>
      <c r="F4" s="53" t="s">
        <v>3250</v>
      </c>
    </row>
    <row r="5" s="46" customFormat="1" ht="30" customHeight="1" spans="1:6">
      <c r="A5" s="62" t="s">
        <v>3251</v>
      </c>
      <c r="B5" s="62"/>
      <c r="C5" s="55" t="s">
        <v>3171</v>
      </c>
      <c r="D5" s="63">
        <v>29.75</v>
      </c>
      <c r="E5" s="63">
        <v>29.75</v>
      </c>
      <c r="F5" s="63">
        <v>0</v>
      </c>
    </row>
    <row r="6" s="46" customFormat="1" ht="30" customHeight="1" spans="1:6">
      <c r="A6" s="64" t="s">
        <v>3252</v>
      </c>
      <c r="B6" s="64"/>
      <c r="C6" s="55" t="s">
        <v>3172</v>
      </c>
      <c r="D6" s="63">
        <v>20.36</v>
      </c>
      <c r="E6" s="63">
        <v>20.36</v>
      </c>
      <c r="F6" s="63">
        <v>0</v>
      </c>
    </row>
    <row r="7" s="46" customFormat="1" ht="30" customHeight="1" spans="1:6">
      <c r="A7" s="64" t="s">
        <v>3253</v>
      </c>
      <c r="B7" s="64"/>
      <c r="C7" s="55" t="s">
        <v>3173</v>
      </c>
      <c r="D7" s="63">
        <v>9.39</v>
      </c>
      <c r="E7" s="63">
        <v>9.39</v>
      </c>
      <c r="F7" s="63">
        <v>0</v>
      </c>
    </row>
    <row r="8" s="46" customFormat="1" ht="30" customHeight="1" spans="1:6">
      <c r="A8" s="65" t="s">
        <v>3254</v>
      </c>
      <c r="B8" s="65"/>
      <c r="C8" s="55" t="s">
        <v>3174</v>
      </c>
      <c r="D8" s="66"/>
      <c r="E8" s="66"/>
      <c r="F8" s="66"/>
    </row>
    <row r="9" s="46" customFormat="1" ht="30" customHeight="1" spans="1:6">
      <c r="A9" s="64" t="s">
        <v>3252</v>
      </c>
      <c r="B9" s="64"/>
      <c r="C9" s="55" t="s">
        <v>3175</v>
      </c>
      <c r="D9" s="66"/>
      <c r="E9" s="66"/>
      <c r="F9" s="66"/>
    </row>
    <row r="10" s="46" customFormat="1" ht="30" customHeight="1" spans="1:6">
      <c r="A10" s="64" t="s">
        <v>3253</v>
      </c>
      <c r="B10" s="64"/>
      <c r="C10" s="55" t="s">
        <v>3176</v>
      </c>
      <c r="D10" s="66"/>
      <c r="E10" s="66"/>
      <c r="F10" s="66"/>
    </row>
    <row r="11" s="47" customFormat="1" ht="41.1" customHeight="1" spans="1:6">
      <c r="A11" s="58" t="s">
        <v>3255</v>
      </c>
      <c r="B11" s="58"/>
      <c r="C11" s="58"/>
      <c r="D11" s="58"/>
      <c r="E11" s="58"/>
      <c r="F11" s="58"/>
    </row>
    <row r="14" ht="19.5" spans="1:1">
      <c r="A14" s="67"/>
    </row>
    <row r="15" ht="18.95" customHeight="1" spans="1:1">
      <c r="A15" s="68"/>
    </row>
    <row r="16" ht="29.1" customHeight="1"/>
    <row r="17" ht="29.1" customHeight="1"/>
    <row r="18" ht="29.1" customHeight="1"/>
    <row r="19" ht="29.1" customHeight="1"/>
    <row r="20" ht="30" customHeight="1" spans="1:1">
      <c r="A20" s="68"/>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F25" sqref="F25"/>
    </sheetView>
  </sheetViews>
  <sheetFormatPr defaultColWidth="8.875" defaultRowHeight="13.5" outlineLevelRow="7" outlineLevelCol="5"/>
  <cols>
    <col min="1" max="1" width="8.875" style="48"/>
    <col min="2" max="6" width="24.25" style="48" customWidth="1"/>
    <col min="7" max="16384" width="8.875" style="48"/>
  </cols>
  <sheetData>
    <row r="1" ht="24" customHeight="1"/>
    <row r="2" ht="26.25" spans="1:6">
      <c r="A2" s="49" t="s">
        <v>3256</v>
      </c>
      <c r="B2" s="50"/>
      <c r="C2" s="50"/>
      <c r="D2" s="50"/>
      <c r="E2" s="50"/>
      <c r="F2" s="50"/>
    </row>
    <row r="3" ht="23.1" customHeight="1" spans="1:6">
      <c r="A3" s="51" t="s">
        <v>3164</v>
      </c>
      <c r="B3" s="51"/>
      <c r="C3" s="51"/>
      <c r="D3" s="51"/>
      <c r="E3" s="51"/>
      <c r="F3" s="51"/>
    </row>
    <row r="4" s="46" customFormat="1" ht="30" customHeight="1" spans="1:6">
      <c r="A4" s="52" t="s">
        <v>3257</v>
      </c>
      <c r="B4" s="53" t="s">
        <v>3125</v>
      </c>
      <c r="C4" s="53" t="s">
        <v>3258</v>
      </c>
      <c r="D4" s="53" t="s">
        <v>3259</v>
      </c>
      <c r="E4" s="53" t="s">
        <v>3260</v>
      </c>
      <c r="F4" s="53" t="s">
        <v>3261</v>
      </c>
    </row>
    <row r="5" s="46" customFormat="1" ht="45" customHeight="1" spans="1:6">
      <c r="A5" s="54">
        <v>1</v>
      </c>
      <c r="B5" s="55"/>
      <c r="C5" s="56"/>
      <c r="D5" s="57"/>
      <c r="E5" s="57"/>
      <c r="F5" s="57"/>
    </row>
    <row r="6" s="46" customFormat="1" ht="45" customHeight="1" spans="1:6">
      <c r="A6" s="54">
        <v>2</v>
      </c>
      <c r="B6" s="55"/>
      <c r="C6" s="56"/>
      <c r="D6" s="57"/>
      <c r="E6" s="57"/>
      <c r="F6" s="57"/>
    </row>
    <row r="7" s="46" customFormat="1" ht="45" customHeight="1" spans="1:6">
      <c r="A7" s="54" t="s">
        <v>3262</v>
      </c>
      <c r="B7" s="55"/>
      <c r="C7" s="56"/>
      <c r="D7" s="57"/>
      <c r="E7" s="57"/>
      <c r="F7" s="57"/>
    </row>
    <row r="8" s="47" customFormat="1" ht="33" customHeight="1" spans="1:6">
      <c r="A8" s="58" t="s">
        <v>3263</v>
      </c>
      <c r="B8" s="58"/>
      <c r="C8" s="58"/>
      <c r="D8" s="58"/>
      <c r="E8" s="58"/>
      <c r="F8" s="58"/>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50"/>
  <sheetViews>
    <sheetView topLeftCell="A13" workbookViewId="0">
      <selection activeCell="J22" sqref="J22"/>
    </sheetView>
  </sheetViews>
  <sheetFormatPr defaultColWidth="8" defaultRowHeight="12"/>
  <cols>
    <col min="1" max="1" width="25.375" style="19"/>
    <col min="2" max="2" width="8" style="19"/>
    <col min="3" max="3" width="23.75" style="19" customWidth="1"/>
    <col min="4" max="6" width="20.625" style="19" customWidth="1"/>
    <col min="7" max="7" width="14.375" style="19" customWidth="1"/>
    <col min="8" max="8" width="20.625" style="19" customWidth="1"/>
    <col min="9" max="10" width="13.375" style="19" customWidth="1"/>
    <col min="11" max="11" width="15.5" style="19" customWidth="1"/>
    <col min="12" max="16384" width="8" style="19"/>
  </cols>
  <sheetData>
    <row r="2" ht="39" customHeight="1" spans="1:11">
      <c r="A2" s="20" t="s">
        <v>3264</v>
      </c>
      <c r="B2" s="20"/>
      <c r="C2" s="20"/>
      <c r="D2" s="20"/>
      <c r="E2" s="20"/>
      <c r="F2" s="20"/>
      <c r="G2" s="20"/>
      <c r="H2" s="20"/>
      <c r="I2" s="20"/>
      <c r="J2" s="20"/>
      <c r="K2" s="20"/>
    </row>
    <row r="3" ht="23.1" customHeight="1" spans="1:2">
      <c r="A3" s="21"/>
      <c r="B3" s="21"/>
    </row>
    <row r="4" s="17" customFormat="1" ht="44.25" customHeight="1" spans="1:11">
      <c r="A4" s="22" t="s">
        <v>3265</v>
      </c>
      <c r="B4" s="22"/>
      <c r="C4" s="22" t="s">
        <v>3266</v>
      </c>
      <c r="D4" s="22" t="s">
        <v>3267</v>
      </c>
      <c r="E4" s="22" t="s">
        <v>3268</v>
      </c>
      <c r="F4" s="22" t="s">
        <v>3269</v>
      </c>
      <c r="G4" s="22" t="s">
        <v>3270</v>
      </c>
      <c r="H4" s="22" t="s">
        <v>3271</v>
      </c>
      <c r="I4" s="22" t="s">
        <v>3272</v>
      </c>
      <c r="J4" s="22" t="s">
        <v>3273</v>
      </c>
      <c r="K4" s="22" t="s">
        <v>3274</v>
      </c>
    </row>
    <row r="5" ht="18.75" spans="1:11">
      <c r="A5" s="23">
        <v>1</v>
      </c>
      <c r="B5" s="23"/>
      <c r="C5" s="23">
        <v>2</v>
      </c>
      <c r="D5" s="23">
        <v>3</v>
      </c>
      <c r="E5" s="23">
        <v>4</v>
      </c>
      <c r="F5" s="23">
        <v>5</v>
      </c>
      <c r="G5" s="23">
        <v>6</v>
      </c>
      <c r="H5" s="23">
        <v>7</v>
      </c>
      <c r="I5" s="23">
        <v>8</v>
      </c>
      <c r="J5" s="23">
        <v>9</v>
      </c>
      <c r="K5" s="23">
        <v>10</v>
      </c>
    </row>
    <row r="6" ht="18.75" spans="1:11">
      <c r="A6" s="24" t="s">
        <v>3275</v>
      </c>
      <c r="B6" s="25"/>
      <c r="C6" s="25"/>
      <c r="D6" s="25"/>
      <c r="E6" s="25"/>
      <c r="F6" s="23"/>
      <c r="G6" s="23"/>
      <c r="H6" s="23"/>
      <c r="I6" s="23"/>
      <c r="J6" s="23"/>
      <c r="K6" s="23"/>
    </row>
    <row r="7" ht="36" spans="1:11">
      <c r="A7" s="26" t="s">
        <v>3276</v>
      </c>
      <c r="B7" s="26">
        <v>500</v>
      </c>
      <c r="C7" s="26" t="s">
        <v>3277</v>
      </c>
      <c r="D7" s="27" t="s">
        <v>3278</v>
      </c>
      <c r="E7" s="27" t="s">
        <v>3279</v>
      </c>
      <c r="F7" s="28" t="s">
        <v>3280</v>
      </c>
      <c r="G7" s="28" t="s">
        <v>3281</v>
      </c>
      <c r="H7" s="29">
        <v>100</v>
      </c>
      <c r="I7" s="23" t="s">
        <v>3282</v>
      </c>
      <c r="J7" s="28" t="s">
        <v>3283</v>
      </c>
      <c r="K7" s="23"/>
    </row>
    <row r="8" ht="24" spans="1:11">
      <c r="A8" s="30"/>
      <c r="B8" s="30"/>
      <c r="C8" s="30"/>
      <c r="D8" s="27" t="s">
        <v>3284</v>
      </c>
      <c r="E8" s="27" t="s">
        <v>3285</v>
      </c>
      <c r="F8" s="28" t="s">
        <v>3286</v>
      </c>
      <c r="G8" s="28" t="s">
        <v>3281</v>
      </c>
      <c r="H8" s="31" t="s">
        <v>3287</v>
      </c>
      <c r="I8" s="23"/>
      <c r="J8" s="28" t="s">
        <v>3283</v>
      </c>
      <c r="K8" s="23"/>
    </row>
    <row r="9" ht="18.75" spans="1:11">
      <c r="A9" s="32"/>
      <c r="B9" s="32"/>
      <c r="C9" s="32"/>
      <c r="D9" s="28" t="s">
        <v>3288</v>
      </c>
      <c r="E9" s="33" t="s">
        <v>3289</v>
      </c>
      <c r="F9" s="28" t="s">
        <v>3290</v>
      </c>
      <c r="G9" s="28" t="s">
        <v>3281</v>
      </c>
      <c r="H9" s="29">
        <v>100</v>
      </c>
      <c r="I9" s="23" t="s">
        <v>3282</v>
      </c>
      <c r="J9" s="28" t="s">
        <v>3283</v>
      </c>
      <c r="K9" s="23"/>
    </row>
    <row r="10" ht="18.75" spans="1:11">
      <c r="A10" s="24" t="s">
        <v>3291</v>
      </c>
      <c r="B10" s="24"/>
      <c r="C10" s="24"/>
      <c r="D10" s="24"/>
      <c r="E10" s="24"/>
      <c r="F10" s="23"/>
      <c r="G10" s="23"/>
      <c r="H10" s="23"/>
      <c r="I10" s="23"/>
      <c r="J10" s="23"/>
      <c r="K10" s="23"/>
    </row>
    <row r="11" ht="18.75" customHeight="1" spans="1:11">
      <c r="A11" s="26" t="s">
        <v>3292</v>
      </c>
      <c r="B11" s="26">
        <v>750</v>
      </c>
      <c r="C11" s="34" t="s">
        <v>3293</v>
      </c>
      <c r="D11" s="27" t="s">
        <v>3278</v>
      </c>
      <c r="E11" s="27" t="s">
        <v>3279</v>
      </c>
      <c r="F11" s="28" t="s">
        <v>3294</v>
      </c>
      <c r="G11" s="28" t="s">
        <v>3281</v>
      </c>
      <c r="H11" s="28">
        <v>1115</v>
      </c>
      <c r="I11" s="23" t="s">
        <v>3295</v>
      </c>
      <c r="J11" s="28" t="s">
        <v>3296</v>
      </c>
      <c r="K11" s="23"/>
    </row>
    <row r="12" ht="18.75" customHeight="1" spans="1:11">
      <c r="A12" s="30"/>
      <c r="B12" s="30"/>
      <c r="C12" s="35"/>
      <c r="D12" s="27" t="s">
        <v>3284</v>
      </c>
      <c r="E12" s="27" t="s">
        <v>3285</v>
      </c>
      <c r="F12" s="28" t="s">
        <v>3297</v>
      </c>
      <c r="G12" s="28" t="s">
        <v>3298</v>
      </c>
      <c r="H12" s="28">
        <v>600</v>
      </c>
      <c r="I12" s="23" t="s">
        <v>3299</v>
      </c>
      <c r="J12" s="28" t="s">
        <v>3296</v>
      </c>
      <c r="K12" s="23"/>
    </row>
    <row r="13" ht="18.75" spans="1:11">
      <c r="A13" s="32"/>
      <c r="B13" s="32"/>
      <c r="C13" s="36"/>
      <c r="D13" s="28" t="s">
        <v>3288</v>
      </c>
      <c r="E13" s="33" t="s">
        <v>3289</v>
      </c>
      <c r="F13" s="28" t="s">
        <v>3300</v>
      </c>
      <c r="G13" s="28" t="s">
        <v>3298</v>
      </c>
      <c r="H13" s="29">
        <v>95</v>
      </c>
      <c r="I13" s="23" t="s">
        <v>3282</v>
      </c>
      <c r="J13" s="28" t="s">
        <v>3283</v>
      </c>
      <c r="K13" s="23"/>
    </row>
    <row r="14" ht="18.75" spans="1:11">
      <c r="A14" s="24" t="s">
        <v>3301</v>
      </c>
      <c r="B14" s="24"/>
      <c r="C14" s="24"/>
      <c r="D14" s="24"/>
      <c r="E14" s="24"/>
      <c r="F14" s="23"/>
      <c r="G14" s="23"/>
      <c r="H14" s="23"/>
      <c r="I14" s="23"/>
      <c r="J14" s="23"/>
      <c r="K14" s="23"/>
    </row>
    <row r="15" ht="18.75" customHeight="1" spans="1:11">
      <c r="A15" s="26" t="s">
        <v>3302</v>
      </c>
      <c r="B15" s="26">
        <v>200</v>
      </c>
      <c r="C15" s="26" t="s">
        <v>3303</v>
      </c>
      <c r="D15" s="27" t="s">
        <v>3278</v>
      </c>
      <c r="E15" s="27" t="s">
        <v>3304</v>
      </c>
      <c r="F15" s="28" t="s">
        <v>3305</v>
      </c>
      <c r="G15" s="28" t="s">
        <v>3281</v>
      </c>
      <c r="H15" s="29">
        <v>100</v>
      </c>
      <c r="I15" s="23" t="s">
        <v>3282</v>
      </c>
      <c r="J15" s="28" t="s">
        <v>3283</v>
      </c>
      <c r="K15" s="23"/>
    </row>
    <row r="16" ht="18.75" customHeight="1" spans="1:11">
      <c r="A16" s="30"/>
      <c r="B16" s="30"/>
      <c r="C16" s="30"/>
      <c r="D16" s="28" t="s">
        <v>3284</v>
      </c>
      <c r="E16" s="33" t="s">
        <v>3285</v>
      </c>
      <c r="F16" s="28" t="s">
        <v>3306</v>
      </c>
      <c r="G16" s="28" t="s">
        <v>3281</v>
      </c>
      <c r="H16" s="28" t="s">
        <v>3307</v>
      </c>
      <c r="I16" s="23"/>
      <c r="J16" s="28" t="s">
        <v>3283</v>
      </c>
      <c r="K16" s="23"/>
    </row>
    <row r="17" ht="18.75" spans="1:11">
      <c r="A17" s="32"/>
      <c r="B17" s="32"/>
      <c r="C17" s="32"/>
      <c r="D17" s="28" t="s">
        <v>3288</v>
      </c>
      <c r="E17" s="33" t="s">
        <v>3289</v>
      </c>
      <c r="F17" s="33" t="s">
        <v>3289</v>
      </c>
      <c r="G17" s="28" t="s">
        <v>3298</v>
      </c>
      <c r="H17" s="29">
        <v>90</v>
      </c>
      <c r="I17" s="23" t="s">
        <v>3282</v>
      </c>
      <c r="J17" s="28" t="s">
        <v>3283</v>
      </c>
      <c r="K17" s="23"/>
    </row>
    <row r="18" ht="18.75" spans="1:11">
      <c r="A18" s="24" t="s">
        <v>3308</v>
      </c>
      <c r="B18" s="24"/>
      <c r="C18" s="24"/>
      <c r="D18" s="24"/>
      <c r="E18" s="24"/>
      <c r="F18" s="23"/>
      <c r="G18" s="23"/>
      <c r="H18" s="23"/>
      <c r="I18" s="23"/>
      <c r="J18" s="23"/>
      <c r="K18" s="23"/>
    </row>
    <row r="19" ht="18.75" customHeight="1" spans="1:11">
      <c r="A19" s="26" t="s">
        <v>3309</v>
      </c>
      <c r="B19" s="26">
        <v>120</v>
      </c>
      <c r="C19" s="26" t="s">
        <v>3310</v>
      </c>
      <c r="D19" s="27" t="s">
        <v>3278</v>
      </c>
      <c r="E19" s="27" t="s">
        <v>3279</v>
      </c>
      <c r="F19" s="28" t="s">
        <v>3311</v>
      </c>
      <c r="G19" s="28" t="s">
        <v>3281</v>
      </c>
      <c r="H19" s="37">
        <v>2049.07</v>
      </c>
      <c r="I19" s="23" t="s">
        <v>3312</v>
      </c>
      <c r="J19" s="28" t="s">
        <v>3296</v>
      </c>
      <c r="K19" s="23"/>
    </row>
    <row r="20" ht="18.75" customHeight="1" spans="1:11">
      <c r="A20" s="30"/>
      <c r="B20" s="30"/>
      <c r="C20" s="30"/>
      <c r="D20" s="27" t="s">
        <v>3284</v>
      </c>
      <c r="E20" s="27" t="s">
        <v>3285</v>
      </c>
      <c r="F20" s="28" t="s">
        <v>3313</v>
      </c>
      <c r="G20" s="28" t="s">
        <v>3298</v>
      </c>
      <c r="H20" s="29">
        <v>90</v>
      </c>
      <c r="I20" s="23" t="s">
        <v>3282</v>
      </c>
      <c r="J20" s="28" t="s">
        <v>3283</v>
      </c>
      <c r="K20" s="23"/>
    </row>
    <row r="21" ht="18.75" spans="1:11">
      <c r="A21" s="32"/>
      <c r="B21" s="32"/>
      <c r="C21" s="32"/>
      <c r="D21" s="28" t="s">
        <v>3288</v>
      </c>
      <c r="E21" s="33" t="s">
        <v>3289</v>
      </c>
      <c r="F21" s="33" t="s">
        <v>3290</v>
      </c>
      <c r="G21" s="28" t="s">
        <v>3298</v>
      </c>
      <c r="H21" s="29">
        <v>90</v>
      </c>
      <c r="I21" s="23" t="s">
        <v>3282</v>
      </c>
      <c r="J21" s="28" t="s">
        <v>3283</v>
      </c>
      <c r="K21" s="23"/>
    </row>
    <row r="22" ht="37.5" spans="1:11">
      <c r="A22" s="24" t="s">
        <v>3314</v>
      </c>
      <c r="B22" s="38"/>
      <c r="C22" s="38"/>
      <c r="D22" s="25"/>
      <c r="E22" s="25"/>
      <c r="F22" s="23"/>
      <c r="G22" s="23"/>
      <c r="H22" s="23"/>
      <c r="I22" s="23"/>
      <c r="J22" s="23"/>
      <c r="K22" s="23"/>
    </row>
    <row r="23" ht="36" spans="1:11">
      <c r="A23" s="26" t="s">
        <v>3315</v>
      </c>
      <c r="B23" s="26">
        <v>1074.13</v>
      </c>
      <c r="C23" s="26" t="s">
        <v>3316</v>
      </c>
      <c r="D23" s="27" t="s">
        <v>3278</v>
      </c>
      <c r="E23" s="27" t="s">
        <v>3279</v>
      </c>
      <c r="F23" s="28" t="s">
        <v>3317</v>
      </c>
      <c r="G23" s="28" t="s">
        <v>3298</v>
      </c>
      <c r="H23" s="28" t="s">
        <v>3318</v>
      </c>
      <c r="I23" s="23"/>
      <c r="J23" s="28" t="s">
        <v>3283</v>
      </c>
      <c r="K23" s="23"/>
    </row>
    <row r="24" ht="36" spans="1:11">
      <c r="A24" s="30"/>
      <c r="B24" s="30"/>
      <c r="C24" s="30"/>
      <c r="D24" s="28" t="s">
        <v>3284</v>
      </c>
      <c r="E24" s="33" t="s">
        <v>3285</v>
      </c>
      <c r="F24" s="28" t="s">
        <v>3306</v>
      </c>
      <c r="G24" s="28" t="s">
        <v>3298</v>
      </c>
      <c r="H24" s="28" t="s">
        <v>3319</v>
      </c>
      <c r="I24" s="23" t="s">
        <v>3282</v>
      </c>
      <c r="J24" s="28" t="s">
        <v>3283</v>
      </c>
      <c r="K24" s="23"/>
    </row>
    <row r="25" ht="18.75" spans="1:11">
      <c r="A25" s="32"/>
      <c r="B25" s="32"/>
      <c r="C25" s="32"/>
      <c r="D25" s="28" t="s">
        <v>3288</v>
      </c>
      <c r="E25" s="33" t="s">
        <v>3289</v>
      </c>
      <c r="F25" s="33" t="s">
        <v>3289</v>
      </c>
      <c r="G25" s="28" t="s">
        <v>3298</v>
      </c>
      <c r="H25" s="29">
        <v>98</v>
      </c>
      <c r="I25" s="23" t="s">
        <v>3282</v>
      </c>
      <c r="J25" s="28" t="s">
        <v>3283</v>
      </c>
      <c r="K25" s="23"/>
    </row>
    <row r="26" ht="18.75" spans="1:11">
      <c r="A26" s="24" t="s">
        <v>3320</v>
      </c>
      <c r="B26" s="32"/>
      <c r="C26" s="32"/>
      <c r="D26" s="28"/>
      <c r="E26" s="33"/>
      <c r="F26" s="28"/>
      <c r="G26" s="28"/>
      <c r="H26" s="31"/>
      <c r="I26" s="23"/>
      <c r="J26" s="23"/>
      <c r="K26" s="23"/>
    </row>
    <row r="27" ht="18.75" customHeight="1" spans="1:11">
      <c r="A27" s="26" t="s">
        <v>3321</v>
      </c>
      <c r="B27" s="39">
        <v>500</v>
      </c>
      <c r="C27" s="26" t="s">
        <v>3322</v>
      </c>
      <c r="D27" s="27" t="s">
        <v>3278</v>
      </c>
      <c r="E27" s="27" t="s">
        <v>3279</v>
      </c>
      <c r="F27" s="28" t="s">
        <v>3323</v>
      </c>
      <c r="G27" s="28" t="s">
        <v>3281</v>
      </c>
      <c r="H27" s="29">
        <v>46500</v>
      </c>
      <c r="I27" s="23" t="s">
        <v>3324</v>
      </c>
      <c r="J27" s="28" t="s">
        <v>3296</v>
      </c>
      <c r="K27" s="23"/>
    </row>
    <row r="28" ht="18.75" spans="1:11">
      <c r="A28" s="32"/>
      <c r="B28" s="40"/>
      <c r="C28" s="32"/>
      <c r="D28" s="28" t="s">
        <v>3288</v>
      </c>
      <c r="E28" s="33" t="s">
        <v>3289</v>
      </c>
      <c r="F28" s="28" t="s">
        <v>3290</v>
      </c>
      <c r="G28" s="28" t="s">
        <v>3325</v>
      </c>
      <c r="H28" s="29">
        <v>95</v>
      </c>
      <c r="I28" s="23" t="s">
        <v>3282</v>
      </c>
      <c r="J28" s="28" t="s">
        <v>3283</v>
      </c>
      <c r="K28" s="23"/>
    </row>
    <row r="29" ht="18.75" spans="1:11">
      <c r="A29" s="24" t="s">
        <v>3326</v>
      </c>
      <c r="B29" s="41"/>
      <c r="C29" s="32"/>
      <c r="D29" s="25"/>
      <c r="E29" s="25"/>
      <c r="F29" s="23"/>
      <c r="G29" s="23"/>
      <c r="H29" s="23"/>
      <c r="I29" s="23"/>
      <c r="J29" s="23"/>
      <c r="K29" s="23"/>
    </row>
    <row r="30" ht="18.75" customHeight="1" spans="1:11">
      <c r="A30" s="28" t="s">
        <v>3327</v>
      </c>
      <c r="B30" s="28">
        <v>6400</v>
      </c>
      <c r="C30" s="42" t="s">
        <v>3328</v>
      </c>
      <c r="D30" s="27" t="s">
        <v>3278</v>
      </c>
      <c r="E30" s="27" t="s">
        <v>3279</v>
      </c>
      <c r="F30" s="28" t="s">
        <v>3329</v>
      </c>
      <c r="G30" s="28" t="s">
        <v>3281</v>
      </c>
      <c r="H30" s="29">
        <v>100</v>
      </c>
      <c r="I30" s="23" t="s">
        <v>3282</v>
      </c>
      <c r="J30" s="28" t="s">
        <v>3283</v>
      </c>
      <c r="K30" s="23"/>
    </row>
    <row r="31" ht="18.75" spans="1:11">
      <c r="A31" s="28"/>
      <c r="B31" s="28"/>
      <c r="C31" s="43"/>
      <c r="D31" s="27" t="s">
        <v>3284</v>
      </c>
      <c r="E31" s="27" t="s">
        <v>3285</v>
      </c>
      <c r="F31" s="28" t="s">
        <v>3330</v>
      </c>
      <c r="G31" s="28" t="s">
        <v>3281</v>
      </c>
      <c r="H31" s="29">
        <v>100</v>
      </c>
      <c r="I31" s="23" t="s">
        <v>3282</v>
      </c>
      <c r="J31" s="28" t="s">
        <v>3283</v>
      </c>
      <c r="K31" s="23"/>
    </row>
    <row r="32" ht="18.75" spans="1:11">
      <c r="A32" s="28"/>
      <c r="B32" s="28"/>
      <c r="C32" s="44"/>
      <c r="D32" s="28" t="s">
        <v>3288</v>
      </c>
      <c r="E32" s="33" t="s">
        <v>3289</v>
      </c>
      <c r="F32" s="33" t="s">
        <v>3289</v>
      </c>
      <c r="G32" s="28" t="s">
        <v>3298</v>
      </c>
      <c r="H32" s="29">
        <v>99</v>
      </c>
      <c r="I32" s="23" t="s">
        <v>3282</v>
      </c>
      <c r="J32" s="28" t="s">
        <v>3283</v>
      </c>
      <c r="K32" s="23"/>
    </row>
    <row r="33" ht="18.75" customHeight="1" spans="1:11">
      <c r="A33" s="26" t="s">
        <v>3331</v>
      </c>
      <c r="B33" s="28">
        <v>3500</v>
      </c>
      <c r="C33" s="42" t="s">
        <v>3332</v>
      </c>
      <c r="D33" s="27" t="s">
        <v>3278</v>
      </c>
      <c r="E33" s="27" t="s">
        <v>3279</v>
      </c>
      <c r="F33" s="28" t="s">
        <v>3329</v>
      </c>
      <c r="G33" s="28" t="s">
        <v>3281</v>
      </c>
      <c r="H33" s="31">
        <v>1</v>
      </c>
      <c r="I33" s="23" t="s">
        <v>3282</v>
      </c>
      <c r="J33" s="28" t="s">
        <v>3283</v>
      </c>
      <c r="K33" s="23"/>
    </row>
    <row r="34" ht="18.75" spans="1:11">
      <c r="A34" s="30"/>
      <c r="B34" s="28"/>
      <c r="C34" s="43"/>
      <c r="D34" s="27" t="s">
        <v>3284</v>
      </c>
      <c r="E34" s="27" t="s">
        <v>3285</v>
      </c>
      <c r="F34" s="28" t="s">
        <v>3330</v>
      </c>
      <c r="G34" s="28" t="s">
        <v>3281</v>
      </c>
      <c r="H34" s="31">
        <v>1</v>
      </c>
      <c r="I34" s="23" t="s">
        <v>3282</v>
      </c>
      <c r="J34" s="28" t="s">
        <v>3283</v>
      </c>
      <c r="K34" s="23"/>
    </row>
    <row r="35" ht="18.75" spans="1:11">
      <c r="A35" s="32"/>
      <c r="B35" s="28"/>
      <c r="C35" s="44"/>
      <c r="D35" s="28" t="s">
        <v>3288</v>
      </c>
      <c r="E35" s="33" t="s">
        <v>3289</v>
      </c>
      <c r="F35" s="33" t="s">
        <v>3289</v>
      </c>
      <c r="G35" s="28" t="s">
        <v>3298</v>
      </c>
      <c r="H35" s="29">
        <v>99</v>
      </c>
      <c r="I35" s="23" t="s">
        <v>3282</v>
      </c>
      <c r="J35" s="28" t="s">
        <v>3283</v>
      </c>
      <c r="K35" s="23"/>
    </row>
    <row r="36" ht="18.75" spans="1:11">
      <c r="A36" s="23"/>
      <c r="B36" s="23"/>
      <c r="C36" s="23"/>
      <c r="D36" s="23"/>
      <c r="E36" s="23"/>
      <c r="F36" s="23"/>
      <c r="G36" s="23"/>
      <c r="H36" s="23"/>
      <c r="I36" s="23"/>
      <c r="J36" s="23"/>
      <c r="K36" s="23"/>
    </row>
    <row r="37" ht="18.75" spans="1:11">
      <c r="A37" s="23"/>
      <c r="B37" s="23"/>
      <c r="C37" s="23"/>
      <c r="D37" s="23"/>
      <c r="E37" s="23"/>
      <c r="F37" s="23"/>
      <c r="G37" s="23"/>
      <c r="H37" s="23"/>
      <c r="I37" s="23"/>
      <c r="J37" s="23"/>
      <c r="K37" s="23"/>
    </row>
    <row r="38" ht="18.75" spans="1:11">
      <c r="A38" s="23"/>
      <c r="B38" s="23"/>
      <c r="C38" s="23"/>
      <c r="D38" s="23"/>
      <c r="E38" s="23"/>
      <c r="F38" s="23"/>
      <c r="G38" s="23"/>
      <c r="H38" s="23"/>
      <c r="I38" s="23"/>
      <c r="J38" s="23"/>
      <c r="K38" s="23"/>
    </row>
    <row r="39" ht="18.75" spans="1:11">
      <c r="A39" s="23"/>
      <c r="B39" s="23"/>
      <c r="C39" s="23"/>
      <c r="D39" s="23"/>
      <c r="E39" s="23"/>
      <c r="F39" s="23"/>
      <c r="G39" s="23"/>
      <c r="H39" s="23"/>
      <c r="I39" s="23"/>
      <c r="J39" s="23"/>
      <c r="K39" s="23"/>
    </row>
    <row r="40" ht="18.75" spans="1:11">
      <c r="A40" s="23"/>
      <c r="B40" s="23"/>
      <c r="C40" s="23"/>
      <c r="D40" s="23"/>
      <c r="E40" s="23"/>
      <c r="F40" s="23"/>
      <c r="G40" s="23"/>
      <c r="H40" s="23"/>
      <c r="I40" s="23"/>
      <c r="J40" s="23"/>
      <c r="K40" s="23"/>
    </row>
    <row r="41" ht="18.75" spans="1:11">
      <c r="A41" s="23"/>
      <c r="B41" s="23"/>
      <c r="C41" s="23"/>
      <c r="D41" s="23"/>
      <c r="E41" s="23"/>
      <c r="F41" s="23"/>
      <c r="G41" s="23"/>
      <c r="H41" s="23"/>
      <c r="I41" s="23"/>
      <c r="J41" s="23"/>
      <c r="K41" s="23"/>
    </row>
    <row r="42" ht="18.75" spans="1:11">
      <c r="A42" s="23"/>
      <c r="B42" s="23"/>
      <c r="C42" s="23"/>
      <c r="D42" s="23"/>
      <c r="E42" s="23"/>
      <c r="F42" s="23"/>
      <c r="G42" s="23"/>
      <c r="H42" s="23"/>
      <c r="I42" s="23"/>
      <c r="J42" s="23"/>
      <c r="K42" s="23"/>
    </row>
    <row r="43" ht="18.75" spans="1:11">
      <c r="A43" s="23"/>
      <c r="B43" s="23"/>
      <c r="C43" s="23"/>
      <c r="D43" s="23"/>
      <c r="E43" s="23"/>
      <c r="F43" s="23"/>
      <c r="G43" s="23"/>
      <c r="H43" s="23"/>
      <c r="I43" s="23"/>
      <c r="J43" s="23"/>
      <c r="K43" s="23"/>
    </row>
    <row r="44" ht="35.1" customHeight="1" spans="1:11">
      <c r="A44" s="24" t="s">
        <v>3333</v>
      </c>
      <c r="B44" s="24"/>
      <c r="C44" s="24"/>
      <c r="D44" s="24"/>
      <c r="E44" s="24"/>
      <c r="F44" s="23"/>
      <c r="G44" s="23"/>
      <c r="H44" s="23"/>
      <c r="I44" s="23"/>
      <c r="J44" s="23"/>
      <c r="K44" s="23"/>
    </row>
    <row r="45" ht="35.1" customHeight="1" spans="1:11">
      <c r="A45" s="25" t="s">
        <v>3334</v>
      </c>
      <c r="B45" s="25"/>
      <c r="C45" s="25"/>
      <c r="D45" s="25"/>
      <c r="E45" s="25"/>
      <c r="F45" s="23"/>
      <c r="G45" s="23"/>
      <c r="H45" s="23"/>
      <c r="I45" s="23"/>
      <c r="J45" s="23"/>
      <c r="K45" s="23"/>
    </row>
    <row r="46" ht="35.1" customHeight="1" spans="1:11">
      <c r="A46" s="25" t="s">
        <v>3335</v>
      </c>
      <c r="B46" s="25"/>
      <c r="C46" s="25"/>
      <c r="D46" s="25"/>
      <c r="E46" s="25"/>
      <c r="F46" s="23"/>
      <c r="G46" s="23"/>
      <c r="H46" s="23"/>
      <c r="I46" s="23"/>
      <c r="J46" s="23"/>
      <c r="K46" s="23"/>
    </row>
    <row r="47" s="18" customFormat="1" ht="35.1" customHeight="1" spans="1:11">
      <c r="A47" s="25" t="s">
        <v>2456</v>
      </c>
      <c r="B47" s="25"/>
      <c r="C47" s="25"/>
      <c r="D47" s="25"/>
      <c r="E47" s="25"/>
      <c r="F47" s="23"/>
      <c r="G47" s="23"/>
      <c r="H47" s="23"/>
      <c r="I47" s="23"/>
      <c r="J47" s="23"/>
      <c r="K47" s="23"/>
    </row>
    <row r="48" ht="35.1" customHeight="1" spans="1:11">
      <c r="A48" s="25" t="s">
        <v>3336</v>
      </c>
      <c r="B48" s="25"/>
      <c r="C48" s="25"/>
      <c r="D48" s="25"/>
      <c r="E48" s="25"/>
      <c r="F48" s="23"/>
      <c r="G48" s="23"/>
      <c r="H48" s="23"/>
      <c r="I48" s="23"/>
      <c r="J48" s="23"/>
      <c r="K48" s="23"/>
    </row>
    <row r="49" ht="35.1" customHeight="1" spans="1:11">
      <c r="A49" s="25" t="s">
        <v>3337</v>
      </c>
      <c r="B49" s="25"/>
      <c r="C49" s="25"/>
      <c r="D49" s="25"/>
      <c r="E49" s="25"/>
      <c r="F49" s="23"/>
      <c r="G49" s="23"/>
      <c r="H49" s="23"/>
      <c r="I49" s="23"/>
      <c r="J49" s="23"/>
      <c r="K49" s="23"/>
    </row>
    <row r="50" ht="35.1" customHeight="1" spans="1:11">
      <c r="A50" s="45" t="s">
        <v>2456</v>
      </c>
      <c r="B50" s="45"/>
      <c r="C50" s="45"/>
      <c r="D50" s="45"/>
      <c r="E50" s="45"/>
      <c r="F50" s="45"/>
      <c r="G50" s="45"/>
      <c r="H50" s="45"/>
      <c r="I50" s="45"/>
      <c r="J50" s="45"/>
      <c r="K50" s="45"/>
    </row>
  </sheetData>
  <mergeCells count="25">
    <mergeCell ref="A2:K2"/>
    <mergeCell ref="A7:A9"/>
    <mergeCell ref="A11:A13"/>
    <mergeCell ref="A15:A17"/>
    <mergeCell ref="A19:A21"/>
    <mergeCell ref="A23:A25"/>
    <mergeCell ref="A27:A28"/>
    <mergeCell ref="A30:A32"/>
    <mergeCell ref="A33:A35"/>
    <mergeCell ref="B7:B9"/>
    <mergeCell ref="B11:B13"/>
    <mergeCell ref="B15:B17"/>
    <mergeCell ref="B19:B21"/>
    <mergeCell ref="B23:B25"/>
    <mergeCell ref="B27:B28"/>
    <mergeCell ref="B30:B32"/>
    <mergeCell ref="B33:B35"/>
    <mergeCell ref="C7:C9"/>
    <mergeCell ref="C11:C13"/>
    <mergeCell ref="C15:C17"/>
    <mergeCell ref="C19:C21"/>
    <mergeCell ref="C23:C25"/>
    <mergeCell ref="C27:C28"/>
    <mergeCell ref="C30:C32"/>
    <mergeCell ref="C33:C35"/>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J10" sqref="J10"/>
    </sheetView>
  </sheetViews>
  <sheetFormatPr defaultColWidth="9" defaultRowHeight="13.5" outlineLevelCol="1"/>
  <cols>
    <col min="1" max="1" width="20.25" style="8" customWidth="1"/>
    <col min="2" max="2" width="64" style="8" customWidth="1"/>
    <col min="3" max="16384" width="9" style="8"/>
  </cols>
  <sheetData>
    <row r="1" ht="32.1" customHeight="1" spans="1:2">
      <c r="A1" s="9" t="s">
        <v>3338</v>
      </c>
      <c r="B1" s="9"/>
    </row>
    <row r="3" ht="39.95" customHeight="1" spans="1:2">
      <c r="A3" s="10" t="s">
        <v>3339</v>
      </c>
      <c r="B3" s="11" t="s">
        <v>3340</v>
      </c>
    </row>
    <row r="4" ht="45" customHeight="1" spans="1:2">
      <c r="A4" s="12" t="s">
        <v>2480</v>
      </c>
      <c r="B4" s="13" t="s">
        <v>3341</v>
      </c>
    </row>
    <row r="5" ht="45" customHeight="1" spans="1:2">
      <c r="A5" s="12" t="s">
        <v>3342</v>
      </c>
      <c r="B5" s="14" t="s">
        <v>3343</v>
      </c>
    </row>
    <row r="6" ht="45" customHeight="1" spans="1:2">
      <c r="A6" s="12" t="s">
        <v>3344</v>
      </c>
      <c r="B6" s="14" t="s">
        <v>3345</v>
      </c>
    </row>
    <row r="7" ht="45" customHeight="1" spans="1:2">
      <c r="A7" s="15" t="s">
        <v>3346</v>
      </c>
      <c r="B7" s="13" t="s">
        <v>3347</v>
      </c>
    </row>
    <row r="8" ht="45" customHeight="1" spans="1:2">
      <c r="A8" s="13" t="s">
        <v>3348</v>
      </c>
      <c r="B8" s="13" t="s">
        <v>3349</v>
      </c>
    </row>
    <row r="9" ht="45" customHeight="1" spans="1:2">
      <c r="A9" s="13" t="s">
        <v>3350</v>
      </c>
      <c r="B9" s="13" t="s">
        <v>3351</v>
      </c>
    </row>
    <row r="10" ht="45" customHeight="1" spans="1:2">
      <c r="A10" s="13" t="s">
        <v>3352</v>
      </c>
      <c r="B10" s="13" t="s">
        <v>3353</v>
      </c>
    </row>
    <row r="11" ht="45" customHeight="1" spans="1:2">
      <c r="A11" s="13" t="s">
        <v>3354</v>
      </c>
      <c r="B11" s="13" t="s">
        <v>3355</v>
      </c>
    </row>
    <row r="12" ht="45" customHeight="1" spans="1:2">
      <c r="A12" s="13" t="s">
        <v>3356</v>
      </c>
      <c r="B12" s="13" t="s">
        <v>3357</v>
      </c>
    </row>
    <row r="13" ht="45" customHeight="1" spans="1:2">
      <c r="A13" s="12" t="s">
        <v>2456</v>
      </c>
      <c r="B13" s="16"/>
    </row>
  </sheetData>
  <mergeCells count="1">
    <mergeCell ref="A1:B1"/>
  </mergeCells>
  <conditionalFormatting sqref="A6">
    <cfRule type="expression" dxfId="1" priority="3" stopIfTrue="1">
      <formula>"len($A:$A)=3"</formula>
    </cfRule>
  </conditionalFormatting>
  <conditionalFormatting sqref="A13">
    <cfRule type="expression" dxfId="1" priority="2" stopIfTrue="1">
      <formula>"len($A:$A)=3"</formula>
    </cfRule>
  </conditionalFormatting>
  <conditionalFormatting sqref="A4:A5">
    <cfRule type="expression" dxfId="1" priority="4" stopIfTrue="1">
      <formula>"len($A:$A)=3"</formula>
    </cfRule>
  </conditionalFormatting>
  <conditionalFormatting sqref="A7:A8">
    <cfRule type="expression" dxfId="1" priority="1"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tabSelected="1" workbookViewId="0">
      <selection activeCell="N8" sqref="N8"/>
    </sheetView>
  </sheetViews>
  <sheetFormatPr defaultColWidth="9" defaultRowHeight="13.5" outlineLevelCol="1"/>
  <cols>
    <col min="1" max="2" width="36.625" customWidth="1"/>
  </cols>
  <sheetData>
    <row r="1" ht="26.25" spans="1:2">
      <c r="A1" s="1" t="s">
        <v>3358</v>
      </c>
      <c r="B1" s="1"/>
    </row>
    <row r="2" spans="1:2">
      <c r="A2" s="2"/>
      <c r="B2" s="2"/>
    </row>
    <row r="3" ht="18.75" spans="1:2">
      <c r="A3" s="3" t="s">
        <v>3359</v>
      </c>
      <c r="B3" s="4" t="s">
        <v>3360</v>
      </c>
    </row>
    <row r="4" ht="48.75" customHeight="1" spans="1:2">
      <c r="A4" s="5" t="s">
        <v>3361</v>
      </c>
      <c r="B4" s="6" t="s">
        <v>3362</v>
      </c>
    </row>
    <row r="5" ht="48.75" customHeight="1" spans="1:2">
      <c r="A5" s="5" t="s">
        <v>3363</v>
      </c>
      <c r="B5" s="6" t="s">
        <v>3364</v>
      </c>
    </row>
    <row r="6" ht="48.75" customHeight="1" spans="1:2">
      <c r="A6" s="5" t="s">
        <v>3365</v>
      </c>
      <c r="B6" s="6" t="s">
        <v>3366</v>
      </c>
    </row>
    <row r="7" ht="105.75" customHeight="1" spans="1:2">
      <c r="A7" s="5" t="s">
        <v>3367</v>
      </c>
      <c r="B7" s="6" t="s">
        <v>3368</v>
      </c>
    </row>
    <row r="8" ht="117" customHeight="1" spans="1:2">
      <c r="A8" s="5" t="s">
        <v>3369</v>
      </c>
      <c r="B8" s="6" t="s">
        <v>3368</v>
      </c>
    </row>
    <row r="9" ht="28.5" spans="1:2">
      <c r="A9" s="5" t="s">
        <v>3370</v>
      </c>
      <c r="B9" s="7" t="s">
        <v>3371</v>
      </c>
    </row>
  </sheetData>
  <mergeCells count="1">
    <mergeCell ref="A1:B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H1364"/>
  <sheetViews>
    <sheetView showGridLines="0" showZeros="0" view="pageBreakPreview" zoomScaleNormal="100" workbookViewId="0">
      <pane xSplit="1" ySplit="3" topLeftCell="B324" activePane="bottomRight" state="frozen"/>
      <selection/>
      <selection pane="topRight"/>
      <selection pane="bottomLeft"/>
      <selection pane="bottomRight" activeCell="D329" sqref="D329"/>
    </sheetView>
  </sheetViews>
  <sheetFormatPr defaultColWidth="9" defaultRowHeight="14.25" outlineLevelCol="7"/>
  <cols>
    <col min="1" max="1" width="19.125" style="165" customWidth="1"/>
    <col min="2" max="2" width="50.625" style="165" customWidth="1"/>
    <col min="3" max="4" width="20.625" style="165" customWidth="1"/>
    <col min="5" max="5" width="20.625" style="346" customWidth="1"/>
    <col min="6" max="6" width="4" style="165" customWidth="1"/>
    <col min="7" max="16384" width="9" style="165"/>
  </cols>
  <sheetData>
    <row r="1" s="243" customFormat="1" ht="45" customHeight="1" spans="2:5">
      <c r="B1" s="428" t="s">
        <v>134</v>
      </c>
      <c r="C1" s="428"/>
      <c r="D1" s="428"/>
      <c r="E1" s="428"/>
    </row>
    <row r="2" s="243" customFormat="1" ht="20.1" customHeight="1" spans="1:5">
      <c r="A2" s="429"/>
      <c r="B2" s="430"/>
      <c r="C2" s="431"/>
      <c r="D2" s="432"/>
      <c r="E2" s="432" t="s">
        <v>1</v>
      </c>
    </row>
    <row r="3" s="166" customFormat="1" ht="45" customHeight="1" spans="1:7">
      <c r="A3" s="433" t="s">
        <v>2</v>
      </c>
      <c r="B3" s="434" t="s">
        <v>3</v>
      </c>
      <c r="C3" s="433" t="s">
        <v>129</v>
      </c>
      <c r="D3" s="433" t="s">
        <v>5</v>
      </c>
      <c r="E3" s="433" t="s">
        <v>130</v>
      </c>
      <c r="F3" s="408" t="s">
        <v>7</v>
      </c>
      <c r="G3" s="166" t="s">
        <v>135</v>
      </c>
    </row>
    <row r="4" s="425" customFormat="1" ht="36" customHeight="1" spans="1:7">
      <c r="A4" s="435" t="s">
        <v>69</v>
      </c>
      <c r="B4" s="436" t="s">
        <v>70</v>
      </c>
      <c r="C4" s="437">
        <v>21921</v>
      </c>
      <c r="D4" s="438">
        <v>17619</v>
      </c>
      <c r="E4" s="108">
        <f>(D4-C4)/C4</f>
        <v>-0.196</v>
      </c>
      <c r="F4" s="439" t="str">
        <f t="shared" ref="F4:F67" si="0">IF(LEN(A4)=3,"是",IF(B4&lt;&gt;"",IF(SUM(C4:D4)&lt;&gt;0,"是","否"),"是"))</f>
        <v>是</v>
      </c>
      <c r="G4" s="425" t="str">
        <f t="shared" ref="G4:G67" si="1">IF(LEN(A4)=3,"类",IF(LEN(A4)=5,"款","项"))</f>
        <v>类</v>
      </c>
    </row>
    <row r="5" ht="36" customHeight="1" spans="1:7">
      <c r="A5" s="440" t="s">
        <v>136</v>
      </c>
      <c r="B5" s="311" t="s">
        <v>137</v>
      </c>
      <c r="C5" s="437">
        <v>809</v>
      </c>
      <c r="D5" s="312">
        <v>845</v>
      </c>
      <c r="E5" s="108">
        <f t="shared" ref="E5:E61" si="2">(D5-C5)/C5</f>
        <v>0.044</v>
      </c>
      <c r="F5" s="286" t="str">
        <f t="shared" si="0"/>
        <v>是</v>
      </c>
      <c r="G5" s="165" t="str">
        <f t="shared" si="1"/>
        <v>款</v>
      </c>
    </row>
    <row r="6" ht="36" customHeight="1" spans="1:7">
      <c r="A6" s="441" t="s">
        <v>138</v>
      </c>
      <c r="B6" s="314" t="s">
        <v>139</v>
      </c>
      <c r="C6" s="442">
        <v>759</v>
      </c>
      <c r="D6" s="315">
        <v>756</v>
      </c>
      <c r="E6" s="111">
        <f t="shared" si="2"/>
        <v>-0.004</v>
      </c>
      <c r="F6" s="286" t="str">
        <f t="shared" si="0"/>
        <v>是</v>
      </c>
      <c r="G6" s="165" t="str">
        <f t="shared" si="1"/>
        <v>项</v>
      </c>
    </row>
    <row r="7" ht="36" customHeight="1" spans="1:7">
      <c r="A7" s="441" t="s">
        <v>140</v>
      </c>
      <c r="B7" s="314" t="s">
        <v>141</v>
      </c>
      <c r="C7" s="442"/>
      <c r="D7" s="315">
        <v>30</v>
      </c>
      <c r="E7" s="111"/>
      <c r="F7" s="286" t="str">
        <f t="shared" si="0"/>
        <v>是</v>
      </c>
      <c r="G7" s="165" t="str">
        <f t="shared" si="1"/>
        <v>项</v>
      </c>
    </row>
    <row r="8" ht="36" customHeight="1" spans="1:7">
      <c r="A8" s="441" t="s">
        <v>142</v>
      </c>
      <c r="B8" s="314" t="s">
        <v>143</v>
      </c>
      <c r="C8" s="442"/>
      <c r="D8" s="315"/>
      <c r="E8" s="111"/>
      <c r="F8" s="286" t="str">
        <f t="shared" si="0"/>
        <v>否</v>
      </c>
      <c r="G8" s="165" t="str">
        <f t="shared" si="1"/>
        <v>项</v>
      </c>
    </row>
    <row r="9" ht="36" customHeight="1" spans="1:7">
      <c r="A9" s="441" t="s">
        <v>144</v>
      </c>
      <c r="B9" s="314" t="s">
        <v>145</v>
      </c>
      <c r="C9" s="442">
        <v>30</v>
      </c>
      <c r="D9" s="315">
        <v>30</v>
      </c>
      <c r="E9" s="111">
        <f t="shared" si="2"/>
        <v>0</v>
      </c>
      <c r="F9" s="286" t="str">
        <f t="shared" si="0"/>
        <v>是</v>
      </c>
      <c r="G9" s="165" t="str">
        <f t="shared" si="1"/>
        <v>项</v>
      </c>
    </row>
    <row r="10" ht="36" customHeight="1" spans="1:7">
      <c r="A10" s="441" t="s">
        <v>146</v>
      </c>
      <c r="B10" s="314" t="s">
        <v>147</v>
      </c>
      <c r="C10" s="442"/>
      <c r="D10" s="315"/>
      <c r="E10" s="111"/>
      <c r="F10" s="286" t="str">
        <f t="shared" si="0"/>
        <v>否</v>
      </c>
      <c r="G10" s="165" t="str">
        <f t="shared" si="1"/>
        <v>项</v>
      </c>
    </row>
    <row r="11" ht="36" customHeight="1" spans="1:7">
      <c r="A11" s="441" t="s">
        <v>148</v>
      </c>
      <c r="B11" s="314" t="s">
        <v>149</v>
      </c>
      <c r="C11" s="442"/>
      <c r="D11" s="315"/>
      <c r="E11" s="111"/>
      <c r="F11" s="286" t="str">
        <f t="shared" si="0"/>
        <v>否</v>
      </c>
      <c r="G11" s="165" t="str">
        <f t="shared" si="1"/>
        <v>项</v>
      </c>
    </row>
    <row r="12" ht="36" customHeight="1" spans="1:7">
      <c r="A12" s="441" t="s">
        <v>150</v>
      </c>
      <c r="B12" s="314" t="s">
        <v>151</v>
      </c>
      <c r="C12" s="442"/>
      <c r="D12" s="315">
        <v>15</v>
      </c>
      <c r="E12" s="111"/>
      <c r="F12" s="286" t="str">
        <f t="shared" si="0"/>
        <v>是</v>
      </c>
      <c r="G12" s="165" t="str">
        <f t="shared" si="1"/>
        <v>项</v>
      </c>
    </row>
    <row r="13" ht="36" customHeight="1" spans="1:7">
      <c r="A13" s="441" t="s">
        <v>152</v>
      </c>
      <c r="B13" s="314" t="s">
        <v>153</v>
      </c>
      <c r="C13" s="442">
        <v>20</v>
      </c>
      <c r="D13" s="315">
        <v>14</v>
      </c>
      <c r="E13" s="111">
        <f t="shared" si="2"/>
        <v>-0.3</v>
      </c>
      <c r="F13" s="286" t="str">
        <f t="shared" si="0"/>
        <v>是</v>
      </c>
      <c r="G13" s="165" t="str">
        <f t="shared" si="1"/>
        <v>项</v>
      </c>
    </row>
    <row r="14" ht="36" customHeight="1" spans="1:7">
      <c r="A14" s="441" t="s">
        <v>154</v>
      </c>
      <c r="B14" s="314" t="s">
        <v>155</v>
      </c>
      <c r="C14" s="442"/>
      <c r="D14" s="315"/>
      <c r="E14" s="111"/>
      <c r="F14" s="286" t="str">
        <f t="shared" si="0"/>
        <v>否</v>
      </c>
      <c r="G14" s="165" t="str">
        <f t="shared" si="1"/>
        <v>项</v>
      </c>
    </row>
    <row r="15" ht="36" customHeight="1" spans="1:7">
      <c r="A15" s="441" t="s">
        <v>156</v>
      </c>
      <c r="B15" s="314" t="s">
        <v>157</v>
      </c>
      <c r="C15" s="442"/>
      <c r="D15" s="315"/>
      <c r="E15" s="111"/>
      <c r="F15" s="286" t="str">
        <f t="shared" si="0"/>
        <v>否</v>
      </c>
      <c r="G15" s="165" t="str">
        <f t="shared" si="1"/>
        <v>项</v>
      </c>
    </row>
    <row r="16" ht="36" customHeight="1" spans="1:7">
      <c r="A16" s="441" t="s">
        <v>158</v>
      </c>
      <c r="B16" s="314" t="s">
        <v>159</v>
      </c>
      <c r="C16" s="442"/>
      <c r="D16" s="315"/>
      <c r="E16" s="111"/>
      <c r="F16" s="286" t="str">
        <f t="shared" si="0"/>
        <v>否</v>
      </c>
      <c r="G16" s="165" t="str">
        <f t="shared" si="1"/>
        <v>项</v>
      </c>
    </row>
    <row r="17" ht="36" customHeight="1" spans="1:7">
      <c r="A17" s="440" t="s">
        <v>160</v>
      </c>
      <c r="B17" s="311" t="s">
        <v>161</v>
      </c>
      <c r="C17" s="437">
        <v>626</v>
      </c>
      <c r="D17" s="312">
        <v>684</v>
      </c>
      <c r="E17" s="108">
        <f t="shared" si="2"/>
        <v>0.093</v>
      </c>
      <c r="F17" s="286" t="str">
        <f t="shared" si="0"/>
        <v>是</v>
      </c>
      <c r="G17" s="165" t="str">
        <f t="shared" si="1"/>
        <v>款</v>
      </c>
    </row>
    <row r="18" ht="36" customHeight="1" spans="1:7">
      <c r="A18" s="441" t="s">
        <v>162</v>
      </c>
      <c r="B18" s="314" t="s">
        <v>139</v>
      </c>
      <c r="C18" s="442">
        <v>566</v>
      </c>
      <c r="D18" s="315">
        <v>614</v>
      </c>
      <c r="E18" s="111">
        <f t="shared" si="2"/>
        <v>0.085</v>
      </c>
      <c r="F18" s="286" t="str">
        <f t="shared" si="0"/>
        <v>是</v>
      </c>
      <c r="G18" s="165" t="str">
        <f t="shared" si="1"/>
        <v>项</v>
      </c>
    </row>
    <row r="19" ht="36" customHeight="1" spans="1:7">
      <c r="A19" s="441" t="s">
        <v>163</v>
      </c>
      <c r="B19" s="314" t="s">
        <v>141</v>
      </c>
      <c r="C19" s="442">
        <v>30</v>
      </c>
      <c r="D19" s="315">
        <v>30</v>
      </c>
      <c r="E19" s="111">
        <f t="shared" si="2"/>
        <v>0</v>
      </c>
      <c r="F19" s="286" t="str">
        <f t="shared" si="0"/>
        <v>是</v>
      </c>
      <c r="G19" s="165" t="str">
        <f t="shared" si="1"/>
        <v>项</v>
      </c>
    </row>
    <row r="20" ht="36" customHeight="1" spans="1:7">
      <c r="A20" s="441" t="s">
        <v>164</v>
      </c>
      <c r="B20" s="314" t="s">
        <v>143</v>
      </c>
      <c r="C20" s="442"/>
      <c r="D20" s="315"/>
      <c r="E20" s="111"/>
      <c r="F20" s="286" t="str">
        <f t="shared" si="0"/>
        <v>否</v>
      </c>
      <c r="G20" s="165" t="str">
        <f t="shared" si="1"/>
        <v>项</v>
      </c>
    </row>
    <row r="21" ht="36" customHeight="1" spans="1:7">
      <c r="A21" s="441" t="s">
        <v>165</v>
      </c>
      <c r="B21" s="314" t="s">
        <v>166</v>
      </c>
      <c r="C21" s="442">
        <v>30</v>
      </c>
      <c r="D21" s="315">
        <v>30</v>
      </c>
      <c r="E21" s="111">
        <f t="shared" si="2"/>
        <v>0</v>
      </c>
      <c r="F21" s="286" t="str">
        <f t="shared" si="0"/>
        <v>是</v>
      </c>
      <c r="G21" s="165" t="str">
        <f t="shared" si="1"/>
        <v>项</v>
      </c>
    </row>
    <row r="22" ht="36" customHeight="1" spans="1:7">
      <c r="A22" s="441" t="s">
        <v>167</v>
      </c>
      <c r="B22" s="314" t="s">
        <v>168</v>
      </c>
      <c r="C22" s="442"/>
      <c r="D22" s="315"/>
      <c r="E22" s="111"/>
      <c r="F22" s="286" t="str">
        <f t="shared" si="0"/>
        <v>否</v>
      </c>
      <c r="G22" s="165" t="str">
        <f t="shared" si="1"/>
        <v>项</v>
      </c>
    </row>
    <row r="23" ht="36" customHeight="1" spans="1:7">
      <c r="A23" s="441" t="s">
        <v>169</v>
      </c>
      <c r="B23" s="314" t="s">
        <v>170</v>
      </c>
      <c r="C23" s="442"/>
      <c r="D23" s="315"/>
      <c r="E23" s="111"/>
      <c r="F23" s="286" t="str">
        <f t="shared" si="0"/>
        <v>否</v>
      </c>
      <c r="G23" s="165" t="str">
        <f t="shared" si="1"/>
        <v>项</v>
      </c>
    </row>
    <row r="24" ht="36" customHeight="1" spans="1:7">
      <c r="A24" s="441" t="s">
        <v>171</v>
      </c>
      <c r="B24" s="314" t="s">
        <v>157</v>
      </c>
      <c r="C24" s="442"/>
      <c r="D24" s="315"/>
      <c r="E24" s="111"/>
      <c r="F24" s="286" t="str">
        <f t="shared" si="0"/>
        <v>否</v>
      </c>
      <c r="G24" s="165" t="str">
        <f t="shared" si="1"/>
        <v>项</v>
      </c>
    </row>
    <row r="25" ht="36" customHeight="1" spans="1:7">
      <c r="A25" s="441" t="s">
        <v>172</v>
      </c>
      <c r="B25" s="314" t="s">
        <v>173</v>
      </c>
      <c r="C25" s="442"/>
      <c r="D25" s="315">
        <v>10</v>
      </c>
      <c r="E25" s="111"/>
      <c r="F25" s="286" t="str">
        <f t="shared" si="0"/>
        <v>是</v>
      </c>
      <c r="G25" s="165" t="str">
        <f t="shared" si="1"/>
        <v>项</v>
      </c>
    </row>
    <row r="26" ht="36" customHeight="1" spans="1:7">
      <c r="A26" s="440" t="s">
        <v>174</v>
      </c>
      <c r="B26" s="311" t="s">
        <v>175</v>
      </c>
      <c r="C26" s="437">
        <v>8156</v>
      </c>
      <c r="D26" s="312">
        <v>6435</v>
      </c>
      <c r="E26" s="108">
        <f t="shared" si="2"/>
        <v>-0.211</v>
      </c>
      <c r="F26" s="286" t="str">
        <f t="shared" si="0"/>
        <v>是</v>
      </c>
      <c r="G26" s="165" t="str">
        <f t="shared" si="1"/>
        <v>款</v>
      </c>
    </row>
    <row r="27" ht="36" customHeight="1" spans="1:7">
      <c r="A27" s="441" t="s">
        <v>176</v>
      </c>
      <c r="B27" s="314" t="s">
        <v>139</v>
      </c>
      <c r="C27" s="442">
        <v>7160</v>
      </c>
      <c r="D27" s="315">
        <v>5286</v>
      </c>
      <c r="E27" s="111">
        <f t="shared" si="2"/>
        <v>-0.262</v>
      </c>
      <c r="F27" s="286" t="str">
        <f t="shared" si="0"/>
        <v>是</v>
      </c>
      <c r="G27" s="165" t="str">
        <f t="shared" si="1"/>
        <v>项</v>
      </c>
    </row>
    <row r="28" ht="36" customHeight="1" spans="1:7">
      <c r="A28" s="441" t="s">
        <v>177</v>
      </c>
      <c r="B28" s="314" t="s">
        <v>141</v>
      </c>
      <c r="C28" s="442">
        <v>52</v>
      </c>
      <c r="D28" s="315">
        <v>10</v>
      </c>
      <c r="E28" s="111">
        <f t="shared" si="2"/>
        <v>-0.808</v>
      </c>
      <c r="F28" s="286" t="str">
        <f t="shared" si="0"/>
        <v>是</v>
      </c>
      <c r="G28" s="165" t="str">
        <f t="shared" si="1"/>
        <v>项</v>
      </c>
    </row>
    <row r="29" ht="36" customHeight="1" spans="1:7">
      <c r="A29" s="441" t="s">
        <v>178</v>
      </c>
      <c r="B29" s="314" t="s">
        <v>143</v>
      </c>
      <c r="C29" s="442"/>
      <c r="D29" s="315"/>
      <c r="E29" s="111"/>
      <c r="F29" s="286" t="str">
        <f t="shared" si="0"/>
        <v>否</v>
      </c>
      <c r="G29" s="165" t="str">
        <f t="shared" si="1"/>
        <v>项</v>
      </c>
    </row>
    <row r="30" ht="36" customHeight="1" spans="1:7">
      <c r="A30" s="441" t="s">
        <v>179</v>
      </c>
      <c r="B30" s="314" t="s">
        <v>180</v>
      </c>
      <c r="C30" s="442"/>
      <c r="D30" s="315"/>
      <c r="E30" s="111"/>
      <c r="F30" s="286" t="str">
        <f t="shared" si="0"/>
        <v>否</v>
      </c>
      <c r="G30" s="165" t="str">
        <f t="shared" si="1"/>
        <v>项</v>
      </c>
    </row>
    <row r="31" ht="36" customHeight="1" spans="1:7">
      <c r="A31" s="441" t="s">
        <v>181</v>
      </c>
      <c r="B31" s="314" t="s">
        <v>182</v>
      </c>
      <c r="C31" s="442"/>
      <c r="D31" s="315"/>
      <c r="E31" s="111"/>
      <c r="F31" s="286" t="str">
        <f t="shared" si="0"/>
        <v>否</v>
      </c>
      <c r="G31" s="165" t="str">
        <f t="shared" si="1"/>
        <v>项</v>
      </c>
    </row>
    <row r="32" ht="36" customHeight="1" spans="1:7">
      <c r="A32" s="441" t="s">
        <v>183</v>
      </c>
      <c r="B32" s="314" t="s">
        <v>184</v>
      </c>
      <c r="C32" s="442"/>
      <c r="D32" s="315"/>
      <c r="E32" s="111"/>
      <c r="F32" s="286" t="str">
        <f t="shared" si="0"/>
        <v>否</v>
      </c>
      <c r="G32" s="165" t="str">
        <f t="shared" si="1"/>
        <v>项</v>
      </c>
    </row>
    <row r="33" ht="36" customHeight="1" spans="1:7">
      <c r="A33" s="441" t="s">
        <v>185</v>
      </c>
      <c r="B33" s="314" t="s">
        <v>186</v>
      </c>
      <c r="C33" s="442"/>
      <c r="D33" s="315"/>
      <c r="E33" s="111"/>
      <c r="F33" s="286" t="str">
        <f t="shared" si="0"/>
        <v>否</v>
      </c>
      <c r="G33" s="165" t="str">
        <f t="shared" si="1"/>
        <v>项</v>
      </c>
    </row>
    <row r="34" ht="36" customHeight="1" spans="1:7">
      <c r="A34" s="441" t="s">
        <v>187</v>
      </c>
      <c r="B34" s="314" t="s">
        <v>188</v>
      </c>
      <c r="C34" s="442"/>
      <c r="D34" s="315"/>
      <c r="E34" s="111"/>
      <c r="F34" s="286" t="str">
        <f t="shared" si="0"/>
        <v>否</v>
      </c>
      <c r="G34" s="165" t="str">
        <f t="shared" si="1"/>
        <v>项</v>
      </c>
    </row>
    <row r="35" ht="36" customHeight="1" spans="1:7">
      <c r="A35" s="441" t="s">
        <v>189</v>
      </c>
      <c r="B35" s="314" t="s">
        <v>157</v>
      </c>
      <c r="C35" s="442">
        <v>150</v>
      </c>
      <c r="D35" s="315">
        <v>329</v>
      </c>
      <c r="E35" s="111">
        <f t="shared" si="2"/>
        <v>1.193</v>
      </c>
      <c r="F35" s="286" t="str">
        <f t="shared" si="0"/>
        <v>是</v>
      </c>
      <c r="G35" s="165" t="str">
        <f t="shared" si="1"/>
        <v>项</v>
      </c>
    </row>
    <row r="36" ht="36" customHeight="1" spans="1:7">
      <c r="A36" s="443" t="s">
        <v>190</v>
      </c>
      <c r="B36" s="314" t="s">
        <v>191</v>
      </c>
      <c r="C36" s="442">
        <v>794</v>
      </c>
      <c r="D36" s="315">
        <v>810</v>
      </c>
      <c r="E36" s="111">
        <f t="shared" si="2"/>
        <v>0.02</v>
      </c>
      <c r="F36" s="286" t="str">
        <f t="shared" si="0"/>
        <v>是</v>
      </c>
      <c r="G36" s="165" t="str">
        <f t="shared" si="1"/>
        <v>项</v>
      </c>
    </row>
    <row r="37" ht="36" customHeight="1" spans="1:7">
      <c r="A37" s="440" t="s">
        <v>192</v>
      </c>
      <c r="B37" s="311" t="s">
        <v>193</v>
      </c>
      <c r="C37" s="444">
        <v>595</v>
      </c>
      <c r="D37" s="312">
        <v>361</v>
      </c>
      <c r="E37" s="108">
        <f t="shared" si="2"/>
        <v>-0.393</v>
      </c>
      <c r="F37" s="286" t="str">
        <f t="shared" si="0"/>
        <v>是</v>
      </c>
      <c r="G37" s="165" t="str">
        <f t="shared" si="1"/>
        <v>款</v>
      </c>
    </row>
    <row r="38" ht="36" customHeight="1" spans="1:7">
      <c r="A38" s="441" t="s">
        <v>194</v>
      </c>
      <c r="B38" s="314" t="s">
        <v>139</v>
      </c>
      <c r="C38" s="445">
        <v>545</v>
      </c>
      <c r="D38" s="315">
        <v>331</v>
      </c>
      <c r="E38" s="111">
        <f t="shared" si="2"/>
        <v>-0.393</v>
      </c>
      <c r="F38" s="286" t="str">
        <f t="shared" si="0"/>
        <v>是</v>
      </c>
      <c r="G38" s="165" t="str">
        <f t="shared" si="1"/>
        <v>项</v>
      </c>
    </row>
    <row r="39" ht="36" customHeight="1" spans="1:7">
      <c r="A39" s="441" t="s">
        <v>195</v>
      </c>
      <c r="B39" s="314" t="s">
        <v>141</v>
      </c>
      <c r="C39" s="442"/>
      <c r="D39" s="315">
        <v>0</v>
      </c>
      <c r="E39" s="111"/>
      <c r="F39" s="286" t="str">
        <f t="shared" si="0"/>
        <v>否</v>
      </c>
      <c r="G39" s="165" t="str">
        <f t="shared" si="1"/>
        <v>项</v>
      </c>
    </row>
    <row r="40" ht="36" customHeight="1" spans="1:7">
      <c r="A40" s="441" t="s">
        <v>196</v>
      </c>
      <c r="B40" s="314" t="s">
        <v>143</v>
      </c>
      <c r="C40" s="442"/>
      <c r="D40" s="315"/>
      <c r="E40" s="111"/>
      <c r="F40" s="286" t="str">
        <f t="shared" si="0"/>
        <v>否</v>
      </c>
      <c r="G40" s="165" t="str">
        <f t="shared" si="1"/>
        <v>项</v>
      </c>
    </row>
    <row r="41" ht="36" customHeight="1" spans="1:7">
      <c r="A41" s="441" t="s">
        <v>197</v>
      </c>
      <c r="B41" s="314" t="s">
        <v>198</v>
      </c>
      <c r="C41" s="442"/>
      <c r="D41" s="315"/>
      <c r="E41" s="111"/>
      <c r="F41" s="286" t="str">
        <f t="shared" si="0"/>
        <v>否</v>
      </c>
      <c r="G41" s="165" t="str">
        <f t="shared" si="1"/>
        <v>项</v>
      </c>
    </row>
    <row r="42" ht="36" customHeight="1" spans="1:7">
      <c r="A42" s="441" t="s">
        <v>199</v>
      </c>
      <c r="B42" s="314" t="s">
        <v>200</v>
      </c>
      <c r="C42" s="442"/>
      <c r="D42" s="315"/>
      <c r="E42" s="111"/>
      <c r="F42" s="286" t="str">
        <f t="shared" si="0"/>
        <v>否</v>
      </c>
      <c r="G42" s="165" t="str">
        <f t="shared" si="1"/>
        <v>项</v>
      </c>
    </row>
    <row r="43" ht="36" customHeight="1" spans="1:7">
      <c r="A43" s="441" t="s">
        <v>201</v>
      </c>
      <c r="B43" s="314" t="s">
        <v>202</v>
      </c>
      <c r="C43" s="442">
        <v>50</v>
      </c>
      <c r="D43" s="312"/>
      <c r="E43" s="111">
        <f t="shared" si="2"/>
        <v>-1</v>
      </c>
      <c r="F43" s="286" t="str">
        <f t="shared" si="0"/>
        <v>是</v>
      </c>
      <c r="G43" s="165" t="str">
        <f t="shared" si="1"/>
        <v>项</v>
      </c>
    </row>
    <row r="44" ht="36" customHeight="1" spans="1:7">
      <c r="A44" s="441" t="s">
        <v>203</v>
      </c>
      <c r="B44" s="314" t="s">
        <v>204</v>
      </c>
      <c r="C44" s="442"/>
      <c r="D44" s="315"/>
      <c r="E44" s="111"/>
      <c r="F44" s="286" t="str">
        <f t="shared" si="0"/>
        <v>否</v>
      </c>
      <c r="G44" s="165" t="str">
        <f t="shared" si="1"/>
        <v>项</v>
      </c>
    </row>
    <row r="45" ht="36" customHeight="1" spans="1:7">
      <c r="A45" s="441" t="s">
        <v>205</v>
      </c>
      <c r="B45" s="314" t="s">
        <v>206</v>
      </c>
      <c r="C45" s="442"/>
      <c r="D45" s="315"/>
      <c r="E45" s="111"/>
      <c r="F45" s="286" t="str">
        <f t="shared" si="0"/>
        <v>否</v>
      </c>
      <c r="G45" s="165" t="str">
        <f t="shared" si="1"/>
        <v>项</v>
      </c>
    </row>
    <row r="46" ht="36" customHeight="1" spans="1:7">
      <c r="A46" s="441" t="s">
        <v>207</v>
      </c>
      <c r="B46" s="314" t="s">
        <v>157</v>
      </c>
      <c r="C46" s="442"/>
      <c r="D46" s="315"/>
      <c r="E46" s="111"/>
      <c r="F46" s="286" t="str">
        <f t="shared" si="0"/>
        <v>否</v>
      </c>
      <c r="G46" s="165" t="str">
        <f t="shared" si="1"/>
        <v>项</v>
      </c>
    </row>
    <row r="47" ht="36" customHeight="1" spans="1:7">
      <c r="A47" s="441" t="s">
        <v>208</v>
      </c>
      <c r="B47" s="314" t="s">
        <v>209</v>
      </c>
      <c r="C47" s="442"/>
      <c r="D47" s="315">
        <v>30</v>
      </c>
      <c r="E47" s="111"/>
      <c r="F47" s="286" t="str">
        <f t="shared" si="0"/>
        <v>是</v>
      </c>
      <c r="G47" s="165" t="str">
        <f t="shared" si="1"/>
        <v>项</v>
      </c>
    </row>
    <row r="48" ht="36" customHeight="1" spans="1:7">
      <c r="A48" s="440" t="s">
        <v>210</v>
      </c>
      <c r="B48" s="311" t="s">
        <v>211</v>
      </c>
      <c r="C48" s="444">
        <v>241</v>
      </c>
      <c r="D48" s="312">
        <v>207</v>
      </c>
      <c r="E48" s="108">
        <f t="shared" si="2"/>
        <v>-0.141</v>
      </c>
      <c r="F48" s="286" t="str">
        <f t="shared" si="0"/>
        <v>是</v>
      </c>
      <c r="G48" s="165" t="str">
        <f t="shared" si="1"/>
        <v>款</v>
      </c>
    </row>
    <row r="49" ht="36" customHeight="1" spans="1:7">
      <c r="A49" s="441" t="s">
        <v>212</v>
      </c>
      <c r="B49" s="314" t="s">
        <v>139</v>
      </c>
      <c r="C49" s="445">
        <v>241</v>
      </c>
      <c r="D49" s="315">
        <v>207</v>
      </c>
      <c r="E49" s="111">
        <f t="shared" si="2"/>
        <v>-0.141</v>
      </c>
      <c r="F49" s="286" t="str">
        <f t="shared" si="0"/>
        <v>是</v>
      </c>
      <c r="G49" s="165" t="str">
        <f t="shared" si="1"/>
        <v>项</v>
      </c>
    </row>
    <row r="50" ht="36" customHeight="1" spans="1:7">
      <c r="A50" s="441" t="s">
        <v>213</v>
      </c>
      <c r="B50" s="314" t="s">
        <v>141</v>
      </c>
      <c r="C50" s="442"/>
      <c r="D50" s="315"/>
      <c r="E50" s="111"/>
      <c r="F50" s="286" t="str">
        <f t="shared" si="0"/>
        <v>否</v>
      </c>
      <c r="G50" s="165" t="str">
        <f t="shared" si="1"/>
        <v>项</v>
      </c>
    </row>
    <row r="51" ht="36" customHeight="1" spans="1:7">
      <c r="A51" s="441" t="s">
        <v>214</v>
      </c>
      <c r="B51" s="314" t="s">
        <v>143</v>
      </c>
      <c r="C51" s="442"/>
      <c r="D51" s="315"/>
      <c r="E51" s="111"/>
      <c r="F51" s="286" t="str">
        <f t="shared" si="0"/>
        <v>否</v>
      </c>
      <c r="G51" s="165" t="str">
        <f t="shared" si="1"/>
        <v>项</v>
      </c>
    </row>
    <row r="52" ht="36" customHeight="1" spans="1:7">
      <c r="A52" s="441" t="s">
        <v>215</v>
      </c>
      <c r="B52" s="314" t="s">
        <v>216</v>
      </c>
      <c r="C52" s="442"/>
      <c r="D52" s="315"/>
      <c r="E52" s="111"/>
      <c r="F52" s="286" t="str">
        <f t="shared" si="0"/>
        <v>否</v>
      </c>
      <c r="G52" s="165" t="str">
        <f t="shared" si="1"/>
        <v>项</v>
      </c>
    </row>
    <row r="53" ht="36" customHeight="1" spans="1:7">
      <c r="A53" s="441" t="s">
        <v>217</v>
      </c>
      <c r="B53" s="314" t="s">
        <v>218</v>
      </c>
      <c r="C53" s="442"/>
      <c r="D53" s="315"/>
      <c r="E53" s="111"/>
      <c r="F53" s="286" t="str">
        <f t="shared" si="0"/>
        <v>否</v>
      </c>
      <c r="G53" s="165" t="str">
        <f t="shared" si="1"/>
        <v>项</v>
      </c>
    </row>
    <row r="54" ht="36" customHeight="1" spans="1:7">
      <c r="A54" s="441" t="s">
        <v>219</v>
      </c>
      <c r="B54" s="314" t="s">
        <v>220</v>
      </c>
      <c r="C54" s="442"/>
      <c r="D54" s="315"/>
      <c r="E54" s="111"/>
      <c r="F54" s="286" t="str">
        <f t="shared" si="0"/>
        <v>否</v>
      </c>
      <c r="G54" s="165" t="str">
        <f t="shared" si="1"/>
        <v>项</v>
      </c>
    </row>
    <row r="55" ht="36" customHeight="1" spans="1:7">
      <c r="A55" s="441" t="s">
        <v>221</v>
      </c>
      <c r="B55" s="314" t="s">
        <v>222</v>
      </c>
      <c r="C55" s="442"/>
      <c r="D55" s="315"/>
      <c r="E55" s="111"/>
      <c r="F55" s="286" t="str">
        <f t="shared" si="0"/>
        <v>否</v>
      </c>
      <c r="G55" s="165" t="str">
        <f t="shared" si="1"/>
        <v>项</v>
      </c>
    </row>
    <row r="56" ht="36" customHeight="1" spans="1:7">
      <c r="A56" s="441" t="s">
        <v>223</v>
      </c>
      <c r="B56" s="314" t="s">
        <v>224</v>
      </c>
      <c r="C56" s="442"/>
      <c r="D56" s="315"/>
      <c r="E56" s="111"/>
      <c r="F56" s="286" t="str">
        <f t="shared" si="0"/>
        <v>否</v>
      </c>
      <c r="G56" s="165" t="str">
        <f t="shared" si="1"/>
        <v>项</v>
      </c>
    </row>
    <row r="57" ht="36" customHeight="1" spans="1:7">
      <c r="A57" s="441" t="s">
        <v>225</v>
      </c>
      <c r="B57" s="314" t="s">
        <v>157</v>
      </c>
      <c r="C57" s="442"/>
      <c r="D57" s="315"/>
      <c r="E57" s="111"/>
      <c r="F57" s="286" t="str">
        <f t="shared" si="0"/>
        <v>否</v>
      </c>
      <c r="G57" s="165" t="str">
        <f t="shared" si="1"/>
        <v>项</v>
      </c>
    </row>
    <row r="58" ht="36" customHeight="1" spans="1:7">
      <c r="A58" s="441" t="s">
        <v>226</v>
      </c>
      <c r="B58" s="314" t="s">
        <v>227</v>
      </c>
      <c r="C58" s="442"/>
      <c r="D58" s="315"/>
      <c r="E58" s="111"/>
      <c r="F58" s="286" t="str">
        <f t="shared" si="0"/>
        <v>否</v>
      </c>
      <c r="G58" s="165" t="str">
        <f t="shared" si="1"/>
        <v>项</v>
      </c>
    </row>
    <row r="59" ht="36" customHeight="1" spans="1:7">
      <c r="A59" s="440" t="s">
        <v>228</v>
      </c>
      <c r="B59" s="311" t="s">
        <v>229</v>
      </c>
      <c r="C59" s="444">
        <v>1609</v>
      </c>
      <c r="D59" s="312">
        <v>1002</v>
      </c>
      <c r="E59" s="108">
        <f t="shared" si="2"/>
        <v>-0.377</v>
      </c>
      <c r="F59" s="286" t="str">
        <f t="shared" si="0"/>
        <v>是</v>
      </c>
      <c r="G59" s="165" t="str">
        <f t="shared" si="1"/>
        <v>款</v>
      </c>
    </row>
    <row r="60" ht="36" customHeight="1" spans="1:7">
      <c r="A60" s="441" t="s">
        <v>230</v>
      </c>
      <c r="B60" s="314" t="s">
        <v>139</v>
      </c>
      <c r="C60" s="445">
        <v>1139</v>
      </c>
      <c r="D60" s="315">
        <v>922</v>
      </c>
      <c r="E60" s="111">
        <f t="shared" si="2"/>
        <v>-0.191</v>
      </c>
      <c r="F60" s="286" t="str">
        <f t="shared" si="0"/>
        <v>是</v>
      </c>
      <c r="G60" s="165" t="str">
        <f t="shared" si="1"/>
        <v>项</v>
      </c>
    </row>
    <row r="61" ht="36" customHeight="1" spans="1:7">
      <c r="A61" s="441" t="s">
        <v>231</v>
      </c>
      <c r="B61" s="314" t="s">
        <v>141</v>
      </c>
      <c r="C61" s="442">
        <v>13</v>
      </c>
      <c r="D61" s="315"/>
      <c r="E61" s="111">
        <f t="shared" si="2"/>
        <v>-1</v>
      </c>
      <c r="F61" s="286" t="str">
        <f t="shared" si="0"/>
        <v>是</v>
      </c>
      <c r="G61" s="165" t="str">
        <f t="shared" si="1"/>
        <v>项</v>
      </c>
    </row>
    <row r="62" ht="36" customHeight="1" spans="1:7">
      <c r="A62" s="441" t="s">
        <v>232</v>
      </c>
      <c r="B62" s="314" t="s">
        <v>143</v>
      </c>
      <c r="C62" s="442"/>
      <c r="D62" s="315"/>
      <c r="E62" s="111"/>
      <c r="F62" s="286" t="str">
        <f t="shared" si="0"/>
        <v>否</v>
      </c>
      <c r="G62" s="165" t="str">
        <f t="shared" si="1"/>
        <v>项</v>
      </c>
    </row>
    <row r="63" ht="36" customHeight="1" spans="1:7">
      <c r="A63" s="441" t="s">
        <v>233</v>
      </c>
      <c r="B63" s="314" t="s">
        <v>234</v>
      </c>
      <c r="C63" s="442"/>
      <c r="D63" s="312"/>
      <c r="E63" s="111"/>
      <c r="F63" s="286" t="str">
        <f t="shared" si="0"/>
        <v>否</v>
      </c>
      <c r="G63" s="165" t="str">
        <f t="shared" si="1"/>
        <v>项</v>
      </c>
    </row>
    <row r="64" ht="36" customHeight="1" spans="1:7">
      <c r="A64" s="441" t="s">
        <v>235</v>
      </c>
      <c r="B64" s="314" t="s">
        <v>236</v>
      </c>
      <c r="C64" s="442"/>
      <c r="D64" s="315"/>
      <c r="E64" s="111"/>
      <c r="F64" s="286" t="str">
        <f t="shared" si="0"/>
        <v>否</v>
      </c>
      <c r="G64" s="165" t="str">
        <f t="shared" si="1"/>
        <v>项</v>
      </c>
    </row>
    <row r="65" ht="36" customHeight="1" spans="1:7">
      <c r="A65" s="441" t="s">
        <v>237</v>
      </c>
      <c r="B65" s="314" t="s">
        <v>238</v>
      </c>
      <c r="C65" s="442"/>
      <c r="D65" s="315"/>
      <c r="E65" s="111"/>
      <c r="F65" s="286" t="str">
        <f t="shared" si="0"/>
        <v>否</v>
      </c>
      <c r="G65" s="165" t="str">
        <f t="shared" si="1"/>
        <v>项</v>
      </c>
    </row>
    <row r="66" ht="36" customHeight="1" spans="1:7">
      <c r="A66" s="441" t="s">
        <v>239</v>
      </c>
      <c r="B66" s="314" t="s">
        <v>240</v>
      </c>
      <c r="C66" s="442"/>
      <c r="D66" s="315">
        <v>80</v>
      </c>
      <c r="E66" s="111"/>
      <c r="F66" s="286" t="str">
        <f t="shared" si="0"/>
        <v>是</v>
      </c>
      <c r="G66" s="165" t="str">
        <f t="shared" si="1"/>
        <v>项</v>
      </c>
    </row>
    <row r="67" ht="36" customHeight="1" spans="1:7">
      <c r="A67" s="441" t="s">
        <v>241</v>
      </c>
      <c r="B67" s="314" t="s">
        <v>242</v>
      </c>
      <c r="C67" s="442"/>
      <c r="D67" s="315"/>
      <c r="E67" s="111"/>
      <c r="F67" s="286" t="str">
        <f t="shared" si="0"/>
        <v>否</v>
      </c>
      <c r="G67" s="165" t="str">
        <f t="shared" si="1"/>
        <v>项</v>
      </c>
    </row>
    <row r="68" ht="36" customHeight="1" spans="1:7">
      <c r="A68" s="441" t="s">
        <v>243</v>
      </c>
      <c r="B68" s="314" t="s">
        <v>157</v>
      </c>
      <c r="C68" s="442"/>
      <c r="D68" s="315"/>
      <c r="E68" s="111"/>
      <c r="F68" s="286" t="str">
        <f t="shared" ref="F68:F131" si="3">IF(LEN(A68)=3,"是",IF(B68&lt;&gt;"",IF(SUM(C68:D68)&lt;&gt;0,"是","否"),"是"))</f>
        <v>否</v>
      </c>
      <c r="G68" s="165" t="str">
        <f t="shared" ref="G68:G131" si="4">IF(LEN(A68)=3,"类",IF(LEN(A68)=5,"款","项"))</f>
        <v>项</v>
      </c>
    </row>
    <row r="69" ht="36" customHeight="1" spans="1:7">
      <c r="A69" s="441" t="s">
        <v>244</v>
      </c>
      <c r="B69" s="314" t="s">
        <v>245</v>
      </c>
      <c r="C69" s="442">
        <v>457</v>
      </c>
      <c r="D69" s="315"/>
      <c r="E69" s="111">
        <f t="shared" ref="E69:E125" si="5">(D69-C69)/C69</f>
        <v>-1</v>
      </c>
      <c r="F69" s="286" t="str">
        <f t="shared" si="3"/>
        <v>是</v>
      </c>
      <c r="G69" s="165" t="str">
        <f t="shared" si="4"/>
        <v>项</v>
      </c>
    </row>
    <row r="70" ht="36" customHeight="1" spans="1:7">
      <c r="A70" s="440" t="s">
        <v>246</v>
      </c>
      <c r="B70" s="311" t="s">
        <v>247</v>
      </c>
      <c r="C70" s="444"/>
      <c r="D70" s="315"/>
      <c r="E70" s="111"/>
      <c r="F70" s="286" t="str">
        <f t="shared" si="3"/>
        <v>否</v>
      </c>
      <c r="G70" s="165" t="str">
        <f t="shared" si="4"/>
        <v>款</v>
      </c>
    </row>
    <row r="71" ht="36" customHeight="1" spans="1:7">
      <c r="A71" s="441" t="s">
        <v>248</v>
      </c>
      <c r="B71" s="314" t="s">
        <v>139</v>
      </c>
      <c r="C71" s="445"/>
      <c r="D71" s="315"/>
      <c r="E71" s="111"/>
      <c r="F71" s="286" t="str">
        <f t="shared" si="3"/>
        <v>否</v>
      </c>
      <c r="G71" s="165" t="str">
        <f t="shared" si="4"/>
        <v>项</v>
      </c>
    </row>
    <row r="72" ht="36" customHeight="1" spans="1:7">
      <c r="A72" s="441" t="s">
        <v>249</v>
      </c>
      <c r="B72" s="314" t="s">
        <v>141</v>
      </c>
      <c r="C72" s="442"/>
      <c r="D72" s="315"/>
      <c r="E72" s="111"/>
      <c r="F72" s="286" t="str">
        <f t="shared" si="3"/>
        <v>否</v>
      </c>
      <c r="G72" s="165" t="str">
        <f t="shared" si="4"/>
        <v>项</v>
      </c>
    </row>
    <row r="73" ht="36" customHeight="1" spans="1:7">
      <c r="A73" s="441" t="s">
        <v>250</v>
      </c>
      <c r="B73" s="314" t="s">
        <v>143</v>
      </c>
      <c r="C73" s="442"/>
      <c r="D73" s="315"/>
      <c r="E73" s="111"/>
      <c r="F73" s="286" t="str">
        <f t="shared" si="3"/>
        <v>否</v>
      </c>
      <c r="G73" s="165" t="str">
        <f t="shared" si="4"/>
        <v>项</v>
      </c>
    </row>
    <row r="74" ht="36" customHeight="1" spans="1:7">
      <c r="A74" s="441" t="s">
        <v>251</v>
      </c>
      <c r="B74" s="314" t="s">
        <v>252</v>
      </c>
      <c r="C74" s="442"/>
      <c r="D74" s="315"/>
      <c r="E74" s="111"/>
      <c r="F74" s="286" t="str">
        <f t="shared" si="3"/>
        <v>否</v>
      </c>
      <c r="G74" s="165" t="str">
        <f t="shared" si="4"/>
        <v>项</v>
      </c>
    </row>
    <row r="75" ht="36" customHeight="1" spans="1:7">
      <c r="A75" s="441" t="s">
        <v>253</v>
      </c>
      <c r="B75" s="314" t="s">
        <v>254</v>
      </c>
      <c r="C75" s="442"/>
      <c r="D75" s="315"/>
      <c r="E75" s="111"/>
      <c r="F75" s="286" t="str">
        <f t="shared" si="3"/>
        <v>否</v>
      </c>
      <c r="G75" s="165" t="str">
        <f t="shared" si="4"/>
        <v>项</v>
      </c>
    </row>
    <row r="76" ht="36" customHeight="1" spans="1:7">
      <c r="A76" s="441" t="s">
        <v>255</v>
      </c>
      <c r="B76" s="314" t="s">
        <v>256</v>
      </c>
      <c r="C76" s="442"/>
      <c r="D76" s="312"/>
      <c r="E76" s="111"/>
      <c r="F76" s="286" t="str">
        <f t="shared" si="3"/>
        <v>否</v>
      </c>
      <c r="G76" s="165" t="str">
        <f t="shared" si="4"/>
        <v>项</v>
      </c>
    </row>
    <row r="77" ht="36" customHeight="1" spans="1:7">
      <c r="A77" s="441" t="s">
        <v>257</v>
      </c>
      <c r="B77" s="314" t="s">
        <v>258</v>
      </c>
      <c r="C77" s="442"/>
      <c r="D77" s="315"/>
      <c r="E77" s="111"/>
      <c r="F77" s="286" t="str">
        <f t="shared" si="3"/>
        <v>否</v>
      </c>
      <c r="G77" s="165" t="str">
        <f t="shared" si="4"/>
        <v>项</v>
      </c>
    </row>
    <row r="78" ht="36" customHeight="1" spans="1:7">
      <c r="A78" s="441" t="s">
        <v>259</v>
      </c>
      <c r="B78" s="314" t="s">
        <v>260</v>
      </c>
      <c r="C78" s="442"/>
      <c r="D78" s="315"/>
      <c r="E78" s="111"/>
      <c r="F78" s="286" t="str">
        <f t="shared" si="3"/>
        <v>否</v>
      </c>
      <c r="G78" s="165" t="str">
        <f t="shared" si="4"/>
        <v>项</v>
      </c>
    </row>
    <row r="79" ht="36" customHeight="1" spans="1:7">
      <c r="A79" s="441" t="s">
        <v>261</v>
      </c>
      <c r="B79" s="314" t="s">
        <v>240</v>
      </c>
      <c r="C79" s="442"/>
      <c r="D79" s="315"/>
      <c r="E79" s="111"/>
      <c r="F79" s="286" t="str">
        <f t="shared" si="3"/>
        <v>否</v>
      </c>
      <c r="G79" s="165" t="str">
        <f t="shared" si="4"/>
        <v>项</v>
      </c>
    </row>
    <row r="80" ht="36" customHeight="1" spans="1:7">
      <c r="A80" s="446">
        <v>2010710</v>
      </c>
      <c r="B80" s="314" t="s">
        <v>262</v>
      </c>
      <c r="C80" s="442"/>
      <c r="D80" s="315"/>
      <c r="E80" s="111"/>
      <c r="F80" s="286" t="str">
        <f t="shared" si="3"/>
        <v>否</v>
      </c>
      <c r="G80" s="165" t="str">
        <f t="shared" si="4"/>
        <v>项</v>
      </c>
    </row>
    <row r="81" ht="36" customHeight="1" spans="1:7">
      <c r="A81" s="441" t="s">
        <v>263</v>
      </c>
      <c r="B81" s="314" t="s">
        <v>157</v>
      </c>
      <c r="C81" s="442"/>
      <c r="D81" s="315"/>
      <c r="E81" s="111"/>
      <c r="F81" s="286" t="str">
        <f t="shared" si="3"/>
        <v>否</v>
      </c>
      <c r="G81" s="165" t="str">
        <f t="shared" si="4"/>
        <v>项</v>
      </c>
    </row>
    <row r="82" ht="36" customHeight="1" spans="1:7">
      <c r="A82" s="441" t="s">
        <v>264</v>
      </c>
      <c r="B82" s="314" t="s">
        <v>265</v>
      </c>
      <c r="C82" s="444"/>
      <c r="D82" s="315"/>
      <c r="E82" s="111"/>
      <c r="F82" s="286" t="str">
        <f t="shared" si="3"/>
        <v>否</v>
      </c>
      <c r="G82" s="165" t="str">
        <f t="shared" si="4"/>
        <v>项</v>
      </c>
    </row>
    <row r="83" ht="36" customHeight="1" spans="1:7">
      <c r="A83" s="440" t="s">
        <v>266</v>
      </c>
      <c r="B83" s="311" t="s">
        <v>267</v>
      </c>
      <c r="C83" s="445"/>
      <c r="D83" s="315"/>
      <c r="E83" s="111"/>
      <c r="F83" s="286" t="str">
        <f t="shared" si="3"/>
        <v>否</v>
      </c>
      <c r="G83" s="165" t="str">
        <f t="shared" si="4"/>
        <v>款</v>
      </c>
    </row>
    <row r="84" ht="36" customHeight="1" spans="1:7">
      <c r="A84" s="441" t="s">
        <v>268</v>
      </c>
      <c r="B84" s="314" t="s">
        <v>139</v>
      </c>
      <c r="C84" s="442"/>
      <c r="D84" s="315"/>
      <c r="E84" s="111"/>
      <c r="F84" s="286" t="str">
        <f t="shared" si="3"/>
        <v>否</v>
      </c>
      <c r="G84" s="165" t="str">
        <f t="shared" si="4"/>
        <v>项</v>
      </c>
    </row>
    <row r="85" ht="36" customHeight="1" spans="1:7">
      <c r="A85" s="441" t="s">
        <v>269</v>
      </c>
      <c r="B85" s="314" t="s">
        <v>141</v>
      </c>
      <c r="C85" s="442"/>
      <c r="D85" s="312"/>
      <c r="E85" s="111"/>
      <c r="F85" s="286" t="str">
        <f t="shared" si="3"/>
        <v>否</v>
      </c>
      <c r="G85" s="165" t="str">
        <f t="shared" si="4"/>
        <v>项</v>
      </c>
    </row>
    <row r="86" ht="36" customHeight="1" spans="1:7">
      <c r="A86" s="441" t="s">
        <v>270</v>
      </c>
      <c r="B86" s="314" t="s">
        <v>143</v>
      </c>
      <c r="C86" s="442"/>
      <c r="D86" s="315"/>
      <c r="E86" s="111"/>
      <c r="F86" s="286" t="str">
        <f t="shared" si="3"/>
        <v>否</v>
      </c>
      <c r="G86" s="165" t="str">
        <f t="shared" si="4"/>
        <v>项</v>
      </c>
    </row>
    <row r="87" ht="36" customHeight="1" spans="1:7">
      <c r="A87" s="441" t="s">
        <v>271</v>
      </c>
      <c r="B87" s="314" t="s">
        <v>272</v>
      </c>
      <c r="C87" s="442"/>
      <c r="D87" s="315"/>
      <c r="E87" s="111"/>
      <c r="F87" s="286" t="str">
        <f t="shared" si="3"/>
        <v>否</v>
      </c>
      <c r="G87" s="165" t="str">
        <f t="shared" si="4"/>
        <v>项</v>
      </c>
    </row>
    <row r="88" ht="36" customHeight="1" spans="1:7">
      <c r="A88" s="441" t="s">
        <v>273</v>
      </c>
      <c r="B88" s="314" t="s">
        <v>274</v>
      </c>
      <c r="C88" s="442"/>
      <c r="D88" s="315"/>
      <c r="E88" s="111"/>
      <c r="F88" s="286" t="str">
        <f t="shared" si="3"/>
        <v>否</v>
      </c>
      <c r="G88" s="165" t="str">
        <f t="shared" si="4"/>
        <v>项</v>
      </c>
    </row>
    <row r="89" ht="36" customHeight="1" spans="1:7">
      <c r="A89" s="441" t="s">
        <v>275</v>
      </c>
      <c r="B89" s="314" t="s">
        <v>240</v>
      </c>
      <c r="C89" s="442"/>
      <c r="D89" s="315"/>
      <c r="E89" s="111"/>
      <c r="F89" s="286" t="str">
        <f t="shared" si="3"/>
        <v>否</v>
      </c>
      <c r="G89" s="165" t="str">
        <f t="shared" si="4"/>
        <v>项</v>
      </c>
    </row>
    <row r="90" ht="36" customHeight="1" spans="1:7">
      <c r="A90" s="441" t="s">
        <v>276</v>
      </c>
      <c r="B90" s="314" t="s">
        <v>157</v>
      </c>
      <c r="C90" s="442"/>
      <c r="D90" s="315"/>
      <c r="E90" s="111"/>
      <c r="F90" s="286" t="str">
        <f t="shared" si="3"/>
        <v>否</v>
      </c>
      <c r="G90" s="165" t="str">
        <f t="shared" si="4"/>
        <v>项</v>
      </c>
    </row>
    <row r="91" ht="36" customHeight="1" spans="1:7">
      <c r="A91" s="441" t="s">
        <v>277</v>
      </c>
      <c r="B91" s="314" t="s">
        <v>278</v>
      </c>
      <c r="C91" s="444"/>
      <c r="D91" s="315"/>
      <c r="E91" s="111"/>
      <c r="F91" s="286" t="str">
        <f t="shared" si="3"/>
        <v>否</v>
      </c>
      <c r="G91" s="165" t="str">
        <f t="shared" si="4"/>
        <v>项</v>
      </c>
    </row>
    <row r="92" ht="36" customHeight="1" spans="1:7">
      <c r="A92" s="440" t="s">
        <v>279</v>
      </c>
      <c r="B92" s="311" t="s">
        <v>280</v>
      </c>
      <c r="C92" s="445"/>
      <c r="D92" s="315"/>
      <c r="E92" s="111"/>
      <c r="F92" s="286" t="str">
        <f t="shared" si="3"/>
        <v>否</v>
      </c>
      <c r="G92" s="165" t="str">
        <f t="shared" si="4"/>
        <v>款</v>
      </c>
    </row>
    <row r="93" ht="36" customHeight="1" spans="1:7">
      <c r="A93" s="441" t="s">
        <v>281</v>
      </c>
      <c r="B93" s="314" t="s">
        <v>139</v>
      </c>
      <c r="C93" s="442"/>
      <c r="D93" s="315"/>
      <c r="E93" s="111"/>
      <c r="F93" s="286" t="str">
        <f t="shared" si="3"/>
        <v>否</v>
      </c>
      <c r="G93" s="165" t="str">
        <f t="shared" si="4"/>
        <v>项</v>
      </c>
    </row>
    <row r="94" ht="36" customHeight="1" spans="1:7">
      <c r="A94" s="441" t="s">
        <v>282</v>
      </c>
      <c r="B94" s="314" t="s">
        <v>141</v>
      </c>
      <c r="C94" s="442"/>
      <c r="D94" s="315"/>
      <c r="E94" s="111"/>
      <c r="F94" s="286" t="str">
        <f t="shared" si="3"/>
        <v>否</v>
      </c>
      <c r="G94" s="165" t="str">
        <f t="shared" si="4"/>
        <v>项</v>
      </c>
    </row>
    <row r="95" ht="36" customHeight="1" spans="1:7">
      <c r="A95" s="441" t="s">
        <v>283</v>
      </c>
      <c r="B95" s="314" t="s">
        <v>143</v>
      </c>
      <c r="C95" s="442"/>
      <c r="D95" s="315"/>
      <c r="E95" s="111"/>
      <c r="F95" s="286" t="str">
        <f t="shared" si="3"/>
        <v>否</v>
      </c>
      <c r="G95" s="165" t="str">
        <f t="shared" si="4"/>
        <v>项</v>
      </c>
    </row>
    <row r="96" ht="36" customHeight="1" spans="1:7">
      <c r="A96" s="441" t="s">
        <v>284</v>
      </c>
      <c r="B96" s="314" t="s">
        <v>285</v>
      </c>
      <c r="C96" s="442"/>
      <c r="D96" s="315"/>
      <c r="E96" s="111"/>
      <c r="F96" s="286" t="str">
        <f t="shared" si="3"/>
        <v>否</v>
      </c>
      <c r="G96" s="165" t="str">
        <f t="shared" si="4"/>
        <v>项</v>
      </c>
    </row>
    <row r="97" ht="36" customHeight="1" spans="1:7">
      <c r="A97" s="441" t="s">
        <v>286</v>
      </c>
      <c r="B97" s="314" t="s">
        <v>287</v>
      </c>
      <c r="C97" s="442"/>
      <c r="D97" s="315"/>
      <c r="E97" s="111"/>
      <c r="F97" s="286" t="str">
        <f t="shared" si="3"/>
        <v>否</v>
      </c>
      <c r="G97" s="165" t="str">
        <f t="shared" si="4"/>
        <v>项</v>
      </c>
    </row>
    <row r="98" ht="36" customHeight="1" spans="1:7">
      <c r="A98" s="441" t="s">
        <v>288</v>
      </c>
      <c r="B98" s="314" t="s">
        <v>240</v>
      </c>
      <c r="C98" s="442"/>
      <c r="D98" s="312"/>
      <c r="E98" s="111"/>
      <c r="F98" s="286" t="str">
        <f t="shared" si="3"/>
        <v>否</v>
      </c>
      <c r="G98" s="165" t="str">
        <f t="shared" si="4"/>
        <v>项</v>
      </c>
    </row>
    <row r="99" ht="36" customHeight="1" spans="1:7">
      <c r="A99" s="441" t="s">
        <v>289</v>
      </c>
      <c r="B99" s="314" t="s">
        <v>290</v>
      </c>
      <c r="C99" s="442"/>
      <c r="D99" s="315"/>
      <c r="E99" s="111"/>
      <c r="F99" s="286" t="str">
        <f t="shared" si="3"/>
        <v>否</v>
      </c>
      <c r="G99" s="165" t="str">
        <f t="shared" si="4"/>
        <v>项</v>
      </c>
    </row>
    <row r="100" ht="36" customHeight="1" spans="1:7">
      <c r="A100" s="441" t="s">
        <v>291</v>
      </c>
      <c r="B100" s="314" t="s">
        <v>292</v>
      </c>
      <c r="C100" s="442"/>
      <c r="D100" s="315"/>
      <c r="E100" s="111"/>
      <c r="F100" s="286" t="str">
        <f t="shared" si="3"/>
        <v>否</v>
      </c>
      <c r="G100" s="165" t="str">
        <f t="shared" si="4"/>
        <v>项</v>
      </c>
    </row>
    <row r="101" ht="36" customHeight="1" spans="1:7">
      <c r="A101" s="441" t="s">
        <v>293</v>
      </c>
      <c r="B101" s="314" t="s">
        <v>294</v>
      </c>
      <c r="C101" s="445"/>
      <c r="D101" s="315"/>
      <c r="E101" s="111"/>
      <c r="F101" s="286" t="str">
        <f t="shared" si="3"/>
        <v>否</v>
      </c>
      <c r="G101" s="165" t="str">
        <f t="shared" si="4"/>
        <v>项</v>
      </c>
    </row>
    <row r="102" ht="36" customHeight="1" spans="1:7">
      <c r="A102" s="441" t="s">
        <v>295</v>
      </c>
      <c r="B102" s="314" t="s">
        <v>296</v>
      </c>
      <c r="C102" s="442"/>
      <c r="D102" s="315"/>
      <c r="E102" s="111"/>
      <c r="F102" s="286" t="str">
        <f t="shared" si="3"/>
        <v>否</v>
      </c>
      <c r="G102" s="165" t="str">
        <f t="shared" si="4"/>
        <v>项</v>
      </c>
    </row>
    <row r="103" ht="36" customHeight="1" spans="1:7">
      <c r="A103" s="441" t="s">
        <v>297</v>
      </c>
      <c r="B103" s="314" t="s">
        <v>157</v>
      </c>
      <c r="C103" s="442"/>
      <c r="D103" s="315"/>
      <c r="E103" s="111"/>
      <c r="F103" s="286" t="str">
        <f t="shared" si="3"/>
        <v>否</v>
      </c>
      <c r="G103" s="165" t="str">
        <f t="shared" si="4"/>
        <v>项</v>
      </c>
    </row>
    <row r="104" ht="36" customHeight="1" spans="1:7">
      <c r="A104" s="441" t="s">
        <v>298</v>
      </c>
      <c r="B104" s="314" t="s">
        <v>299</v>
      </c>
      <c r="C104" s="444"/>
      <c r="D104" s="315"/>
      <c r="E104" s="111"/>
      <c r="F104" s="286" t="str">
        <f t="shared" si="3"/>
        <v>否</v>
      </c>
      <c r="G104" s="165" t="str">
        <f t="shared" si="4"/>
        <v>项</v>
      </c>
    </row>
    <row r="105" ht="36" customHeight="1" spans="1:7">
      <c r="A105" s="440" t="s">
        <v>300</v>
      </c>
      <c r="B105" s="311" t="s">
        <v>301</v>
      </c>
      <c r="C105" s="442"/>
      <c r="D105" s="315"/>
      <c r="E105" s="111"/>
      <c r="F105" s="286" t="str">
        <f t="shared" si="3"/>
        <v>否</v>
      </c>
      <c r="G105" s="165" t="str">
        <f t="shared" si="4"/>
        <v>款</v>
      </c>
    </row>
    <row r="106" ht="36" customHeight="1" spans="1:7">
      <c r="A106" s="441" t="s">
        <v>302</v>
      </c>
      <c r="B106" s="314" t="s">
        <v>139</v>
      </c>
      <c r="C106" s="442"/>
      <c r="D106" s="315"/>
      <c r="E106" s="111"/>
      <c r="F106" s="286" t="str">
        <f t="shared" si="3"/>
        <v>否</v>
      </c>
      <c r="G106" s="165" t="str">
        <f t="shared" si="4"/>
        <v>项</v>
      </c>
    </row>
    <row r="107" ht="36" customHeight="1" spans="1:7">
      <c r="A107" s="441" t="s">
        <v>303</v>
      </c>
      <c r="B107" s="314" t="s">
        <v>141</v>
      </c>
      <c r="C107" s="442"/>
      <c r="D107" s="315"/>
      <c r="E107" s="111"/>
      <c r="F107" s="286" t="str">
        <f t="shared" si="3"/>
        <v>否</v>
      </c>
      <c r="G107" s="165" t="str">
        <f t="shared" si="4"/>
        <v>项</v>
      </c>
    </row>
    <row r="108" ht="36" customHeight="1" spans="1:7">
      <c r="A108" s="441" t="s">
        <v>304</v>
      </c>
      <c r="B108" s="314" t="s">
        <v>143</v>
      </c>
      <c r="C108" s="442"/>
      <c r="D108" s="447"/>
      <c r="E108" s="111"/>
      <c r="F108" s="286" t="str">
        <f t="shared" si="3"/>
        <v>否</v>
      </c>
      <c r="G108" s="165" t="str">
        <f t="shared" si="4"/>
        <v>项</v>
      </c>
    </row>
    <row r="109" ht="36" customHeight="1" spans="1:7">
      <c r="A109" s="441" t="s">
        <v>305</v>
      </c>
      <c r="B109" s="314" t="s">
        <v>306</v>
      </c>
      <c r="C109" s="442"/>
      <c r="D109" s="447"/>
      <c r="E109" s="111"/>
      <c r="F109" s="286" t="str">
        <f t="shared" si="3"/>
        <v>否</v>
      </c>
      <c r="G109" s="165" t="str">
        <f t="shared" si="4"/>
        <v>项</v>
      </c>
    </row>
    <row r="110" ht="36" customHeight="1" spans="1:7">
      <c r="A110" s="441" t="s">
        <v>307</v>
      </c>
      <c r="B110" s="314" t="s">
        <v>308</v>
      </c>
      <c r="C110" s="442"/>
      <c r="D110" s="447"/>
      <c r="E110" s="111"/>
      <c r="F110" s="286" t="str">
        <f t="shared" si="3"/>
        <v>否</v>
      </c>
      <c r="G110" s="165" t="str">
        <f t="shared" si="4"/>
        <v>项</v>
      </c>
    </row>
    <row r="111" ht="36" customHeight="1" spans="1:7">
      <c r="A111" s="441" t="s">
        <v>309</v>
      </c>
      <c r="B111" s="314" t="s">
        <v>310</v>
      </c>
      <c r="C111" s="442"/>
      <c r="D111" s="447"/>
      <c r="E111" s="111"/>
      <c r="F111" s="286" t="str">
        <f t="shared" si="3"/>
        <v>否</v>
      </c>
      <c r="G111" s="165" t="str">
        <f t="shared" si="4"/>
        <v>项</v>
      </c>
    </row>
    <row r="112" ht="36" customHeight="1" spans="1:7">
      <c r="A112" s="441" t="s">
        <v>311</v>
      </c>
      <c r="B112" s="314" t="s">
        <v>312</v>
      </c>
      <c r="C112" s="442"/>
      <c r="D112" s="447"/>
      <c r="E112" s="111"/>
      <c r="F112" s="286" t="str">
        <f t="shared" si="3"/>
        <v>否</v>
      </c>
      <c r="G112" s="165" t="str">
        <f t="shared" si="4"/>
        <v>项</v>
      </c>
    </row>
    <row r="113" ht="36" customHeight="1" spans="1:7">
      <c r="A113" s="441" t="s">
        <v>313</v>
      </c>
      <c r="B113" s="314" t="s">
        <v>157</v>
      </c>
      <c r="C113" s="442"/>
      <c r="D113" s="447"/>
      <c r="E113" s="111"/>
      <c r="F113" s="286" t="str">
        <f t="shared" si="3"/>
        <v>否</v>
      </c>
      <c r="G113" s="165" t="str">
        <f t="shared" si="4"/>
        <v>项</v>
      </c>
    </row>
    <row r="114" ht="36" customHeight="1" spans="1:7">
      <c r="A114" s="441" t="s">
        <v>314</v>
      </c>
      <c r="B114" s="314" t="s">
        <v>315</v>
      </c>
      <c r="C114" s="442"/>
      <c r="D114" s="447"/>
      <c r="E114" s="111"/>
      <c r="F114" s="286" t="str">
        <f t="shared" si="3"/>
        <v>否</v>
      </c>
      <c r="G114" s="165" t="str">
        <f t="shared" si="4"/>
        <v>项</v>
      </c>
    </row>
    <row r="115" ht="36" customHeight="1" spans="1:7">
      <c r="A115" s="440" t="s">
        <v>316</v>
      </c>
      <c r="B115" s="311" t="s">
        <v>317</v>
      </c>
      <c r="C115" s="444">
        <v>1475</v>
      </c>
      <c r="D115" s="448">
        <v>1556</v>
      </c>
      <c r="E115" s="108">
        <f t="shared" si="5"/>
        <v>0.055</v>
      </c>
      <c r="F115" s="286" t="str">
        <f t="shared" si="3"/>
        <v>是</v>
      </c>
      <c r="G115" s="165" t="str">
        <f t="shared" si="4"/>
        <v>款</v>
      </c>
    </row>
    <row r="116" ht="36" customHeight="1" spans="1:7">
      <c r="A116" s="441" t="s">
        <v>318</v>
      </c>
      <c r="B116" s="314" t="s">
        <v>139</v>
      </c>
      <c r="C116" s="442">
        <v>1280</v>
      </c>
      <c r="D116" s="447">
        <v>1386</v>
      </c>
      <c r="E116" s="111">
        <f t="shared" si="5"/>
        <v>0.083</v>
      </c>
      <c r="F116" s="286" t="str">
        <f t="shared" si="3"/>
        <v>是</v>
      </c>
      <c r="G116" s="165" t="str">
        <f t="shared" si="4"/>
        <v>项</v>
      </c>
    </row>
    <row r="117" ht="36" customHeight="1" spans="1:7">
      <c r="A117" s="441" t="s">
        <v>319</v>
      </c>
      <c r="B117" s="314" t="s">
        <v>141</v>
      </c>
      <c r="C117" s="445">
        <v>128</v>
      </c>
      <c r="D117" s="447"/>
      <c r="E117" s="111">
        <f t="shared" si="5"/>
        <v>-1</v>
      </c>
      <c r="F117" s="286" t="str">
        <f t="shared" si="3"/>
        <v>是</v>
      </c>
      <c r="G117" s="165" t="str">
        <f t="shared" si="4"/>
        <v>项</v>
      </c>
    </row>
    <row r="118" ht="36" customHeight="1" spans="1:7">
      <c r="A118" s="441" t="s">
        <v>320</v>
      </c>
      <c r="B118" s="314" t="s">
        <v>143</v>
      </c>
      <c r="C118" s="442"/>
      <c r="D118" s="447"/>
      <c r="E118" s="111"/>
      <c r="F118" s="286" t="str">
        <f t="shared" si="3"/>
        <v>否</v>
      </c>
      <c r="G118" s="165" t="str">
        <f t="shared" si="4"/>
        <v>项</v>
      </c>
    </row>
    <row r="119" ht="36" customHeight="1" spans="1:7">
      <c r="A119" s="441" t="s">
        <v>321</v>
      </c>
      <c r="B119" s="314" t="s">
        <v>322</v>
      </c>
      <c r="C119" s="442">
        <v>20</v>
      </c>
      <c r="D119" s="447">
        <v>10</v>
      </c>
      <c r="E119" s="111">
        <f t="shared" si="5"/>
        <v>-0.5</v>
      </c>
      <c r="F119" s="286" t="str">
        <f t="shared" si="3"/>
        <v>是</v>
      </c>
      <c r="G119" s="165" t="str">
        <f t="shared" si="4"/>
        <v>项</v>
      </c>
    </row>
    <row r="120" ht="36" customHeight="1" spans="1:7">
      <c r="A120" s="441" t="s">
        <v>323</v>
      </c>
      <c r="B120" s="314" t="s">
        <v>324</v>
      </c>
      <c r="C120" s="442"/>
      <c r="D120" s="447"/>
      <c r="E120" s="111"/>
      <c r="F120" s="286" t="str">
        <f t="shared" si="3"/>
        <v>否</v>
      </c>
      <c r="G120" s="165" t="str">
        <f t="shared" si="4"/>
        <v>项</v>
      </c>
    </row>
    <row r="121" ht="36" customHeight="1" spans="1:7">
      <c r="A121" s="441" t="s">
        <v>325</v>
      </c>
      <c r="B121" s="314" t="s">
        <v>326</v>
      </c>
      <c r="C121" s="442"/>
      <c r="D121" s="447"/>
      <c r="E121" s="111"/>
      <c r="F121" s="286" t="str">
        <f t="shared" si="3"/>
        <v>否</v>
      </c>
      <c r="G121" s="165" t="str">
        <f t="shared" si="4"/>
        <v>项</v>
      </c>
    </row>
    <row r="122" ht="36" customHeight="1" spans="1:7">
      <c r="A122" s="441" t="s">
        <v>327</v>
      </c>
      <c r="B122" s="314" t="s">
        <v>157</v>
      </c>
      <c r="C122" s="442"/>
      <c r="D122" s="447"/>
      <c r="E122" s="111"/>
      <c r="F122" s="286" t="str">
        <f t="shared" si="3"/>
        <v>否</v>
      </c>
      <c r="G122" s="165" t="str">
        <f t="shared" si="4"/>
        <v>项</v>
      </c>
    </row>
    <row r="123" ht="36" customHeight="1" spans="1:7">
      <c r="A123" s="441" t="s">
        <v>328</v>
      </c>
      <c r="B123" s="314" t="s">
        <v>329</v>
      </c>
      <c r="C123" s="442">
        <v>47</v>
      </c>
      <c r="D123" s="447">
        <v>30</v>
      </c>
      <c r="E123" s="111">
        <f t="shared" si="5"/>
        <v>-0.362</v>
      </c>
      <c r="F123" s="286" t="str">
        <f t="shared" si="3"/>
        <v>是</v>
      </c>
      <c r="G123" s="165" t="str">
        <f t="shared" si="4"/>
        <v>项</v>
      </c>
    </row>
    <row r="124" ht="36" customHeight="1" spans="1:7">
      <c r="A124" s="440" t="s">
        <v>330</v>
      </c>
      <c r="B124" s="311" t="s">
        <v>331</v>
      </c>
      <c r="C124" s="444">
        <v>985</v>
      </c>
      <c r="D124" s="448">
        <v>410</v>
      </c>
      <c r="E124" s="108">
        <f t="shared" si="5"/>
        <v>-0.584</v>
      </c>
      <c r="F124" s="286" t="str">
        <f t="shared" si="3"/>
        <v>是</v>
      </c>
      <c r="G124" s="165" t="str">
        <f t="shared" si="4"/>
        <v>款</v>
      </c>
    </row>
    <row r="125" ht="36" customHeight="1" spans="1:7">
      <c r="A125" s="441" t="s">
        <v>332</v>
      </c>
      <c r="B125" s="314" t="s">
        <v>139</v>
      </c>
      <c r="C125" s="442">
        <v>187</v>
      </c>
      <c r="D125" s="447">
        <v>190</v>
      </c>
      <c r="E125" s="111">
        <f t="shared" si="5"/>
        <v>0.016</v>
      </c>
      <c r="F125" s="286" t="str">
        <f t="shared" si="3"/>
        <v>是</v>
      </c>
      <c r="G125" s="165" t="str">
        <f t="shared" si="4"/>
        <v>项</v>
      </c>
    </row>
    <row r="126" ht="36" customHeight="1" spans="1:7">
      <c r="A126" s="441" t="s">
        <v>333</v>
      </c>
      <c r="B126" s="314" t="s">
        <v>141</v>
      </c>
      <c r="C126" s="445"/>
      <c r="D126" s="447">
        <v>0</v>
      </c>
      <c r="E126" s="111"/>
      <c r="F126" s="286" t="str">
        <f t="shared" si="3"/>
        <v>否</v>
      </c>
      <c r="G126" s="165" t="str">
        <f t="shared" si="4"/>
        <v>项</v>
      </c>
    </row>
    <row r="127" ht="36" customHeight="1" spans="1:7">
      <c r="A127" s="441" t="s">
        <v>334</v>
      </c>
      <c r="B127" s="314" t="s">
        <v>143</v>
      </c>
      <c r="C127" s="442"/>
      <c r="D127" s="447"/>
      <c r="E127" s="111"/>
      <c r="F127" s="286" t="str">
        <f t="shared" si="3"/>
        <v>否</v>
      </c>
      <c r="G127" s="165" t="str">
        <f t="shared" si="4"/>
        <v>项</v>
      </c>
    </row>
    <row r="128" ht="36" customHeight="1" spans="1:7">
      <c r="A128" s="441" t="s">
        <v>335</v>
      </c>
      <c r="B128" s="314" t="s">
        <v>336</v>
      </c>
      <c r="C128" s="442"/>
      <c r="D128" s="447"/>
      <c r="E128" s="111"/>
      <c r="F128" s="286" t="str">
        <f t="shared" si="3"/>
        <v>否</v>
      </c>
      <c r="G128" s="165" t="str">
        <f t="shared" si="4"/>
        <v>项</v>
      </c>
    </row>
    <row r="129" ht="36" customHeight="1" spans="1:7">
      <c r="A129" s="441" t="s">
        <v>337</v>
      </c>
      <c r="B129" s="314" t="s">
        <v>338</v>
      </c>
      <c r="C129" s="442"/>
      <c r="D129" s="447"/>
      <c r="E129" s="111"/>
      <c r="F129" s="286" t="str">
        <f t="shared" si="3"/>
        <v>否</v>
      </c>
      <c r="G129" s="165" t="str">
        <f t="shared" si="4"/>
        <v>项</v>
      </c>
    </row>
    <row r="130" ht="36" customHeight="1" spans="1:7">
      <c r="A130" s="441" t="s">
        <v>339</v>
      </c>
      <c r="B130" s="314" t="s">
        <v>340</v>
      </c>
      <c r="C130" s="442"/>
      <c r="D130" s="447"/>
      <c r="E130" s="111"/>
      <c r="F130" s="286" t="str">
        <f t="shared" si="3"/>
        <v>否</v>
      </c>
      <c r="G130" s="165" t="str">
        <f t="shared" si="4"/>
        <v>项</v>
      </c>
    </row>
    <row r="131" ht="36" customHeight="1" spans="1:7">
      <c r="A131" s="441" t="s">
        <v>341</v>
      </c>
      <c r="B131" s="314" t="s">
        <v>342</v>
      </c>
      <c r="C131" s="442"/>
      <c r="D131" s="447"/>
      <c r="E131" s="111"/>
      <c r="F131" s="286" t="str">
        <f t="shared" si="3"/>
        <v>否</v>
      </c>
      <c r="G131" s="165" t="str">
        <f t="shared" si="4"/>
        <v>项</v>
      </c>
    </row>
    <row r="132" ht="36" customHeight="1" spans="1:7">
      <c r="A132" s="441" t="s">
        <v>343</v>
      </c>
      <c r="B132" s="314" t="s">
        <v>344</v>
      </c>
      <c r="C132" s="442"/>
      <c r="D132" s="447"/>
      <c r="E132" s="111"/>
      <c r="F132" s="286" t="str">
        <f t="shared" ref="F132:F195" si="6">IF(LEN(A132)=3,"是",IF(B132&lt;&gt;"",IF(SUM(C132:D132)&lt;&gt;0,"是","否"),"是"))</f>
        <v>否</v>
      </c>
      <c r="G132" s="165" t="str">
        <f t="shared" ref="G132:G195" si="7">IF(LEN(A132)=3,"类",IF(LEN(A132)=5,"款","项"))</f>
        <v>项</v>
      </c>
    </row>
    <row r="133" ht="36" customHeight="1" spans="1:7">
      <c r="A133" s="441" t="s">
        <v>345</v>
      </c>
      <c r="B133" s="314" t="s">
        <v>157</v>
      </c>
      <c r="C133" s="442"/>
      <c r="D133" s="447"/>
      <c r="E133" s="111"/>
      <c r="F133" s="286" t="str">
        <f t="shared" si="6"/>
        <v>否</v>
      </c>
      <c r="G133" s="165" t="str">
        <f t="shared" si="7"/>
        <v>项</v>
      </c>
    </row>
    <row r="134" ht="36" customHeight="1" spans="1:7">
      <c r="A134" s="441" t="s">
        <v>346</v>
      </c>
      <c r="B134" s="314" t="s">
        <v>347</v>
      </c>
      <c r="C134" s="442">
        <v>798</v>
      </c>
      <c r="D134" s="447">
        <v>220</v>
      </c>
      <c r="E134" s="111">
        <f t="shared" ref="E134:E196" si="8">(D134-C134)/C134</f>
        <v>-0.724</v>
      </c>
      <c r="F134" s="286" t="str">
        <f t="shared" si="6"/>
        <v>是</v>
      </c>
      <c r="G134" s="165" t="str">
        <f t="shared" si="7"/>
        <v>项</v>
      </c>
    </row>
    <row r="135" ht="36" customHeight="1" spans="1:7">
      <c r="A135" s="440" t="s">
        <v>348</v>
      </c>
      <c r="B135" s="311" t="s">
        <v>349</v>
      </c>
      <c r="C135" s="444"/>
      <c r="D135" s="447"/>
      <c r="E135" s="111"/>
      <c r="F135" s="286" t="str">
        <f t="shared" si="6"/>
        <v>否</v>
      </c>
      <c r="G135" s="165" t="str">
        <f t="shared" si="7"/>
        <v>款</v>
      </c>
    </row>
    <row r="136" ht="36" customHeight="1" spans="1:7">
      <c r="A136" s="441" t="s">
        <v>350</v>
      </c>
      <c r="B136" s="314" t="s">
        <v>139</v>
      </c>
      <c r="C136" s="442"/>
      <c r="D136" s="447"/>
      <c r="E136" s="111"/>
      <c r="F136" s="286" t="str">
        <f t="shared" si="6"/>
        <v>否</v>
      </c>
      <c r="G136" s="165" t="str">
        <f t="shared" si="7"/>
        <v>项</v>
      </c>
    </row>
    <row r="137" ht="36" customHeight="1" spans="1:7">
      <c r="A137" s="441" t="s">
        <v>351</v>
      </c>
      <c r="B137" s="314" t="s">
        <v>141</v>
      </c>
      <c r="C137" s="445"/>
      <c r="D137" s="447"/>
      <c r="E137" s="111"/>
      <c r="F137" s="286" t="str">
        <f t="shared" si="6"/>
        <v>否</v>
      </c>
      <c r="G137" s="165" t="str">
        <f t="shared" si="7"/>
        <v>项</v>
      </c>
    </row>
    <row r="138" ht="36" customHeight="1" spans="1:7">
      <c r="A138" s="441" t="s">
        <v>352</v>
      </c>
      <c r="B138" s="314" t="s">
        <v>143</v>
      </c>
      <c r="C138" s="442"/>
      <c r="D138" s="447"/>
      <c r="E138" s="111"/>
      <c r="F138" s="286" t="str">
        <f t="shared" si="6"/>
        <v>否</v>
      </c>
      <c r="G138" s="165" t="str">
        <f t="shared" si="7"/>
        <v>项</v>
      </c>
    </row>
    <row r="139" ht="36" customHeight="1" spans="1:7">
      <c r="A139" s="441" t="s">
        <v>353</v>
      </c>
      <c r="B139" s="314" t="s">
        <v>354</v>
      </c>
      <c r="C139" s="442"/>
      <c r="D139" s="447"/>
      <c r="E139" s="111"/>
      <c r="F139" s="286" t="str">
        <f t="shared" si="6"/>
        <v>否</v>
      </c>
      <c r="G139" s="165" t="str">
        <f t="shared" si="7"/>
        <v>项</v>
      </c>
    </row>
    <row r="140" ht="36" customHeight="1" spans="1:7">
      <c r="A140" s="441" t="s">
        <v>355</v>
      </c>
      <c r="B140" s="314" t="s">
        <v>356</v>
      </c>
      <c r="C140" s="442"/>
      <c r="D140" s="447"/>
      <c r="E140" s="111"/>
      <c r="F140" s="286" t="str">
        <f t="shared" si="6"/>
        <v>否</v>
      </c>
      <c r="G140" s="165" t="str">
        <f t="shared" si="7"/>
        <v>项</v>
      </c>
    </row>
    <row r="141" ht="36" customHeight="1" spans="1:7">
      <c r="A141" s="441" t="s">
        <v>357</v>
      </c>
      <c r="B141" s="314" t="s">
        <v>358</v>
      </c>
      <c r="C141" s="442"/>
      <c r="D141" s="447"/>
      <c r="E141" s="111"/>
      <c r="F141" s="286" t="str">
        <f t="shared" si="6"/>
        <v>否</v>
      </c>
      <c r="G141" s="165" t="str">
        <f t="shared" si="7"/>
        <v>项</v>
      </c>
    </row>
    <row r="142" ht="36" customHeight="1" spans="1:7">
      <c r="A142" s="441" t="s">
        <v>359</v>
      </c>
      <c r="B142" s="314" t="s">
        <v>360</v>
      </c>
      <c r="C142" s="442"/>
      <c r="D142" s="447"/>
      <c r="E142" s="111"/>
      <c r="F142" s="286" t="str">
        <f t="shared" si="6"/>
        <v>否</v>
      </c>
      <c r="G142" s="165" t="str">
        <f t="shared" si="7"/>
        <v>项</v>
      </c>
    </row>
    <row r="143" ht="36" customHeight="1" spans="1:7">
      <c r="A143" s="441" t="s">
        <v>361</v>
      </c>
      <c r="B143" s="314" t="s">
        <v>362</v>
      </c>
      <c r="C143" s="442"/>
      <c r="D143" s="447"/>
      <c r="E143" s="111"/>
      <c r="F143" s="286" t="str">
        <f t="shared" si="6"/>
        <v>否</v>
      </c>
      <c r="G143" s="165" t="str">
        <f t="shared" si="7"/>
        <v>项</v>
      </c>
    </row>
    <row r="144" ht="36" customHeight="1" spans="1:7">
      <c r="A144" s="441" t="s">
        <v>363</v>
      </c>
      <c r="B144" s="314" t="s">
        <v>364</v>
      </c>
      <c r="C144" s="442"/>
      <c r="D144" s="447"/>
      <c r="E144" s="111"/>
      <c r="F144" s="286" t="str">
        <f t="shared" si="6"/>
        <v>否</v>
      </c>
      <c r="G144" s="165" t="str">
        <f t="shared" si="7"/>
        <v>项</v>
      </c>
    </row>
    <row r="145" ht="36" customHeight="1" spans="1:7">
      <c r="A145" s="441" t="s">
        <v>365</v>
      </c>
      <c r="B145" s="314" t="s">
        <v>366</v>
      </c>
      <c r="C145" s="442"/>
      <c r="D145" s="447"/>
      <c r="E145" s="111"/>
      <c r="F145" s="286" t="str">
        <f t="shared" si="6"/>
        <v>否</v>
      </c>
      <c r="G145" s="165" t="str">
        <f t="shared" si="7"/>
        <v>项</v>
      </c>
    </row>
    <row r="146" ht="36" customHeight="1" spans="1:7">
      <c r="A146" s="441" t="s">
        <v>367</v>
      </c>
      <c r="B146" s="314" t="s">
        <v>157</v>
      </c>
      <c r="C146" s="442"/>
      <c r="D146" s="447"/>
      <c r="E146" s="111"/>
      <c r="F146" s="286" t="str">
        <f t="shared" si="6"/>
        <v>否</v>
      </c>
      <c r="G146" s="165" t="str">
        <f t="shared" si="7"/>
        <v>项</v>
      </c>
    </row>
    <row r="147" ht="36" customHeight="1" spans="1:7">
      <c r="A147" s="441" t="s">
        <v>368</v>
      </c>
      <c r="B147" s="314" t="s">
        <v>369</v>
      </c>
      <c r="C147" s="442"/>
      <c r="D147" s="447"/>
      <c r="E147" s="111"/>
      <c r="F147" s="286" t="str">
        <f t="shared" si="6"/>
        <v>否</v>
      </c>
      <c r="G147" s="165" t="str">
        <f t="shared" si="7"/>
        <v>项</v>
      </c>
    </row>
    <row r="148" ht="36" customHeight="1" spans="1:7">
      <c r="A148" s="440" t="s">
        <v>370</v>
      </c>
      <c r="B148" s="311" t="s">
        <v>371</v>
      </c>
      <c r="C148" s="437">
        <v>260</v>
      </c>
      <c r="D148" s="448">
        <v>416</v>
      </c>
      <c r="E148" s="108">
        <f t="shared" si="8"/>
        <v>0.6</v>
      </c>
      <c r="F148" s="286" t="str">
        <f t="shared" si="6"/>
        <v>是</v>
      </c>
      <c r="G148" s="165" t="str">
        <f t="shared" si="7"/>
        <v>款</v>
      </c>
    </row>
    <row r="149" ht="36" customHeight="1" spans="1:7">
      <c r="A149" s="441" t="s">
        <v>372</v>
      </c>
      <c r="B149" s="314" t="s">
        <v>139</v>
      </c>
      <c r="C149" s="442">
        <v>164</v>
      </c>
      <c r="D149" s="447">
        <v>156</v>
      </c>
      <c r="E149" s="111">
        <f t="shared" si="8"/>
        <v>-0.049</v>
      </c>
      <c r="F149" s="286" t="str">
        <f t="shared" si="6"/>
        <v>是</v>
      </c>
      <c r="G149" s="165" t="str">
        <f t="shared" si="7"/>
        <v>项</v>
      </c>
    </row>
    <row r="150" ht="36" customHeight="1" spans="1:7">
      <c r="A150" s="441" t="s">
        <v>373</v>
      </c>
      <c r="B150" s="314" t="s">
        <v>141</v>
      </c>
      <c r="C150" s="442">
        <v>8</v>
      </c>
      <c r="D150" s="447"/>
      <c r="E150" s="111">
        <f t="shared" si="8"/>
        <v>-1</v>
      </c>
      <c r="F150" s="286" t="str">
        <f t="shared" si="6"/>
        <v>是</v>
      </c>
      <c r="G150" s="165" t="str">
        <f t="shared" si="7"/>
        <v>项</v>
      </c>
    </row>
    <row r="151" ht="36" customHeight="1" spans="1:7">
      <c r="A151" s="441" t="s">
        <v>374</v>
      </c>
      <c r="B151" s="314" t="s">
        <v>143</v>
      </c>
      <c r="C151" s="442"/>
      <c r="D151" s="447"/>
      <c r="E151" s="111"/>
      <c r="F151" s="286" t="str">
        <f t="shared" si="6"/>
        <v>否</v>
      </c>
      <c r="G151" s="165" t="str">
        <f t="shared" si="7"/>
        <v>项</v>
      </c>
    </row>
    <row r="152" ht="36" customHeight="1" spans="1:7">
      <c r="A152" s="441" t="s">
        <v>375</v>
      </c>
      <c r="B152" s="314" t="s">
        <v>376</v>
      </c>
      <c r="C152" s="442">
        <v>22</v>
      </c>
      <c r="D152" s="447">
        <v>20</v>
      </c>
      <c r="E152" s="111">
        <f t="shared" si="8"/>
        <v>-0.091</v>
      </c>
      <c r="F152" s="286" t="str">
        <f t="shared" si="6"/>
        <v>是</v>
      </c>
      <c r="G152" s="165" t="str">
        <f t="shared" si="7"/>
        <v>项</v>
      </c>
    </row>
    <row r="153" ht="36" customHeight="1" spans="1:7">
      <c r="A153" s="441" t="s">
        <v>377</v>
      </c>
      <c r="B153" s="314" t="s">
        <v>157</v>
      </c>
      <c r="C153" s="442"/>
      <c r="D153" s="447"/>
      <c r="E153" s="111"/>
      <c r="F153" s="286" t="str">
        <f t="shared" si="6"/>
        <v>否</v>
      </c>
      <c r="G153" s="165" t="str">
        <f t="shared" si="7"/>
        <v>项</v>
      </c>
    </row>
    <row r="154" ht="36" customHeight="1" spans="1:7">
      <c r="A154" s="441" t="s">
        <v>378</v>
      </c>
      <c r="B154" s="314" t="s">
        <v>379</v>
      </c>
      <c r="C154" s="442">
        <v>66</v>
      </c>
      <c r="D154" s="447">
        <v>240</v>
      </c>
      <c r="E154" s="111">
        <f t="shared" si="8"/>
        <v>2.636</v>
      </c>
      <c r="F154" s="286" t="str">
        <f t="shared" si="6"/>
        <v>是</v>
      </c>
      <c r="G154" s="165" t="str">
        <f t="shared" si="7"/>
        <v>项</v>
      </c>
    </row>
    <row r="155" ht="36" customHeight="1" spans="1:7">
      <c r="A155" s="440" t="s">
        <v>380</v>
      </c>
      <c r="B155" s="311" t="s">
        <v>381</v>
      </c>
      <c r="C155" s="444">
        <v>310</v>
      </c>
      <c r="D155" s="448">
        <v>286</v>
      </c>
      <c r="E155" s="108">
        <f t="shared" si="8"/>
        <v>-0.077</v>
      </c>
      <c r="F155" s="286" t="str">
        <f t="shared" si="6"/>
        <v>是</v>
      </c>
      <c r="G155" s="165" t="str">
        <f t="shared" si="7"/>
        <v>款</v>
      </c>
    </row>
    <row r="156" ht="36" customHeight="1" spans="1:7">
      <c r="A156" s="441" t="s">
        <v>382</v>
      </c>
      <c r="B156" s="314" t="s">
        <v>139</v>
      </c>
      <c r="C156" s="442">
        <v>218</v>
      </c>
      <c r="D156" s="447">
        <v>196</v>
      </c>
      <c r="E156" s="111">
        <f t="shared" si="8"/>
        <v>-0.101</v>
      </c>
      <c r="F156" s="286" t="str">
        <f t="shared" si="6"/>
        <v>是</v>
      </c>
      <c r="G156" s="165" t="str">
        <f t="shared" si="7"/>
        <v>项</v>
      </c>
    </row>
    <row r="157" ht="36" customHeight="1" spans="1:7">
      <c r="A157" s="441" t="s">
        <v>383</v>
      </c>
      <c r="B157" s="314" t="s">
        <v>141</v>
      </c>
      <c r="C157" s="442"/>
      <c r="D157" s="447"/>
      <c r="E157" s="111"/>
      <c r="F157" s="286" t="str">
        <f t="shared" si="6"/>
        <v>否</v>
      </c>
      <c r="G157" s="165" t="str">
        <f t="shared" si="7"/>
        <v>项</v>
      </c>
    </row>
    <row r="158" ht="36" customHeight="1" spans="1:7">
      <c r="A158" s="441" t="s">
        <v>384</v>
      </c>
      <c r="B158" s="314" t="s">
        <v>143</v>
      </c>
      <c r="C158" s="445"/>
      <c r="D158" s="447"/>
      <c r="E158" s="111"/>
      <c r="F158" s="286" t="str">
        <f t="shared" si="6"/>
        <v>否</v>
      </c>
      <c r="G158" s="165" t="str">
        <f t="shared" si="7"/>
        <v>项</v>
      </c>
    </row>
    <row r="159" ht="36" customHeight="1" spans="1:7">
      <c r="A159" s="441" t="s">
        <v>385</v>
      </c>
      <c r="B159" s="314" t="s">
        <v>386</v>
      </c>
      <c r="C159" s="442"/>
      <c r="D159" s="447"/>
      <c r="E159" s="111"/>
      <c r="F159" s="286" t="str">
        <f t="shared" si="6"/>
        <v>否</v>
      </c>
      <c r="G159" s="165" t="str">
        <f t="shared" si="7"/>
        <v>项</v>
      </c>
    </row>
    <row r="160" ht="36" customHeight="1" spans="1:7">
      <c r="A160" s="441" t="s">
        <v>387</v>
      </c>
      <c r="B160" s="314" t="s">
        <v>388</v>
      </c>
      <c r="C160" s="442"/>
      <c r="D160" s="447"/>
      <c r="E160" s="111"/>
      <c r="F160" s="286" t="str">
        <f t="shared" si="6"/>
        <v>否</v>
      </c>
      <c r="G160" s="165" t="str">
        <f t="shared" si="7"/>
        <v>项</v>
      </c>
    </row>
    <row r="161" ht="36" customHeight="1" spans="1:7">
      <c r="A161" s="441" t="s">
        <v>389</v>
      </c>
      <c r="B161" s="314" t="s">
        <v>157</v>
      </c>
      <c r="C161" s="442">
        <v>92</v>
      </c>
      <c r="D161" s="447">
        <v>90</v>
      </c>
      <c r="E161" s="111">
        <f t="shared" si="8"/>
        <v>-0.022</v>
      </c>
      <c r="F161" s="286" t="str">
        <f t="shared" si="6"/>
        <v>是</v>
      </c>
      <c r="G161" s="165" t="str">
        <f t="shared" si="7"/>
        <v>项</v>
      </c>
    </row>
    <row r="162" ht="36" customHeight="1" spans="1:7">
      <c r="A162" s="441" t="s">
        <v>390</v>
      </c>
      <c r="B162" s="314" t="s">
        <v>391</v>
      </c>
      <c r="C162" s="442"/>
      <c r="D162" s="447"/>
      <c r="E162" s="111"/>
      <c r="F162" s="286" t="str">
        <f t="shared" si="6"/>
        <v>否</v>
      </c>
      <c r="G162" s="165" t="str">
        <f t="shared" si="7"/>
        <v>项</v>
      </c>
    </row>
    <row r="163" ht="36" customHeight="1" spans="1:7">
      <c r="A163" s="440" t="s">
        <v>392</v>
      </c>
      <c r="B163" s="311" t="s">
        <v>393</v>
      </c>
      <c r="C163" s="444">
        <v>180</v>
      </c>
      <c r="D163" s="448">
        <v>125</v>
      </c>
      <c r="E163" s="108">
        <f t="shared" si="8"/>
        <v>-0.306</v>
      </c>
      <c r="F163" s="286" t="str">
        <f t="shared" si="6"/>
        <v>是</v>
      </c>
      <c r="G163" s="165" t="str">
        <f t="shared" si="7"/>
        <v>款</v>
      </c>
    </row>
    <row r="164" ht="36" customHeight="1" spans="1:7">
      <c r="A164" s="441" t="s">
        <v>394</v>
      </c>
      <c r="B164" s="314" t="s">
        <v>139</v>
      </c>
      <c r="C164" s="442">
        <v>180</v>
      </c>
      <c r="D164" s="447">
        <v>125</v>
      </c>
      <c r="E164" s="111">
        <f t="shared" si="8"/>
        <v>-0.306</v>
      </c>
      <c r="F164" s="286" t="str">
        <f t="shared" si="6"/>
        <v>是</v>
      </c>
      <c r="G164" s="165" t="str">
        <f t="shared" si="7"/>
        <v>项</v>
      </c>
    </row>
    <row r="165" ht="36" customHeight="1" spans="1:7">
      <c r="A165" s="441" t="s">
        <v>395</v>
      </c>
      <c r="B165" s="314" t="s">
        <v>141</v>
      </c>
      <c r="C165" s="442"/>
      <c r="D165" s="447"/>
      <c r="E165" s="111"/>
      <c r="F165" s="286" t="str">
        <f t="shared" si="6"/>
        <v>否</v>
      </c>
      <c r="G165" s="165" t="str">
        <f t="shared" si="7"/>
        <v>项</v>
      </c>
    </row>
    <row r="166" ht="36" customHeight="1" spans="1:7">
      <c r="A166" s="441" t="s">
        <v>396</v>
      </c>
      <c r="B166" s="314" t="s">
        <v>143</v>
      </c>
      <c r="C166" s="442"/>
      <c r="D166" s="447"/>
      <c r="E166" s="111"/>
      <c r="F166" s="286" t="str">
        <f t="shared" si="6"/>
        <v>否</v>
      </c>
      <c r="G166" s="165" t="str">
        <f t="shared" si="7"/>
        <v>项</v>
      </c>
    </row>
    <row r="167" ht="36" customHeight="1" spans="1:7">
      <c r="A167" s="441" t="s">
        <v>397</v>
      </c>
      <c r="B167" s="314" t="s">
        <v>398</v>
      </c>
      <c r="C167" s="442"/>
      <c r="D167" s="447"/>
      <c r="E167" s="111"/>
      <c r="F167" s="286" t="str">
        <f t="shared" si="6"/>
        <v>否</v>
      </c>
      <c r="G167" s="165" t="str">
        <f t="shared" si="7"/>
        <v>项</v>
      </c>
    </row>
    <row r="168" ht="36" customHeight="1" spans="1:7">
      <c r="A168" s="441" t="s">
        <v>399</v>
      </c>
      <c r="B168" s="314" t="s">
        <v>400</v>
      </c>
      <c r="C168" s="442"/>
      <c r="D168" s="447"/>
      <c r="E168" s="111"/>
      <c r="F168" s="286" t="str">
        <f t="shared" si="6"/>
        <v>否</v>
      </c>
      <c r="G168" s="165" t="str">
        <f t="shared" si="7"/>
        <v>项</v>
      </c>
    </row>
    <row r="169" ht="36" customHeight="1" spans="1:7">
      <c r="A169" s="440" t="s">
        <v>401</v>
      </c>
      <c r="B169" s="311" t="s">
        <v>402</v>
      </c>
      <c r="C169" s="444">
        <v>122</v>
      </c>
      <c r="D169" s="448">
        <v>120</v>
      </c>
      <c r="E169" s="108">
        <f t="shared" si="8"/>
        <v>-0.016</v>
      </c>
      <c r="F169" s="286" t="str">
        <f t="shared" si="6"/>
        <v>是</v>
      </c>
      <c r="G169" s="165" t="str">
        <f t="shared" si="7"/>
        <v>款</v>
      </c>
    </row>
    <row r="170" ht="36" customHeight="1" spans="1:7">
      <c r="A170" s="441" t="s">
        <v>403</v>
      </c>
      <c r="B170" s="314" t="s">
        <v>139</v>
      </c>
      <c r="C170" s="442">
        <v>120</v>
      </c>
      <c r="D170" s="447">
        <v>118</v>
      </c>
      <c r="E170" s="111">
        <f t="shared" si="8"/>
        <v>-0.017</v>
      </c>
      <c r="F170" s="286" t="str">
        <f t="shared" si="6"/>
        <v>是</v>
      </c>
      <c r="G170" s="165" t="str">
        <f t="shared" si="7"/>
        <v>项</v>
      </c>
    </row>
    <row r="171" ht="36" customHeight="1" spans="1:7">
      <c r="A171" s="441" t="s">
        <v>404</v>
      </c>
      <c r="B171" s="314" t="s">
        <v>141</v>
      </c>
      <c r="C171" s="445"/>
      <c r="D171" s="447"/>
      <c r="E171" s="111"/>
      <c r="F171" s="286" t="str">
        <f t="shared" si="6"/>
        <v>否</v>
      </c>
      <c r="G171" s="165" t="str">
        <f t="shared" si="7"/>
        <v>项</v>
      </c>
    </row>
    <row r="172" ht="36" customHeight="1" spans="1:7">
      <c r="A172" s="441" t="s">
        <v>405</v>
      </c>
      <c r="B172" s="314" t="s">
        <v>143</v>
      </c>
      <c r="C172" s="442"/>
      <c r="D172" s="447"/>
      <c r="E172" s="111"/>
      <c r="F172" s="286" t="str">
        <f t="shared" si="6"/>
        <v>否</v>
      </c>
      <c r="G172" s="165" t="str">
        <f t="shared" si="7"/>
        <v>项</v>
      </c>
    </row>
    <row r="173" ht="36" customHeight="1" spans="1:7">
      <c r="A173" s="441" t="s">
        <v>406</v>
      </c>
      <c r="B173" s="314" t="s">
        <v>170</v>
      </c>
      <c r="C173" s="442"/>
      <c r="D173" s="447"/>
      <c r="E173" s="111"/>
      <c r="F173" s="286" t="str">
        <f t="shared" si="6"/>
        <v>否</v>
      </c>
      <c r="G173" s="165" t="str">
        <f t="shared" si="7"/>
        <v>项</v>
      </c>
    </row>
    <row r="174" ht="36" customHeight="1" spans="1:7">
      <c r="A174" s="441" t="s">
        <v>407</v>
      </c>
      <c r="B174" s="314" t="s">
        <v>157</v>
      </c>
      <c r="C174" s="442"/>
      <c r="D174" s="447"/>
      <c r="E174" s="111"/>
      <c r="F174" s="286" t="str">
        <f t="shared" si="6"/>
        <v>否</v>
      </c>
      <c r="G174" s="165" t="str">
        <f t="shared" si="7"/>
        <v>项</v>
      </c>
    </row>
    <row r="175" ht="36" customHeight="1" spans="1:7">
      <c r="A175" s="441" t="s">
        <v>408</v>
      </c>
      <c r="B175" s="314" t="s">
        <v>409</v>
      </c>
      <c r="C175" s="442">
        <v>2</v>
      </c>
      <c r="D175" s="447">
        <v>2</v>
      </c>
      <c r="E175" s="111">
        <f t="shared" si="8"/>
        <v>0</v>
      </c>
      <c r="F175" s="286" t="str">
        <f t="shared" si="6"/>
        <v>是</v>
      </c>
      <c r="G175" s="165" t="str">
        <f t="shared" si="7"/>
        <v>项</v>
      </c>
    </row>
    <row r="176" ht="36" customHeight="1" spans="1:7">
      <c r="A176" s="440" t="s">
        <v>410</v>
      </c>
      <c r="B176" s="311" t="s">
        <v>411</v>
      </c>
      <c r="C176" s="444">
        <v>603</v>
      </c>
      <c r="D176" s="448">
        <v>588</v>
      </c>
      <c r="E176" s="108">
        <f t="shared" si="8"/>
        <v>-0.025</v>
      </c>
      <c r="F176" s="286" t="str">
        <f t="shared" si="6"/>
        <v>是</v>
      </c>
      <c r="G176" s="165" t="str">
        <f t="shared" si="7"/>
        <v>款</v>
      </c>
    </row>
    <row r="177" ht="36" customHeight="1" spans="1:7">
      <c r="A177" s="441" t="s">
        <v>412</v>
      </c>
      <c r="B177" s="314" t="s">
        <v>139</v>
      </c>
      <c r="C177" s="442">
        <v>467</v>
      </c>
      <c r="D177" s="447">
        <v>468</v>
      </c>
      <c r="E177" s="111">
        <f t="shared" si="8"/>
        <v>0.002</v>
      </c>
      <c r="F177" s="286" t="str">
        <f t="shared" si="6"/>
        <v>是</v>
      </c>
      <c r="G177" s="165" t="str">
        <f t="shared" si="7"/>
        <v>项</v>
      </c>
    </row>
    <row r="178" ht="36" customHeight="1" spans="1:7">
      <c r="A178" s="441" t="s">
        <v>413</v>
      </c>
      <c r="B178" s="314" t="s">
        <v>141</v>
      </c>
      <c r="C178" s="445">
        <v>52</v>
      </c>
      <c r="D178" s="447">
        <v>60</v>
      </c>
      <c r="E178" s="111">
        <f t="shared" si="8"/>
        <v>0.154</v>
      </c>
      <c r="F178" s="286" t="str">
        <f t="shared" si="6"/>
        <v>是</v>
      </c>
      <c r="G178" s="165" t="str">
        <f t="shared" si="7"/>
        <v>项</v>
      </c>
    </row>
    <row r="179" ht="36" customHeight="1" spans="1:7">
      <c r="A179" s="441" t="s">
        <v>414</v>
      </c>
      <c r="B179" s="314" t="s">
        <v>143</v>
      </c>
      <c r="C179" s="442"/>
      <c r="D179" s="447"/>
      <c r="E179" s="111"/>
      <c r="F179" s="286" t="str">
        <f t="shared" si="6"/>
        <v>否</v>
      </c>
      <c r="G179" s="165" t="str">
        <f t="shared" si="7"/>
        <v>项</v>
      </c>
    </row>
    <row r="180" ht="36" customHeight="1" spans="1:7">
      <c r="A180" s="441">
        <v>2012906</v>
      </c>
      <c r="B180" s="314" t="s">
        <v>415</v>
      </c>
      <c r="C180" s="442"/>
      <c r="D180" s="447"/>
      <c r="E180" s="111"/>
      <c r="F180" s="286" t="str">
        <f t="shared" si="6"/>
        <v>否</v>
      </c>
      <c r="G180" s="165" t="str">
        <f t="shared" si="7"/>
        <v>项</v>
      </c>
    </row>
    <row r="181" ht="36" customHeight="1" spans="1:7">
      <c r="A181" s="441" t="s">
        <v>416</v>
      </c>
      <c r="B181" s="314" t="s">
        <v>157</v>
      </c>
      <c r="C181" s="442"/>
      <c r="D181" s="447"/>
      <c r="E181" s="111"/>
      <c r="F181" s="286" t="str">
        <f t="shared" si="6"/>
        <v>否</v>
      </c>
      <c r="G181" s="165" t="str">
        <f t="shared" si="7"/>
        <v>项</v>
      </c>
    </row>
    <row r="182" ht="36" customHeight="1" spans="1:7">
      <c r="A182" s="441" t="s">
        <v>417</v>
      </c>
      <c r="B182" s="314" t="s">
        <v>418</v>
      </c>
      <c r="C182" s="442">
        <v>84</v>
      </c>
      <c r="D182" s="447">
        <v>60</v>
      </c>
      <c r="E182" s="111">
        <f t="shared" si="8"/>
        <v>-0.286</v>
      </c>
      <c r="F182" s="286" t="str">
        <f t="shared" si="6"/>
        <v>是</v>
      </c>
      <c r="G182" s="165" t="str">
        <f t="shared" si="7"/>
        <v>项</v>
      </c>
    </row>
    <row r="183" ht="36" customHeight="1" spans="1:7">
      <c r="A183" s="440" t="s">
        <v>419</v>
      </c>
      <c r="B183" s="311" t="s">
        <v>420</v>
      </c>
      <c r="C183" s="444">
        <v>1695</v>
      </c>
      <c r="D183" s="448">
        <v>1670</v>
      </c>
      <c r="E183" s="108">
        <f t="shared" si="8"/>
        <v>-0.015</v>
      </c>
      <c r="F183" s="286" t="str">
        <f t="shared" si="6"/>
        <v>是</v>
      </c>
      <c r="G183" s="165" t="str">
        <f t="shared" si="7"/>
        <v>款</v>
      </c>
    </row>
    <row r="184" ht="36" customHeight="1" spans="1:7">
      <c r="A184" s="441" t="s">
        <v>421</v>
      </c>
      <c r="B184" s="314" t="s">
        <v>139</v>
      </c>
      <c r="C184" s="442">
        <v>1616</v>
      </c>
      <c r="D184" s="447">
        <v>1590</v>
      </c>
      <c r="E184" s="111">
        <f t="shared" si="8"/>
        <v>-0.016</v>
      </c>
      <c r="F184" s="286" t="str">
        <f t="shared" si="6"/>
        <v>是</v>
      </c>
      <c r="G184" s="165" t="str">
        <f t="shared" si="7"/>
        <v>项</v>
      </c>
    </row>
    <row r="185" ht="36" customHeight="1" spans="1:7">
      <c r="A185" s="441" t="s">
        <v>422</v>
      </c>
      <c r="B185" s="314" t="s">
        <v>141</v>
      </c>
      <c r="C185" s="445">
        <v>79</v>
      </c>
      <c r="D185" s="447">
        <v>80</v>
      </c>
      <c r="E185" s="111">
        <f t="shared" si="8"/>
        <v>0.013</v>
      </c>
      <c r="F185" s="286" t="str">
        <f t="shared" si="6"/>
        <v>是</v>
      </c>
      <c r="G185" s="165" t="str">
        <f t="shared" si="7"/>
        <v>项</v>
      </c>
    </row>
    <row r="186" ht="36" customHeight="1" spans="1:7">
      <c r="A186" s="441" t="s">
        <v>423</v>
      </c>
      <c r="B186" s="314" t="s">
        <v>143</v>
      </c>
      <c r="C186" s="442"/>
      <c r="D186" s="447"/>
      <c r="E186" s="111"/>
      <c r="F186" s="286" t="str">
        <f t="shared" si="6"/>
        <v>否</v>
      </c>
      <c r="G186" s="165" t="str">
        <f t="shared" si="7"/>
        <v>项</v>
      </c>
    </row>
    <row r="187" ht="36" customHeight="1" spans="1:7">
      <c r="A187" s="441" t="s">
        <v>424</v>
      </c>
      <c r="B187" s="314" t="s">
        <v>425</v>
      </c>
      <c r="C187" s="442"/>
      <c r="D187" s="447"/>
      <c r="E187" s="111"/>
      <c r="F187" s="286" t="str">
        <f t="shared" si="6"/>
        <v>否</v>
      </c>
      <c r="G187" s="165" t="str">
        <f t="shared" si="7"/>
        <v>项</v>
      </c>
    </row>
    <row r="188" ht="36" customHeight="1" spans="1:7">
      <c r="A188" s="441" t="s">
        <v>426</v>
      </c>
      <c r="B188" s="314" t="s">
        <v>157</v>
      </c>
      <c r="C188" s="442"/>
      <c r="D188" s="447"/>
      <c r="E188" s="111"/>
      <c r="F188" s="286" t="str">
        <f t="shared" si="6"/>
        <v>否</v>
      </c>
      <c r="G188" s="165" t="str">
        <f t="shared" si="7"/>
        <v>项</v>
      </c>
    </row>
    <row r="189" ht="36" customHeight="1" spans="1:7">
      <c r="A189" s="441" t="s">
        <v>427</v>
      </c>
      <c r="B189" s="314" t="s">
        <v>428</v>
      </c>
      <c r="C189" s="442"/>
      <c r="D189" s="447"/>
      <c r="E189" s="111"/>
      <c r="F189" s="286" t="str">
        <f t="shared" si="6"/>
        <v>否</v>
      </c>
      <c r="G189" s="165" t="str">
        <f t="shared" si="7"/>
        <v>项</v>
      </c>
    </row>
    <row r="190" ht="36" customHeight="1" spans="1:7">
      <c r="A190" s="440" t="s">
        <v>429</v>
      </c>
      <c r="B190" s="311" t="s">
        <v>430</v>
      </c>
      <c r="C190" s="444">
        <v>458</v>
      </c>
      <c r="D190" s="448">
        <v>617</v>
      </c>
      <c r="E190" s="108">
        <f t="shared" si="8"/>
        <v>0.347</v>
      </c>
      <c r="F190" s="286" t="str">
        <f t="shared" si="6"/>
        <v>是</v>
      </c>
      <c r="G190" s="165" t="str">
        <f t="shared" si="7"/>
        <v>款</v>
      </c>
    </row>
    <row r="191" ht="36" customHeight="1" spans="1:7">
      <c r="A191" s="441" t="s">
        <v>431</v>
      </c>
      <c r="B191" s="314" t="s">
        <v>139</v>
      </c>
      <c r="C191" s="442">
        <v>223</v>
      </c>
      <c r="D191" s="447">
        <v>477</v>
      </c>
      <c r="E191" s="111">
        <f t="shared" si="8"/>
        <v>1.139</v>
      </c>
      <c r="F191" s="286" t="str">
        <f t="shared" si="6"/>
        <v>是</v>
      </c>
      <c r="G191" s="165" t="str">
        <f t="shared" si="7"/>
        <v>项</v>
      </c>
    </row>
    <row r="192" ht="36" customHeight="1" spans="1:7">
      <c r="A192" s="441" t="s">
        <v>432</v>
      </c>
      <c r="B192" s="314" t="s">
        <v>141</v>
      </c>
      <c r="C192" s="442">
        <v>225</v>
      </c>
      <c r="D192" s="447">
        <v>50</v>
      </c>
      <c r="E192" s="111">
        <f t="shared" si="8"/>
        <v>-0.778</v>
      </c>
      <c r="F192" s="286" t="str">
        <f t="shared" si="6"/>
        <v>是</v>
      </c>
      <c r="G192" s="165" t="str">
        <f t="shared" si="7"/>
        <v>项</v>
      </c>
    </row>
    <row r="193" ht="36" customHeight="1" spans="1:7">
      <c r="A193" s="441" t="s">
        <v>433</v>
      </c>
      <c r="B193" s="314" t="s">
        <v>143</v>
      </c>
      <c r="C193" s="442"/>
      <c r="D193" s="447"/>
      <c r="E193" s="111"/>
      <c r="F193" s="286" t="str">
        <f t="shared" si="6"/>
        <v>否</v>
      </c>
      <c r="G193" s="165" t="str">
        <f t="shared" si="7"/>
        <v>项</v>
      </c>
    </row>
    <row r="194" ht="36" customHeight="1" spans="1:7">
      <c r="A194" s="441" t="s">
        <v>434</v>
      </c>
      <c r="B194" s="314" t="s">
        <v>435</v>
      </c>
      <c r="C194" s="445"/>
      <c r="D194" s="447"/>
      <c r="E194" s="111"/>
      <c r="F194" s="286" t="str">
        <f t="shared" si="6"/>
        <v>否</v>
      </c>
      <c r="G194" s="165" t="str">
        <f t="shared" si="7"/>
        <v>项</v>
      </c>
    </row>
    <row r="195" ht="36" customHeight="1" spans="1:7">
      <c r="A195" s="441" t="s">
        <v>436</v>
      </c>
      <c r="B195" s="314" t="s">
        <v>157</v>
      </c>
      <c r="C195" s="442"/>
      <c r="D195" s="447"/>
      <c r="E195" s="111"/>
      <c r="F195" s="286" t="str">
        <f t="shared" si="6"/>
        <v>否</v>
      </c>
      <c r="G195" s="165" t="str">
        <f t="shared" si="7"/>
        <v>项</v>
      </c>
    </row>
    <row r="196" ht="36" customHeight="1" spans="1:7">
      <c r="A196" s="441" t="s">
        <v>437</v>
      </c>
      <c r="B196" s="314" t="s">
        <v>438</v>
      </c>
      <c r="C196" s="442">
        <v>10</v>
      </c>
      <c r="D196" s="447">
        <v>90</v>
      </c>
      <c r="E196" s="111">
        <f t="shared" si="8"/>
        <v>8</v>
      </c>
      <c r="F196" s="286" t="str">
        <f t="shared" ref="F196:F254" si="9">IF(LEN(A196)=3,"是",IF(B196&lt;&gt;"",IF(SUM(C196:D196)&lt;&gt;0,"是","否"),"是"))</f>
        <v>是</v>
      </c>
      <c r="G196" s="165" t="str">
        <f t="shared" ref="G196:G254" si="10">IF(LEN(A196)=3,"类",IF(LEN(A196)=5,"款","项"))</f>
        <v>项</v>
      </c>
    </row>
    <row r="197" ht="36" customHeight="1" spans="1:7">
      <c r="A197" s="440" t="s">
        <v>439</v>
      </c>
      <c r="B197" s="311" t="s">
        <v>440</v>
      </c>
      <c r="C197" s="444">
        <v>330</v>
      </c>
      <c r="D197" s="448">
        <v>323</v>
      </c>
      <c r="E197" s="108">
        <f t="shared" ref="E197:E253" si="11">(D197-C197)/C197</f>
        <v>-0.021</v>
      </c>
      <c r="F197" s="286" t="str">
        <f t="shared" si="9"/>
        <v>是</v>
      </c>
      <c r="G197" s="165" t="str">
        <f t="shared" si="10"/>
        <v>款</v>
      </c>
    </row>
    <row r="198" ht="36" customHeight="1" spans="1:7">
      <c r="A198" s="441" t="s">
        <v>441</v>
      </c>
      <c r="B198" s="314" t="s">
        <v>139</v>
      </c>
      <c r="C198" s="442">
        <v>283</v>
      </c>
      <c r="D198" s="447">
        <v>323</v>
      </c>
      <c r="E198" s="111">
        <f t="shared" si="11"/>
        <v>0.141</v>
      </c>
      <c r="F198" s="286" t="str">
        <f t="shared" si="9"/>
        <v>是</v>
      </c>
      <c r="G198" s="165" t="str">
        <f t="shared" si="10"/>
        <v>项</v>
      </c>
    </row>
    <row r="199" ht="36" customHeight="1" spans="1:7">
      <c r="A199" s="441" t="s">
        <v>442</v>
      </c>
      <c r="B199" s="314" t="s">
        <v>141</v>
      </c>
      <c r="C199" s="442">
        <v>47</v>
      </c>
      <c r="D199" s="447"/>
      <c r="E199" s="111">
        <f t="shared" si="11"/>
        <v>-1</v>
      </c>
      <c r="F199" s="286" t="str">
        <f t="shared" si="9"/>
        <v>是</v>
      </c>
      <c r="G199" s="165" t="str">
        <f t="shared" si="10"/>
        <v>项</v>
      </c>
    </row>
    <row r="200" ht="36" customHeight="1" spans="1:7">
      <c r="A200" s="441" t="s">
        <v>443</v>
      </c>
      <c r="B200" s="314" t="s">
        <v>143</v>
      </c>
      <c r="C200" s="445"/>
      <c r="D200" s="447"/>
      <c r="E200" s="111"/>
      <c r="F200" s="286" t="str">
        <f t="shared" si="9"/>
        <v>否</v>
      </c>
      <c r="G200" s="165" t="str">
        <f t="shared" si="10"/>
        <v>项</v>
      </c>
    </row>
    <row r="201" ht="36" customHeight="1" spans="1:7">
      <c r="A201" s="441" t="s">
        <v>444</v>
      </c>
      <c r="B201" s="314" t="s">
        <v>445</v>
      </c>
      <c r="C201" s="445"/>
      <c r="D201" s="447">
        <v>0</v>
      </c>
      <c r="E201" s="111"/>
      <c r="F201" s="286" t="str">
        <f t="shared" si="9"/>
        <v>否</v>
      </c>
      <c r="G201" s="165" t="str">
        <f t="shared" si="10"/>
        <v>项</v>
      </c>
    </row>
    <row r="202" ht="36" customHeight="1" spans="1:7">
      <c r="A202" s="441" t="s">
        <v>446</v>
      </c>
      <c r="B202" s="314" t="s">
        <v>157</v>
      </c>
      <c r="C202" s="442"/>
      <c r="D202" s="447"/>
      <c r="E202" s="111"/>
      <c r="F202" s="286" t="str">
        <f t="shared" si="9"/>
        <v>否</v>
      </c>
      <c r="G202" s="165" t="str">
        <f t="shared" si="10"/>
        <v>项</v>
      </c>
    </row>
    <row r="203" ht="36" customHeight="1" spans="1:7">
      <c r="A203" s="441" t="s">
        <v>447</v>
      </c>
      <c r="B203" s="314" t="s">
        <v>448</v>
      </c>
      <c r="C203" s="442"/>
      <c r="D203" s="447"/>
      <c r="E203" s="111"/>
      <c r="F203" s="286" t="str">
        <f t="shared" si="9"/>
        <v>否</v>
      </c>
      <c r="G203" s="165" t="str">
        <f t="shared" si="10"/>
        <v>项</v>
      </c>
    </row>
    <row r="204" ht="36" customHeight="1" spans="1:7">
      <c r="A204" s="440" t="s">
        <v>449</v>
      </c>
      <c r="B204" s="311" t="s">
        <v>450</v>
      </c>
      <c r="C204" s="444">
        <v>142</v>
      </c>
      <c r="D204" s="448">
        <v>140</v>
      </c>
      <c r="E204" s="108">
        <f t="shared" si="11"/>
        <v>-0.014</v>
      </c>
      <c r="F204" s="286" t="str">
        <f t="shared" si="9"/>
        <v>是</v>
      </c>
      <c r="G204" s="165" t="str">
        <f t="shared" si="10"/>
        <v>款</v>
      </c>
    </row>
    <row r="205" ht="36" customHeight="1" spans="1:7">
      <c r="A205" s="441" t="s">
        <v>451</v>
      </c>
      <c r="B205" s="314" t="s">
        <v>139</v>
      </c>
      <c r="C205" s="442">
        <v>77</v>
      </c>
      <c r="D205" s="447">
        <v>85</v>
      </c>
      <c r="E205" s="111">
        <f t="shared" si="11"/>
        <v>0.104</v>
      </c>
      <c r="F205" s="286" t="str">
        <f t="shared" si="9"/>
        <v>是</v>
      </c>
      <c r="G205" s="165" t="str">
        <f t="shared" si="10"/>
        <v>项</v>
      </c>
    </row>
    <row r="206" ht="36" customHeight="1" spans="1:7">
      <c r="A206" s="441" t="s">
        <v>452</v>
      </c>
      <c r="B206" s="314" t="s">
        <v>141</v>
      </c>
      <c r="C206" s="442"/>
      <c r="D206" s="447"/>
      <c r="E206" s="111"/>
      <c r="F206" s="286" t="str">
        <f t="shared" si="9"/>
        <v>否</v>
      </c>
      <c r="G206" s="165" t="str">
        <f t="shared" si="10"/>
        <v>项</v>
      </c>
    </row>
    <row r="207" ht="36" customHeight="1" spans="1:7">
      <c r="A207" s="441" t="s">
        <v>453</v>
      </c>
      <c r="B207" s="314" t="s">
        <v>143</v>
      </c>
      <c r="C207" s="442"/>
      <c r="D207" s="447">
        <v>0</v>
      </c>
      <c r="E207" s="111"/>
      <c r="F207" s="286" t="str">
        <f t="shared" si="9"/>
        <v>否</v>
      </c>
      <c r="G207" s="165" t="str">
        <f t="shared" si="10"/>
        <v>项</v>
      </c>
    </row>
    <row r="208" ht="36" customHeight="1" spans="1:7">
      <c r="A208" s="441" t="s">
        <v>454</v>
      </c>
      <c r="B208" s="314" t="s">
        <v>455</v>
      </c>
      <c r="C208" s="445">
        <v>3</v>
      </c>
      <c r="D208" s="448"/>
      <c r="E208" s="111">
        <f t="shared" si="11"/>
        <v>-1</v>
      </c>
      <c r="F208" s="286" t="str">
        <f t="shared" si="9"/>
        <v>是</v>
      </c>
      <c r="G208" s="165" t="str">
        <f t="shared" si="10"/>
        <v>项</v>
      </c>
    </row>
    <row r="209" ht="36" customHeight="1" spans="1:7">
      <c r="A209" s="441" t="s">
        <v>456</v>
      </c>
      <c r="B209" s="314" t="s">
        <v>457</v>
      </c>
      <c r="C209" s="442">
        <v>38</v>
      </c>
      <c r="D209" s="447">
        <v>35</v>
      </c>
      <c r="E209" s="111">
        <f t="shared" si="11"/>
        <v>-0.079</v>
      </c>
      <c r="F209" s="286" t="str">
        <f t="shared" si="9"/>
        <v>是</v>
      </c>
      <c r="G209" s="165" t="str">
        <f t="shared" si="10"/>
        <v>项</v>
      </c>
    </row>
    <row r="210" ht="36" customHeight="1" spans="1:7">
      <c r="A210" s="441" t="s">
        <v>458</v>
      </c>
      <c r="B210" s="314" t="s">
        <v>157</v>
      </c>
      <c r="C210" s="442"/>
      <c r="D210" s="447"/>
      <c r="E210" s="111"/>
      <c r="F210" s="286" t="str">
        <f t="shared" si="9"/>
        <v>否</v>
      </c>
      <c r="G210" s="165" t="str">
        <f t="shared" si="10"/>
        <v>项</v>
      </c>
    </row>
    <row r="211" ht="36" customHeight="1" spans="1:7">
      <c r="A211" s="441" t="s">
        <v>459</v>
      </c>
      <c r="B211" s="314" t="s">
        <v>460</v>
      </c>
      <c r="C211" s="442">
        <v>24</v>
      </c>
      <c r="D211" s="447">
        <v>20</v>
      </c>
      <c r="E211" s="111">
        <f t="shared" si="11"/>
        <v>-0.167</v>
      </c>
      <c r="F211" s="286" t="str">
        <f t="shared" si="9"/>
        <v>是</v>
      </c>
      <c r="G211" s="165" t="str">
        <f t="shared" si="10"/>
        <v>项</v>
      </c>
    </row>
    <row r="212" ht="36" customHeight="1" spans="1:7">
      <c r="A212" s="440" t="s">
        <v>461</v>
      </c>
      <c r="B212" s="311" t="s">
        <v>462</v>
      </c>
      <c r="C212" s="444"/>
      <c r="D212" s="447"/>
      <c r="E212" s="111"/>
      <c r="F212" s="286" t="str">
        <f t="shared" si="9"/>
        <v>否</v>
      </c>
      <c r="G212" s="165" t="str">
        <f t="shared" si="10"/>
        <v>款</v>
      </c>
    </row>
    <row r="213" ht="36" customHeight="1" spans="1:7">
      <c r="A213" s="441" t="s">
        <v>463</v>
      </c>
      <c r="B213" s="314" t="s">
        <v>139</v>
      </c>
      <c r="C213" s="442"/>
      <c r="D213" s="447">
        <v>0</v>
      </c>
      <c r="E213" s="111"/>
      <c r="F213" s="286" t="str">
        <f t="shared" si="9"/>
        <v>否</v>
      </c>
      <c r="G213" s="165" t="str">
        <f t="shared" si="10"/>
        <v>项</v>
      </c>
    </row>
    <row r="214" ht="36" customHeight="1" spans="1:7">
      <c r="A214" s="441" t="s">
        <v>464</v>
      </c>
      <c r="B214" s="314" t="s">
        <v>141</v>
      </c>
      <c r="C214" s="442"/>
      <c r="D214" s="447"/>
      <c r="E214" s="111"/>
      <c r="F214" s="286" t="str">
        <f t="shared" si="9"/>
        <v>否</v>
      </c>
      <c r="G214" s="165" t="str">
        <f t="shared" si="10"/>
        <v>项</v>
      </c>
    </row>
    <row r="215" ht="36" customHeight="1" spans="1:7">
      <c r="A215" s="441" t="s">
        <v>465</v>
      </c>
      <c r="B215" s="314" t="s">
        <v>143</v>
      </c>
      <c r="C215" s="442"/>
      <c r="D215" s="447"/>
      <c r="E215" s="111"/>
      <c r="F215" s="286" t="str">
        <f t="shared" si="9"/>
        <v>否</v>
      </c>
      <c r="G215" s="165" t="str">
        <f t="shared" si="10"/>
        <v>项</v>
      </c>
    </row>
    <row r="216" ht="36" customHeight="1" spans="1:7">
      <c r="A216" s="441" t="s">
        <v>466</v>
      </c>
      <c r="B216" s="314" t="s">
        <v>157</v>
      </c>
      <c r="C216" s="445"/>
      <c r="D216" s="447"/>
      <c r="E216" s="111"/>
      <c r="F216" s="286" t="str">
        <f t="shared" si="9"/>
        <v>否</v>
      </c>
      <c r="G216" s="165" t="str">
        <f t="shared" si="10"/>
        <v>项</v>
      </c>
    </row>
    <row r="217" ht="36" customHeight="1" spans="1:7">
      <c r="A217" s="441" t="s">
        <v>467</v>
      </c>
      <c r="B217" s="314" t="s">
        <v>468</v>
      </c>
      <c r="C217" s="442"/>
      <c r="D217" s="447"/>
      <c r="E217" s="111"/>
      <c r="F217" s="286" t="str">
        <f t="shared" si="9"/>
        <v>否</v>
      </c>
      <c r="G217" s="165" t="str">
        <f t="shared" si="10"/>
        <v>项</v>
      </c>
    </row>
    <row r="218" ht="36" customHeight="1" spans="1:7">
      <c r="A218" s="440" t="s">
        <v>469</v>
      </c>
      <c r="B218" s="311" t="s">
        <v>470</v>
      </c>
      <c r="C218" s="444"/>
      <c r="D218" s="447"/>
      <c r="E218" s="111"/>
      <c r="F218" s="286" t="str">
        <f t="shared" si="9"/>
        <v>否</v>
      </c>
      <c r="G218" s="165" t="str">
        <f t="shared" si="10"/>
        <v>款</v>
      </c>
    </row>
    <row r="219" ht="36" customHeight="1" spans="1:7">
      <c r="A219" s="441" t="s">
        <v>471</v>
      </c>
      <c r="B219" s="314" t="s">
        <v>139</v>
      </c>
      <c r="C219" s="442"/>
      <c r="D219" s="447"/>
      <c r="E219" s="111"/>
      <c r="F219" s="286" t="str">
        <f t="shared" si="9"/>
        <v>否</v>
      </c>
      <c r="G219" s="165" t="str">
        <f t="shared" si="10"/>
        <v>项</v>
      </c>
    </row>
    <row r="220" ht="36" customHeight="1" spans="1:7">
      <c r="A220" s="441" t="s">
        <v>472</v>
      </c>
      <c r="B220" s="314" t="s">
        <v>141</v>
      </c>
      <c r="C220" s="442"/>
      <c r="D220" s="449"/>
      <c r="E220" s="111"/>
      <c r="F220" s="286" t="str">
        <f t="shared" si="9"/>
        <v>否</v>
      </c>
      <c r="G220" s="165" t="str">
        <f t="shared" si="10"/>
        <v>项</v>
      </c>
    </row>
    <row r="221" ht="36" customHeight="1" spans="1:7">
      <c r="A221" s="441" t="s">
        <v>473</v>
      </c>
      <c r="B221" s="314" t="s">
        <v>143</v>
      </c>
      <c r="C221" s="442"/>
      <c r="D221" s="447"/>
      <c r="E221" s="111"/>
      <c r="F221" s="286" t="str">
        <f t="shared" si="9"/>
        <v>否</v>
      </c>
      <c r="G221" s="165" t="str">
        <f t="shared" si="10"/>
        <v>项</v>
      </c>
    </row>
    <row r="222" ht="36" customHeight="1" spans="1:7">
      <c r="A222" s="441" t="s">
        <v>474</v>
      </c>
      <c r="B222" s="314" t="s">
        <v>157</v>
      </c>
      <c r="C222" s="442"/>
      <c r="D222" s="447"/>
      <c r="E222" s="111"/>
      <c r="F222" s="286" t="str">
        <f t="shared" si="9"/>
        <v>否</v>
      </c>
      <c r="G222" s="165" t="str">
        <f t="shared" si="10"/>
        <v>项</v>
      </c>
    </row>
    <row r="223" ht="36" customHeight="1" spans="1:7">
      <c r="A223" s="441" t="s">
        <v>475</v>
      </c>
      <c r="B223" s="314" t="s">
        <v>476</v>
      </c>
      <c r="C223" s="445"/>
      <c r="D223" s="447"/>
      <c r="E223" s="111"/>
      <c r="F223" s="286" t="str">
        <f t="shared" si="9"/>
        <v>否</v>
      </c>
      <c r="G223" s="165" t="str">
        <f t="shared" si="10"/>
        <v>项</v>
      </c>
    </row>
    <row r="224" ht="36" customHeight="1" spans="1:7">
      <c r="A224" s="440" t="s">
        <v>477</v>
      </c>
      <c r="B224" s="311" t="s">
        <v>478</v>
      </c>
      <c r="C224" s="444"/>
      <c r="D224" s="447"/>
      <c r="E224" s="111"/>
      <c r="F224" s="286" t="str">
        <f t="shared" si="9"/>
        <v>否</v>
      </c>
      <c r="G224" s="165" t="str">
        <f t="shared" si="10"/>
        <v>款</v>
      </c>
    </row>
    <row r="225" ht="36" customHeight="1" spans="1:7">
      <c r="A225" s="441" t="s">
        <v>479</v>
      </c>
      <c r="B225" s="314" t="s">
        <v>139</v>
      </c>
      <c r="C225" s="442"/>
      <c r="D225" s="447"/>
      <c r="E225" s="111"/>
      <c r="F225" s="286" t="str">
        <f t="shared" si="9"/>
        <v>否</v>
      </c>
      <c r="G225" s="165" t="str">
        <f t="shared" si="10"/>
        <v>项</v>
      </c>
    </row>
    <row r="226" ht="36" customHeight="1" spans="1:7">
      <c r="A226" s="441" t="s">
        <v>480</v>
      </c>
      <c r="B226" s="314" t="s">
        <v>141</v>
      </c>
      <c r="C226" s="442"/>
      <c r="D226" s="447"/>
      <c r="E226" s="111"/>
      <c r="F226" s="286" t="str">
        <f t="shared" si="9"/>
        <v>否</v>
      </c>
      <c r="G226" s="165" t="str">
        <f t="shared" si="10"/>
        <v>项</v>
      </c>
    </row>
    <row r="227" ht="36" customHeight="1" spans="1:7">
      <c r="A227" s="441" t="s">
        <v>481</v>
      </c>
      <c r="B227" s="314" t="s">
        <v>143</v>
      </c>
      <c r="C227" s="442"/>
      <c r="D227" s="447"/>
      <c r="E227" s="111"/>
      <c r="F227" s="286" t="str">
        <f t="shared" si="9"/>
        <v>否</v>
      </c>
      <c r="G227" s="165" t="str">
        <f t="shared" si="10"/>
        <v>项</v>
      </c>
    </row>
    <row r="228" ht="36" customHeight="1" spans="1:7">
      <c r="A228" s="441" t="s">
        <v>482</v>
      </c>
      <c r="B228" s="314" t="s">
        <v>483</v>
      </c>
      <c r="C228" s="442"/>
      <c r="D228" s="447"/>
      <c r="E228" s="111"/>
      <c r="F228" s="286" t="str">
        <f t="shared" si="9"/>
        <v>否</v>
      </c>
      <c r="G228" s="165" t="str">
        <f t="shared" si="10"/>
        <v>项</v>
      </c>
    </row>
    <row r="229" ht="36" customHeight="1" spans="1:7">
      <c r="A229" s="441" t="s">
        <v>484</v>
      </c>
      <c r="B229" s="314" t="s">
        <v>157</v>
      </c>
      <c r="C229" s="442"/>
      <c r="D229" s="447"/>
      <c r="E229" s="111"/>
      <c r="F229" s="286" t="str">
        <f t="shared" si="9"/>
        <v>否</v>
      </c>
      <c r="G229" s="165" t="str">
        <f t="shared" si="10"/>
        <v>项</v>
      </c>
    </row>
    <row r="230" ht="36" customHeight="1" spans="1:7">
      <c r="A230" s="441" t="s">
        <v>485</v>
      </c>
      <c r="B230" s="314" t="s">
        <v>486</v>
      </c>
      <c r="C230" s="445"/>
      <c r="D230" s="447"/>
      <c r="E230" s="111"/>
      <c r="F230" s="450" t="str">
        <f t="shared" si="9"/>
        <v>否</v>
      </c>
      <c r="G230" s="165" t="str">
        <f t="shared" si="10"/>
        <v>项</v>
      </c>
    </row>
    <row r="231" ht="36" customHeight="1" spans="1:7">
      <c r="A231" s="440" t="s">
        <v>487</v>
      </c>
      <c r="B231" s="311" t="s">
        <v>488</v>
      </c>
      <c r="C231" s="444">
        <v>1065</v>
      </c>
      <c r="D231" s="448">
        <v>1028</v>
      </c>
      <c r="E231" s="108">
        <f t="shared" si="11"/>
        <v>-0.035</v>
      </c>
      <c r="F231" s="450" t="str">
        <f t="shared" si="9"/>
        <v>是</v>
      </c>
      <c r="G231" s="165" t="str">
        <f t="shared" si="10"/>
        <v>款</v>
      </c>
    </row>
    <row r="232" ht="36" customHeight="1" spans="1:7">
      <c r="A232" s="441" t="s">
        <v>489</v>
      </c>
      <c r="B232" s="314" t="s">
        <v>139</v>
      </c>
      <c r="C232" s="442">
        <v>985</v>
      </c>
      <c r="D232" s="447">
        <v>958</v>
      </c>
      <c r="E232" s="111">
        <f t="shared" si="11"/>
        <v>-0.027</v>
      </c>
      <c r="F232" s="286" t="str">
        <f t="shared" si="9"/>
        <v>是</v>
      </c>
      <c r="G232" s="165" t="str">
        <f t="shared" si="10"/>
        <v>项</v>
      </c>
    </row>
    <row r="233" ht="36" customHeight="1" spans="1:7">
      <c r="A233" s="441" t="s">
        <v>490</v>
      </c>
      <c r="B233" s="314" t="s">
        <v>141</v>
      </c>
      <c r="C233" s="442"/>
      <c r="D233" s="447"/>
      <c r="E233" s="111"/>
      <c r="F233" s="286" t="str">
        <f t="shared" si="9"/>
        <v>否</v>
      </c>
      <c r="G233" s="165" t="str">
        <f t="shared" si="10"/>
        <v>项</v>
      </c>
    </row>
    <row r="234" ht="36" customHeight="1" spans="1:7">
      <c r="A234" s="441" t="s">
        <v>491</v>
      </c>
      <c r="B234" s="314" t="s">
        <v>143</v>
      </c>
      <c r="C234" s="442"/>
      <c r="D234" s="447"/>
      <c r="E234" s="111"/>
      <c r="F234" s="286" t="str">
        <f t="shared" si="9"/>
        <v>否</v>
      </c>
      <c r="G234" s="165" t="str">
        <f t="shared" si="10"/>
        <v>项</v>
      </c>
    </row>
    <row r="235" ht="36" customHeight="1" spans="1:7">
      <c r="A235" s="441" t="s">
        <v>492</v>
      </c>
      <c r="B235" s="314" t="s">
        <v>493</v>
      </c>
      <c r="C235" s="442">
        <v>19</v>
      </c>
      <c r="D235" s="447"/>
      <c r="E235" s="111">
        <f t="shared" si="11"/>
        <v>-1</v>
      </c>
      <c r="F235" s="286" t="str">
        <f t="shared" si="9"/>
        <v>是</v>
      </c>
      <c r="G235" s="165" t="str">
        <f t="shared" si="10"/>
        <v>项</v>
      </c>
    </row>
    <row r="236" ht="36" customHeight="1" spans="1:7">
      <c r="A236" s="441" t="s">
        <v>494</v>
      </c>
      <c r="B236" s="314" t="s">
        <v>495</v>
      </c>
      <c r="C236" s="445">
        <v>4</v>
      </c>
      <c r="D236" s="448">
        <v>0</v>
      </c>
      <c r="E236" s="111">
        <f t="shared" si="11"/>
        <v>-1</v>
      </c>
      <c r="F236" s="286" t="str">
        <f t="shared" si="9"/>
        <v>是</v>
      </c>
      <c r="G236" s="165" t="str">
        <f t="shared" si="10"/>
        <v>项</v>
      </c>
    </row>
    <row r="237" ht="36" customHeight="1" spans="1:7">
      <c r="A237" s="441" t="s">
        <v>496</v>
      </c>
      <c r="B237" s="314" t="s">
        <v>240</v>
      </c>
      <c r="C237" s="442"/>
      <c r="D237" s="447"/>
      <c r="E237" s="111"/>
      <c r="F237" s="286" t="str">
        <f t="shared" si="9"/>
        <v>否</v>
      </c>
      <c r="G237" s="165" t="str">
        <f t="shared" si="10"/>
        <v>项</v>
      </c>
    </row>
    <row r="238" ht="36" customHeight="1" spans="1:7">
      <c r="A238" s="441" t="s">
        <v>497</v>
      </c>
      <c r="B238" s="314" t="s">
        <v>498</v>
      </c>
      <c r="C238" s="442"/>
      <c r="D238" s="447"/>
      <c r="E238" s="111"/>
      <c r="F238" s="286" t="str">
        <f t="shared" si="9"/>
        <v>否</v>
      </c>
      <c r="G238" s="165" t="str">
        <f t="shared" si="10"/>
        <v>项</v>
      </c>
    </row>
    <row r="239" ht="36" customHeight="1" spans="1:7">
      <c r="A239" s="441" t="s">
        <v>499</v>
      </c>
      <c r="B239" s="314" t="s">
        <v>500</v>
      </c>
      <c r="C239" s="442"/>
      <c r="D239" s="447"/>
      <c r="E239" s="111"/>
      <c r="F239" s="286" t="str">
        <f t="shared" si="9"/>
        <v>否</v>
      </c>
      <c r="G239" s="165" t="str">
        <f t="shared" si="10"/>
        <v>项</v>
      </c>
    </row>
    <row r="240" ht="36" customHeight="1" spans="1:7">
      <c r="A240" s="441" t="s">
        <v>501</v>
      </c>
      <c r="B240" s="314" t="s">
        <v>502</v>
      </c>
      <c r="C240" s="442"/>
      <c r="D240" s="447"/>
      <c r="E240" s="111"/>
      <c r="F240" s="286" t="str">
        <f t="shared" si="9"/>
        <v>否</v>
      </c>
      <c r="G240" s="165" t="str">
        <f t="shared" si="10"/>
        <v>项</v>
      </c>
    </row>
    <row r="241" ht="36" customHeight="1" spans="1:7">
      <c r="A241" s="441" t="s">
        <v>503</v>
      </c>
      <c r="B241" s="314" t="s">
        <v>504</v>
      </c>
      <c r="C241" s="442"/>
      <c r="D241" s="447"/>
      <c r="E241" s="111"/>
      <c r="F241" s="286" t="str">
        <f t="shared" si="9"/>
        <v>否</v>
      </c>
      <c r="G241" s="165" t="str">
        <f t="shared" si="10"/>
        <v>项</v>
      </c>
    </row>
    <row r="242" ht="36" customHeight="1" spans="1:7">
      <c r="A242" s="441" t="s">
        <v>505</v>
      </c>
      <c r="B242" s="314" t="s">
        <v>506</v>
      </c>
      <c r="C242" s="442"/>
      <c r="D242" s="315"/>
      <c r="E242" s="111"/>
      <c r="F242" s="286" t="str">
        <f t="shared" si="9"/>
        <v>否</v>
      </c>
      <c r="G242" s="165" t="str">
        <f t="shared" si="10"/>
        <v>项</v>
      </c>
    </row>
    <row r="243" ht="36" customHeight="1" spans="1:7">
      <c r="A243" s="441" t="s">
        <v>507</v>
      </c>
      <c r="B243" s="314" t="s">
        <v>508</v>
      </c>
      <c r="C243" s="442"/>
      <c r="D243" s="315">
        <v>10</v>
      </c>
      <c r="E243" s="111"/>
      <c r="F243" s="286" t="str">
        <f t="shared" si="9"/>
        <v>是</v>
      </c>
      <c r="G243" s="165" t="str">
        <f t="shared" si="10"/>
        <v>项</v>
      </c>
    </row>
    <row r="244" ht="36" customHeight="1" spans="1:7">
      <c r="A244" s="441" t="s">
        <v>509</v>
      </c>
      <c r="B244" s="314" t="s">
        <v>157</v>
      </c>
      <c r="C244" s="442"/>
      <c r="D244" s="315"/>
      <c r="E244" s="111"/>
      <c r="F244" s="286" t="str">
        <f t="shared" si="9"/>
        <v>否</v>
      </c>
      <c r="G244" s="165" t="str">
        <f t="shared" si="10"/>
        <v>项</v>
      </c>
    </row>
    <row r="245" ht="36" customHeight="1" spans="1:7">
      <c r="A245" s="441" t="s">
        <v>510</v>
      </c>
      <c r="B245" s="314" t="s">
        <v>511</v>
      </c>
      <c r="C245" s="442">
        <v>57</v>
      </c>
      <c r="D245" s="315">
        <v>60</v>
      </c>
      <c r="E245" s="111">
        <f t="shared" si="11"/>
        <v>0.053</v>
      </c>
      <c r="F245" s="286" t="str">
        <f t="shared" si="9"/>
        <v>是</v>
      </c>
      <c r="G245" s="165" t="str">
        <f t="shared" si="10"/>
        <v>项</v>
      </c>
    </row>
    <row r="246" ht="36" customHeight="1" spans="1:7">
      <c r="A246" s="440" t="s">
        <v>512</v>
      </c>
      <c r="B246" s="311" t="s">
        <v>513</v>
      </c>
      <c r="C246" s="437">
        <v>2260</v>
      </c>
      <c r="D246" s="312">
        <v>805</v>
      </c>
      <c r="E246" s="108">
        <f t="shared" si="11"/>
        <v>-0.644</v>
      </c>
      <c r="F246" s="286" t="str">
        <f t="shared" si="9"/>
        <v>是</v>
      </c>
      <c r="G246" s="165" t="str">
        <f t="shared" si="10"/>
        <v>款</v>
      </c>
    </row>
    <row r="247" ht="36" customHeight="1" spans="1:7">
      <c r="A247" s="441" t="s">
        <v>514</v>
      </c>
      <c r="B247" s="314" t="s">
        <v>515</v>
      </c>
      <c r="C247" s="442"/>
      <c r="D247" s="447"/>
      <c r="E247" s="111"/>
      <c r="F247" s="286" t="str">
        <f t="shared" si="9"/>
        <v>否</v>
      </c>
      <c r="G247" s="165" t="str">
        <f t="shared" si="10"/>
        <v>项</v>
      </c>
    </row>
    <row r="248" ht="36" customHeight="1" spans="1:7">
      <c r="A248" s="441" t="s">
        <v>516</v>
      </c>
      <c r="B248" s="314" t="s">
        <v>517</v>
      </c>
      <c r="C248" s="442">
        <v>2260</v>
      </c>
      <c r="D248" s="447">
        <v>805</v>
      </c>
      <c r="E248" s="111">
        <f t="shared" si="11"/>
        <v>-0.644</v>
      </c>
      <c r="F248" s="286" t="str">
        <f t="shared" si="9"/>
        <v>是</v>
      </c>
      <c r="G248" s="165" t="str">
        <f t="shared" si="10"/>
        <v>项</v>
      </c>
    </row>
    <row r="249" ht="36" customHeight="1" spans="1:7">
      <c r="A249" s="451" t="s">
        <v>518</v>
      </c>
      <c r="B249" s="452" t="s">
        <v>519</v>
      </c>
      <c r="C249" s="444"/>
      <c r="D249" s="447"/>
      <c r="E249" s="111"/>
      <c r="F249" s="286" t="str">
        <f t="shared" si="9"/>
        <v>否</v>
      </c>
      <c r="G249" s="165" t="str">
        <f t="shared" si="10"/>
        <v>项</v>
      </c>
    </row>
    <row r="250" s="425" customFormat="1" ht="36" customHeight="1" spans="1:7">
      <c r="A250" s="435" t="s">
        <v>71</v>
      </c>
      <c r="B250" s="436" t="s">
        <v>72</v>
      </c>
      <c r="C250" s="444"/>
      <c r="D250" s="448"/>
      <c r="E250" s="111"/>
      <c r="F250" s="439" t="str">
        <f t="shared" si="9"/>
        <v>是</v>
      </c>
      <c r="G250" s="425" t="str">
        <f t="shared" si="10"/>
        <v>类</v>
      </c>
    </row>
    <row r="251" ht="36" customHeight="1" spans="1:7">
      <c r="A251" s="440" t="s">
        <v>520</v>
      </c>
      <c r="B251" s="311" t="s">
        <v>521</v>
      </c>
      <c r="C251" s="444"/>
      <c r="D251" s="447"/>
      <c r="E251" s="111"/>
      <c r="F251" s="286" t="str">
        <f t="shared" si="9"/>
        <v>否</v>
      </c>
      <c r="G251" s="165" t="str">
        <f t="shared" si="10"/>
        <v>款</v>
      </c>
    </row>
    <row r="252" ht="36" customHeight="1" spans="1:7">
      <c r="A252" s="440" t="s">
        <v>522</v>
      </c>
      <c r="B252" s="311" t="s">
        <v>523</v>
      </c>
      <c r="C252" s="444"/>
      <c r="D252" s="447"/>
      <c r="E252" s="111"/>
      <c r="F252" s="286" t="str">
        <f t="shared" si="9"/>
        <v>否</v>
      </c>
      <c r="G252" s="165" t="str">
        <f t="shared" si="10"/>
        <v>款</v>
      </c>
    </row>
    <row r="253" s="425" customFormat="1" ht="36" customHeight="1" spans="1:7">
      <c r="A253" s="435" t="s">
        <v>73</v>
      </c>
      <c r="B253" s="436" t="s">
        <v>74</v>
      </c>
      <c r="C253" s="437">
        <v>370</v>
      </c>
      <c r="D253" s="448">
        <v>400</v>
      </c>
      <c r="E253" s="108">
        <f t="shared" si="11"/>
        <v>0.081</v>
      </c>
      <c r="F253" s="439" t="str">
        <f t="shared" si="9"/>
        <v>是</v>
      </c>
      <c r="G253" s="425" t="str">
        <f t="shared" si="10"/>
        <v>类</v>
      </c>
    </row>
    <row r="254" ht="36" customHeight="1" spans="1:7">
      <c r="A254" s="311" t="s">
        <v>524</v>
      </c>
      <c r="B254" s="311" t="s">
        <v>525</v>
      </c>
      <c r="C254" s="437"/>
      <c r="D254" s="447"/>
      <c r="E254" s="111"/>
      <c r="F254" s="286" t="str">
        <f t="shared" si="9"/>
        <v>否</v>
      </c>
      <c r="G254" s="165" t="str">
        <f t="shared" si="10"/>
        <v>款</v>
      </c>
    </row>
    <row r="255" ht="36" customHeight="1" spans="1:8">
      <c r="A255" s="314" t="s">
        <v>526</v>
      </c>
      <c r="B255" s="314" t="s">
        <v>527</v>
      </c>
      <c r="C255" s="445"/>
      <c r="D255" s="447"/>
      <c r="E255" s="111"/>
      <c r="F255" s="317" t="e">
        <f>IF(#REF!&gt;0,D255/#REF!-1,IF(#REF!&lt;0,-(D255/#REF!-1),""))</f>
        <v>#REF!</v>
      </c>
      <c r="G255" s="286" t="str">
        <f>IF(LEN(A255)=3,"是",IF(B255&lt;&gt;"",IF(SUM(C255:D255)&lt;&gt;0,"是","否"),"是"))</f>
        <v>否</v>
      </c>
      <c r="H255" s="165" t="str">
        <f>IF(LEN(A255)=3,"类",IF(LEN(A255)=5,"款","项"))</f>
        <v>项</v>
      </c>
    </row>
    <row r="256" ht="36" customHeight="1" spans="1:8">
      <c r="A256" s="311" t="s">
        <v>528</v>
      </c>
      <c r="B256" s="311" t="s">
        <v>529</v>
      </c>
      <c r="C256" s="444"/>
      <c r="D256" s="447"/>
      <c r="E256" s="111"/>
      <c r="F256" s="318" t="e">
        <f>IF(#REF!&gt;0,D256/#REF!-1,IF(#REF!&lt;0,-(D256/#REF!-1),""))</f>
        <v>#REF!</v>
      </c>
      <c r="G256" s="286" t="str">
        <f>IF(LEN(A256)=3,"是",IF(B256&lt;&gt;"",IF(SUM(C256:D256)&lt;&gt;0,"是","否"),"是"))</f>
        <v>否</v>
      </c>
      <c r="H256" s="165" t="str">
        <f>IF(LEN(A256)=3,"类",IF(LEN(A256)=5,"款","项"))</f>
        <v>款</v>
      </c>
    </row>
    <row r="257" ht="36" customHeight="1" spans="1:7">
      <c r="A257" s="314" t="s">
        <v>530</v>
      </c>
      <c r="B257" s="314" t="s">
        <v>531</v>
      </c>
      <c r="C257" s="442"/>
      <c r="D257" s="447"/>
      <c r="E257" s="111"/>
      <c r="F257" s="286" t="str">
        <f t="shared" ref="F257:F320" si="12">IF(LEN(A257)=3,"是",IF(B257&lt;&gt;"",IF(SUM(C257:D257)&lt;&gt;0,"是","否"),"是"))</f>
        <v>否</v>
      </c>
      <c r="G257" s="165" t="str">
        <f t="shared" ref="G257:G320" si="13">IF(LEN(A257)=3,"类",IF(LEN(A257)=5,"款","项"))</f>
        <v>项</v>
      </c>
    </row>
    <row r="258" ht="36" customHeight="1" spans="1:7">
      <c r="A258" s="311" t="s">
        <v>532</v>
      </c>
      <c r="B258" s="311" t="s">
        <v>533</v>
      </c>
      <c r="C258" s="445"/>
      <c r="D258" s="447"/>
      <c r="E258" s="111"/>
      <c r="F258" s="286" t="str">
        <f t="shared" si="12"/>
        <v>否</v>
      </c>
      <c r="G258" s="165" t="str">
        <f t="shared" si="13"/>
        <v>款</v>
      </c>
    </row>
    <row r="259" ht="36" customHeight="1" spans="1:7">
      <c r="A259" s="314" t="s">
        <v>534</v>
      </c>
      <c r="B259" s="314" t="s">
        <v>535</v>
      </c>
      <c r="C259" s="442"/>
      <c r="D259" s="447"/>
      <c r="E259" s="111"/>
      <c r="F259" s="286" t="str">
        <f t="shared" si="12"/>
        <v>否</v>
      </c>
      <c r="G259" s="165" t="str">
        <f t="shared" si="13"/>
        <v>项</v>
      </c>
    </row>
    <row r="260" ht="36" customHeight="1" spans="1:7">
      <c r="A260" s="440" t="s">
        <v>536</v>
      </c>
      <c r="B260" s="311" t="s">
        <v>537</v>
      </c>
      <c r="C260" s="442"/>
      <c r="D260" s="447"/>
      <c r="E260" s="111"/>
      <c r="F260" s="286" t="str">
        <f t="shared" si="12"/>
        <v>否</v>
      </c>
      <c r="G260" s="165" t="str">
        <f t="shared" si="13"/>
        <v>款</v>
      </c>
    </row>
    <row r="261" ht="36" customHeight="1" spans="1:7">
      <c r="A261" s="441" t="s">
        <v>538</v>
      </c>
      <c r="B261" s="314" t="s">
        <v>539</v>
      </c>
      <c r="C261" s="445"/>
      <c r="D261" s="447"/>
      <c r="E261" s="111"/>
      <c r="F261" s="286" t="str">
        <f t="shared" si="12"/>
        <v>否</v>
      </c>
      <c r="G261" s="165" t="str">
        <f t="shared" si="13"/>
        <v>项</v>
      </c>
    </row>
    <row r="262" ht="36" customHeight="1" spans="1:7">
      <c r="A262" s="441" t="s">
        <v>540</v>
      </c>
      <c r="B262" s="314" t="s">
        <v>541</v>
      </c>
      <c r="C262" s="445"/>
      <c r="D262" s="447"/>
      <c r="E262" s="111"/>
      <c r="F262" s="286" t="str">
        <f t="shared" si="12"/>
        <v>否</v>
      </c>
      <c r="G262" s="165" t="str">
        <f t="shared" si="13"/>
        <v>项</v>
      </c>
    </row>
    <row r="263" ht="36" customHeight="1" spans="1:7">
      <c r="A263" s="441" t="s">
        <v>542</v>
      </c>
      <c r="B263" s="314" t="s">
        <v>543</v>
      </c>
      <c r="C263" s="442"/>
      <c r="D263" s="447"/>
      <c r="E263" s="111"/>
      <c r="F263" s="286" t="str">
        <f t="shared" si="12"/>
        <v>否</v>
      </c>
      <c r="G263" s="165" t="str">
        <f t="shared" si="13"/>
        <v>项</v>
      </c>
    </row>
    <row r="264" ht="36" customHeight="1" spans="1:7">
      <c r="A264" s="441" t="s">
        <v>544</v>
      </c>
      <c r="B264" s="314" t="s">
        <v>545</v>
      </c>
      <c r="C264" s="442"/>
      <c r="D264" s="447"/>
      <c r="E264" s="111"/>
      <c r="F264" s="286" t="str">
        <f t="shared" si="12"/>
        <v>否</v>
      </c>
      <c r="G264" s="165" t="str">
        <f t="shared" si="13"/>
        <v>项</v>
      </c>
    </row>
    <row r="265" ht="36" customHeight="1" spans="1:7">
      <c r="A265" s="441" t="s">
        <v>546</v>
      </c>
      <c r="B265" s="314" t="s">
        <v>547</v>
      </c>
      <c r="C265" s="442"/>
      <c r="D265" s="447"/>
      <c r="E265" s="111"/>
      <c r="F265" s="286" t="str">
        <f t="shared" si="12"/>
        <v>否</v>
      </c>
      <c r="G265" s="165" t="str">
        <f t="shared" si="13"/>
        <v>项</v>
      </c>
    </row>
    <row r="266" ht="36" customHeight="1" spans="1:7">
      <c r="A266" s="441" t="s">
        <v>548</v>
      </c>
      <c r="B266" s="314" t="s">
        <v>549</v>
      </c>
      <c r="C266" s="444"/>
      <c r="D266" s="447"/>
      <c r="E266" s="111"/>
      <c r="F266" s="286" t="str">
        <f t="shared" si="12"/>
        <v>否</v>
      </c>
      <c r="G266" s="165" t="str">
        <f t="shared" si="13"/>
        <v>项</v>
      </c>
    </row>
    <row r="267" ht="36" customHeight="1" spans="1:7">
      <c r="A267" s="441" t="s">
        <v>550</v>
      </c>
      <c r="B267" s="314" t="s">
        <v>551</v>
      </c>
      <c r="C267" s="442"/>
      <c r="D267" s="447"/>
      <c r="E267" s="111"/>
      <c r="F267" s="286" t="str">
        <f t="shared" si="12"/>
        <v>否</v>
      </c>
      <c r="G267" s="165" t="str">
        <f t="shared" si="13"/>
        <v>项</v>
      </c>
    </row>
    <row r="268" ht="36" customHeight="1" spans="1:7">
      <c r="A268" s="441" t="s">
        <v>552</v>
      </c>
      <c r="B268" s="314" t="s">
        <v>553</v>
      </c>
      <c r="C268" s="442"/>
      <c r="D268" s="447"/>
      <c r="E268" s="111"/>
      <c r="F268" s="286" t="str">
        <f t="shared" si="12"/>
        <v>否</v>
      </c>
      <c r="G268" s="165" t="str">
        <f t="shared" si="13"/>
        <v>项</v>
      </c>
    </row>
    <row r="269" ht="36" customHeight="1" spans="1:7">
      <c r="A269" s="441" t="s">
        <v>554</v>
      </c>
      <c r="B269" s="314" t="s">
        <v>555</v>
      </c>
      <c r="C269" s="442"/>
      <c r="D269" s="447"/>
      <c r="E269" s="111"/>
      <c r="F269" s="286" t="str">
        <f t="shared" si="12"/>
        <v>否</v>
      </c>
      <c r="G269" s="165" t="str">
        <f t="shared" si="13"/>
        <v>项</v>
      </c>
    </row>
    <row r="270" ht="36" customHeight="1" spans="1:7">
      <c r="A270" s="440" t="s">
        <v>556</v>
      </c>
      <c r="B270" s="311" t="s">
        <v>557</v>
      </c>
      <c r="C270" s="442"/>
      <c r="D270" s="447"/>
      <c r="E270" s="111"/>
      <c r="F270" s="286" t="str">
        <f t="shared" si="12"/>
        <v>否</v>
      </c>
      <c r="G270" s="165" t="str">
        <f t="shared" si="13"/>
        <v>款</v>
      </c>
    </row>
    <row r="271" ht="36" customHeight="1" spans="1:7">
      <c r="A271" s="314" t="s">
        <v>558</v>
      </c>
      <c r="B271" s="314" t="s">
        <v>559</v>
      </c>
      <c r="C271" s="442"/>
      <c r="D271" s="447"/>
      <c r="E271" s="111"/>
      <c r="F271" s="286" t="str">
        <f t="shared" si="12"/>
        <v>否</v>
      </c>
      <c r="G271" s="165" t="str">
        <f t="shared" si="13"/>
        <v>项</v>
      </c>
    </row>
    <row r="272" ht="36" customHeight="1" spans="1:7">
      <c r="A272" s="451" t="s">
        <v>560</v>
      </c>
      <c r="B272" s="452" t="s">
        <v>519</v>
      </c>
      <c r="C272" s="442"/>
      <c r="D272" s="447"/>
      <c r="E272" s="111"/>
      <c r="F272" s="286" t="str">
        <f t="shared" si="12"/>
        <v>否</v>
      </c>
      <c r="G272" s="165" t="str">
        <f t="shared" si="13"/>
        <v>项</v>
      </c>
    </row>
    <row r="273" s="425" customFormat="1" ht="36" customHeight="1" spans="1:7">
      <c r="A273" s="435" t="s">
        <v>75</v>
      </c>
      <c r="B273" s="436" t="s">
        <v>76</v>
      </c>
      <c r="C273" s="444">
        <v>12106</v>
      </c>
      <c r="D273" s="448">
        <v>15542</v>
      </c>
      <c r="E273" s="108">
        <f t="shared" ref="E273" si="14">(D273-C273)/C273</f>
        <v>0.284</v>
      </c>
      <c r="F273" s="439" t="str">
        <f t="shared" si="12"/>
        <v>是</v>
      </c>
      <c r="G273" s="425" t="str">
        <f t="shared" si="13"/>
        <v>类</v>
      </c>
    </row>
    <row r="274" ht="36" customHeight="1" spans="1:7">
      <c r="A274" s="440" t="s">
        <v>561</v>
      </c>
      <c r="B274" s="311" t="s">
        <v>562</v>
      </c>
      <c r="C274" s="444"/>
      <c r="D274" s="447"/>
      <c r="E274" s="108"/>
      <c r="F274" s="286" t="str">
        <f t="shared" si="12"/>
        <v>否</v>
      </c>
      <c r="G274" s="165" t="str">
        <f t="shared" si="13"/>
        <v>款</v>
      </c>
    </row>
    <row r="275" ht="36" customHeight="1" spans="1:7">
      <c r="A275" s="441" t="s">
        <v>563</v>
      </c>
      <c r="B275" s="314" t="s">
        <v>564</v>
      </c>
      <c r="C275" s="442"/>
      <c r="D275" s="447"/>
      <c r="E275" s="111"/>
      <c r="F275" s="286" t="str">
        <f t="shared" si="12"/>
        <v>否</v>
      </c>
      <c r="G275" s="165" t="str">
        <f t="shared" si="13"/>
        <v>项</v>
      </c>
    </row>
    <row r="276" ht="36" customHeight="1" spans="1:7">
      <c r="A276" s="441" t="s">
        <v>565</v>
      </c>
      <c r="B276" s="314" t="s">
        <v>566</v>
      </c>
      <c r="C276" s="442"/>
      <c r="D276" s="447"/>
      <c r="E276" s="111"/>
      <c r="F276" s="286" t="str">
        <f t="shared" si="12"/>
        <v>否</v>
      </c>
      <c r="G276" s="165" t="str">
        <f t="shared" si="13"/>
        <v>项</v>
      </c>
    </row>
    <row r="277" ht="36" customHeight="1" spans="1:7">
      <c r="A277" s="440" t="s">
        <v>567</v>
      </c>
      <c r="B277" s="311" t="s">
        <v>568</v>
      </c>
      <c r="C277" s="444"/>
      <c r="D277" s="447"/>
      <c r="E277" s="111"/>
      <c r="F277" s="286" t="str">
        <f t="shared" si="12"/>
        <v>否</v>
      </c>
      <c r="G277" s="165" t="str">
        <f t="shared" si="13"/>
        <v>款</v>
      </c>
    </row>
    <row r="278" ht="36" customHeight="1" spans="1:7">
      <c r="A278" s="441" t="s">
        <v>569</v>
      </c>
      <c r="B278" s="314" t="s">
        <v>139</v>
      </c>
      <c r="C278" s="445"/>
      <c r="D278" s="447"/>
      <c r="E278" s="111"/>
      <c r="F278" s="286" t="str">
        <f t="shared" si="12"/>
        <v>否</v>
      </c>
      <c r="G278" s="165" t="str">
        <f t="shared" si="13"/>
        <v>项</v>
      </c>
    </row>
    <row r="279" ht="36" customHeight="1" spans="1:7">
      <c r="A279" s="441" t="s">
        <v>570</v>
      </c>
      <c r="B279" s="314" t="s">
        <v>141</v>
      </c>
      <c r="C279" s="445"/>
      <c r="D279" s="447"/>
      <c r="E279" s="111"/>
      <c r="F279" s="286" t="str">
        <f t="shared" si="12"/>
        <v>否</v>
      </c>
      <c r="G279" s="165" t="str">
        <f t="shared" si="13"/>
        <v>项</v>
      </c>
    </row>
    <row r="280" ht="36" customHeight="1" spans="1:7">
      <c r="A280" s="441" t="s">
        <v>571</v>
      </c>
      <c r="B280" s="314" t="s">
        <v>143</v>
      </c>
      <c r="C280" s="442"/>
      <c r="D280" s="447"/>
      <c r="E280" s="111"/>
      <c r="F280" s="286" t="str">
        <f t="shared" si="12"/>
        <v>否</v>
      </c>
      <c r="G280" s="165" t="str">
        <f t="shared" si="13"/>
        <v>项</v>
      </c>
    </row>
    <row r="281" ht="36" customHeight="1" spans="1:7">
      <c r="A281" s="441" t="s">
        <v>572</v>
      </c>
      <c r="B281" s="314" t="s">
        <v>240</v>
      </c>
      <c r="C281" s="442"/>
      <c r="D281" s="447"/>
      <c r="E281" s="111"/>
      <c r="F281" s="286" t="str">
        <f t="shared" si="12"/>
        <v>否</v>
      </c>
      <c r="G281" s="165" t="str">
        <f t="shared" si="13"/>
        <v>项</v>
      </c>
    </row>
    <row r="282" ht="36" customHeight="1" spans="1:7">
      <c r="A282" s="441" t="s">
        <v>573</v>
      </c>
      <c r="B282" s="314" t="s">
        <v>574</v>
      </c>
      <c r="C282" s="442"/>
      <c r="D282" s="447"/>
      <c r="E282" s="111"/>
      <c r="F282" s="286" t="str">
        <f t="shared" si="12"/>
        <v>否</v>
      </c>
      <c r="G282" s="165" t="str">
        <f t="shared" si="13"/>
        <v>项</v>
      </c>
    </row>
    <row r="283" ht="36" customHeight="1" spans="1:7">
      <c r="A283" s="441" t="s">
        <v>575</v>
      </c>
      <c r="B283" s="314" t="s">
        <v>576</v>
      </c>
      <c r="C283" s="442"/>
      <c r="D283" s="447"/>
      <c r="E283" s="111"/>
      <c r="F283" s="286" t="str">
        <f t="shared" si="12"/>
        <v>否</v>
      </c>
      <c r="G283" s="165" t="str">
        <f t="shared" si="13"/>
        <v>项</v>
      </c>
    </row>
    <row r="284" ht="36" customHeight="1" spans="1:7">
      <c r="A284" s="441" t="s">
        <v>577</v>
      </c>
      <c r="B284" s="314" t="s">
        <v>578</v>
      </c>
      <c r="C284" s="442"/>
      <c r="D284" s="447"/>
      <c r="E284" s="111"/>
      <c r="F284" s="286" t="str">
        <f t="shared" si="12"/>
        <v>否</v>
      </c>
      <c r="G284" s="165" t="str">
        <f t="shared" si="13"/>
        <v>项</v>
      </c>
    </row>
    <row r="285" ht="36" customHeight="1" spans="1:7">
      <c r="A285" s="441" t="s">
        <v>579</v>
      </c>
      <c r="B285" s="314" t="s">
        <v>580</v>
      </c>
      <c r="C285" s="442"/>
      <c r="D285" s="447"/>
      <c r="E285" s="111"/>
      <c r="F285" s="286" t="str">
        <f t="shared" si="12"/>
        <v>否</v>
      </c>
      <c r="G285" s="165" t="str">
        <f t="shared" si="13"/>
        <v>项</v>
      </c>
    </row>
    <row r="286" ht="36" customHeight="1" spans="1:7">
      <c r="A286" s="441" t="s">
        <v>581</v>
      </c>
      <c r="B286" s="314" t="s">
        <v>157</v>
      </c>
      <c r="C286" s="442"/>
      <c r="D286" s="447"/>
      <c r="E286" s="111"/>
      <c r="F286" s="286" t="str">
        <f t="shared" si="12"/>
        <v>否</v>
      </c>
      <c r="G286" s="165" t="str">
        <f t="shared" si="13"/>
        <v>项</v>
      </c>
    </row>
    <row r="287" ht="36" customHeight="1" spans="1:7">
      <c r="A287" s="441" t="s">
        <v>582</v>
      </c>
      <c r="B287" s="314" t="s">
        <v>583</v>
      </c>
      <c r="C287" s="442"/>
      <c r="D287" s="447"/>
      <c r="E287" s="111"/>
      <c r="F287" s="286" t="str">
        <f t="shared" si="12"/>
        <v>否</v>
      </c>
      <c r="G287" s="165" t="str">
        <f t="shared" si="13"/>
        <v>项</v>
      </c>
    </row>
    <row r="288" ht="36" customHeight="1" spans="1:7">
      <c r="A288" s="440" t="s">
        <v>584</v>
      </c>
      <c r="B288" s="311" t="s">
        <v>585</v>
      </c>
      <c r="C288" s="444"/>
      <c r="D288" s="447"/>
      <c r="E288" s="111"/>
      <c r="F288" s="286" t="str">
        <f t="shared" si="12"/>
        <v>否</v>
      </c>
      <c r="G288" s="165" t="str">
        <f t="shared" si="13"/>
        <v>款</v>
      </c>
    </row>
    <row r="289" ht="36" customHeight="1" spans="1:7">
      <c r="A289" s="441" t="s">
        <v>586</v>
      </c>
      <c r="B289" s="314" t="s">
        <v>139</v>
      </c>
      <c r="C289" s="442"/>
      <c r="D289" s="447"/>
      <c r="E289" s="111"/>
      <c r="F289" s="286" t="str">
        <f t="shared" si="12"/>
        <v>否</v>
      </c>
      <c r="G289" s="165" t="str">
        <f t="shared" si="13"/>
        <v>项</v>
      </c>
    </row>
    <row r="290" ht="36" customHeight="1" spans="1:7">
      <c r="A290" s="441" t="s">
        <v>587</v>
      </c>
      <c r="B290" s="314" t="s">
        <v>141</v>
      </c>
      <c r="C290" s="442"/>
      <c r="D290" s="447"/>
      <c r="E290" s="111"/>
      <c r="F290" s="286" t="str">
        <f t="shared" si="12"/>
        <v>否</v>
      </c>
      <c r="G290" s="165" t="str">
        <f t="shared" si="13"/>
        <v>项</v>
      </c>
    </row>
    <row r="291" ht="36" customHeight="1" spans="1:7">
      <c r="A291" s="441" t="s">
        <v>588</v>
      </c>
      <c r="B291" s="314" t="s">
        <v>143</v>
      </c>
      <c r="C291" s="445"/>
      <c r="D291" s="447"/>
      <c r="E291" s="111"/>
      <c r="F291" s="286" t="str">
        <f t="shared" si="12"/>
        <v>否</v>
      </c>
      <c r="G291" s="165" t="str">
        <f t="shared" si="13"/>
        <v>项</v>
      </c>
    </row>
    <row r="292" ht="36" customHeight="1" spans="1:7">
      <c r="A292" s="441" t="s">
        <v>589</v>
      </c>
      <c r="B292" s="314" t="s">
        <v>590</v>
      </c>
      <c r="C292" s="442"/>
      <c r="D292" s="447"/>
      <c r="E292" s="111"/>
      <c r="F292" s="286" t="str">
        <f t="shared" si="12"/>
        <v>否</v>
      </c>
      <c r="G292" s="165" t="str">
        <f t="shared" si="13"/>
        <v>项</v>
      </c>
    </row>
    <row r="293" ht="36" customHeight="1" spans="1:7">
      <c r="A293" s="441" t="s">
        <v>591</v>
      </c>
      <c r="B293" s="314" t="s">
        <v>157</v>
      </c>
      <c r="C293" s="442"/>
      <c r="D293" s="447"/>
      <c r="E293" s="111"/>
      <c r="F293" s="286" t="str">
        <f t="shared" si="12"/>
        <v>否</v>
      </c>
      <c r="G293" s="165" t="str">
        <f t="shared" si="13"/>
        <v>项</v>
      </c>
    </row>
    <row r="294" ht="36" customHeight="1" spans="1:7">
      <c r="A294" s="441" t="s">
        <v>592</v>
      </c>
      <c r="B294" s="314" t="s">
        <v>593</v>
      </c>
      <c r="C294" s="442"/>
      <c r="D294" s="447">
        <v>0</v>
      </c>
      <c r="E294" s="111"/>
      <c r="F294" s="286" t="str">
        <f t="shared" si="12"/>
        <v>否</v>
      </c>
      <c r="G294" s="165" t="str">
        <f t="shared" si="13"/>
        <v>项</v>
      </c>
    </row>
    <row r="295" ht="36" customHeight="1" spans="1:7">
      <c r="A295" s="440" t="s">
        <v>594</v>
      </c>
      <c r="B295" s="311" t="s">
        <v>595</v>
      </c>
      <c r="C295" s="444"/>
      <c r="D295" s="447"/>
      <c r="E295" s="111"/>
      <c r="F295" s="286" t="str">
        <f t="shared" si="12"/>
        <v>否</v>
      </c>
      <c r="G295" s="165" t="str">
        <f t="shared" si="13"/>
        <v>款</v>
      </c>
    </row>
    <row r="296" ht="36" customHeight="1" spans="1:7">
      <c r="A296" s="441" t="s">
        <v>596</v>
      </c>
      <c r="B296" s="314" t="s">
        <v>139</v>
      </c>
      <c r="C296" s="442"/>
      <c r="D296" s="447"/>
      <c r="E296" s="111"/>
      <c r="F296" s="286" t="str">
        <f t="shared" si="12"/>
        <v>否</v>
      </c>
      <c r="G296" s="165" t="str">
        <f t="shared" si="13"/>
        <v>项</v>
      </c>
    </row>
    <row r="297" ht="36" customHeight="1" spans="1:7">
      <c r="A297" s="441" t="s">
        <v>597</v>
      </c>
      <c r="B297" s="314" t="s">
        <v>141</v>
      </c>
      <c r="C297" s="442"/>
      <c r="D297" s="447"/>
      <c r="E297" s="111"/>
      <c r="F297" s="286" t="str">
        <f t="shared" si="12"/>
        <v>否</v>
      </c>
      <c r="G297" s="165" t="str">
        <f t="shared" si="13"/>
        <v>项</v>
      </c>
    </row>
    <row r="298" ht="36" customHeight="1" spans="1:7">
      <c r="A298" s="441" t="s">
        <v>598</v>
      </c>
      <c r="B298" s="314" t="s">
        <v>143</v>
      </c>
      <c r="C298" s="442"/>
      <c r="D298" s="447"/>
      <c r="E298" s="111"/>
      <c r="F298" s="286" t="str">
        <f t="shared" si="12"/>
        <v>否</v>
      </c>
      <c r="G298" s="165" t="str">
        <f t="shared" si="13"/>
        <v>项</v>
      </c>
    </row>
    <row r="299" ht="36" customHeight="1" spans="1:7">
      <c r="A299" s="441" t="s">
        <v>599</v>
      </c>
      <c r="B299" s="314" t="s">
        <v>600</v>
      </c>
      <c r="C299" s="442"/>
      <c r="D299" s="447"/>
      <c r="E299" s="111"/>
      <c r="F299" s="286" t="str">
        <f t="shared" si="12"/>
        <v>否</v>
      </c>
      <c r="G299" s="165" t="str">
        <f t="shared" si="13"/>
        <v>项</v>
      </c>
    </row>
    <row r="300" ht="36" customHeight="1" spans="1:7">
      <c r="A300" s="441" t="s">
        <v>601</v>
      </c>
      <c r="B300" s="314" t="s">
        <v>602</v>
      </c>
      <c r="C300" s="442"/>
      <c r="D300" s="447"/>
      <c r="E300" s="111"/>
      <c r="F300" s="286" t="str">
        <f t="shared" si="12"/>
        <v>否</v>
      </c>
      <c r="G300" s="165" t="str">
        <f t="shared" si="13"/>
        <v>项</v>
      </c>
    </row>
    <row r="301" ht="36" customHeight="1" spans="1:7">
      <c r="A301" s="441" t="s">
        <v>603</v>
      </c>
      <c r="B301" s="314" t="s">
        <v>157</v>
      </c>
      <c r="C301" s="442"/>
      <c r="D301" s="447"/>
      <c r="E301" s="111"/>
      <c r="F301" s="286" t="str">
        <f t="shared" si="12"/>
        <v>否</v>
      </c>
      <c r="G301" s="165" t="str">
        <f t="shared" si="13"/>
        <v>项</v>
      </c>
    </row>
    <row r="302" ht="36" customHeight="1" spans="1:7">
      <c r="A302" s="441" t="s">
        <v>604</v>
      </c>
      <c r="B302" s="314" t="s">
        <v>605</v>
      </c>
      <c r="C302" s="442"/>
      <c r="D302" s="447"/>
      <c r="E302" s="111"/>
      <c r="F302" s="286" t="str">
        <f t="shared" si="12"/>
        <v>否</v>
      </c>
      <c r="G302" s="165" t="str">
        <f t="shared" si="13"/>
        <v>项</v>
      </c>
    </row>
    <row r="303" ht="36" customHeight="1" spans="1:7">
      <c r="A303" s="440" t="s">
        <v>606</v>
      </c>
      <c r="B303" s="311" t="s">
        <v>607</v>
      </c>
      <c r="C303" s="444"/>
      <c r="D303" s="447"/>
      <c r="E303" s="111"/>
      <c r="F303" s="286" t="str">
        <f t="shared" si="12"/>
        <v>否</v>
      </c>
      <c r="G303" s="165" t="str">
        <f t="shared" si="13"/>
        <v>款</v>
      </c>
    </row>
    <row r="304" ht="36" customHeight="1" spans="1:7">
      <c r="A304" s="441" t="s">
        <v>608</v>
      </c>
      <c r="B304" s="314" t="s">
        <v>139</v>
      </c>
      <c r="C304" s="442"/>
      <c r="D304" s="447"/>
      <c r="E304" s="111"/>
      <c r="F304" s="286" t="str">
        <f t="shared" si="12"/>
        <v>否</v>
      </c>
      <c r="G304" s="165" t="str">
        <f t="shared" si="13"/>
        <v>项</v>
      </c>
    </row>
    <row r="305" ht="36" customHeight="1" spans="1:7">
      <c r="A305" s="441" t="s">
        <v>609</v>
      </c>
      <c r="B305" s="314" t="s">
        <v>141</v>
      </c>
      <c r="C305" s="442"/>
      <c r="D305" s="447"/>
      <c r="E305" s="111"/>
      <c r="F305" s="286" t="str">
        <f t="shared" si="12"/>
        <v>否</v>
      </c>
      <c r="G305" s="165" t="str">
        <f t="shared" si="13"/>
        <v>项</v>
      </c>
    </row>
    <row r="306" ht="36" customHeight="1" spans="1:7">
      <c r="A306" s="441" t="s">
        <v>610</v>
      </c>
      <c r="B306" s="314" t="s">
        <v>143</v>
      </c>
      <c r="C306" s="442"/>
      <c r="D306" s="447"/>
      <c r="E306" s="111"/>
      <c r="F306" s="286" t="str">
        <f t="shared" si="12"/>
        <v>否</v>
      </c>
      <c r="G306" s="165" t="str">
        <f t="shared" si="13"/>
        <v>项</v>
      </c>
    </row>
    <row r="307" ht="36" customHeight="1" spans="1:7">
      <c r="A307" s="441" t="s">
        <v>611</v>
      </c>
      <c r="B307" s="314" t="s">
        <v>612</v>
      </c>
      <c r="C307" s="442"/>
      <c r="D307" s="447"/>
      <c r="E307" s="111"/>
      <c r="F307" s="286" t="str">
        <f t="shared" si="12"/>
        <v>否</v>
      </c>
      <c r="G307" s="165" t="str">
        <f t="shared" si="13"/>
        <v>项</v>
      </c>
    </row>
    <row r="308" ht="36" customHeight="1" spans="1:7">
      <c r="A308" s="441" t="s">
        <v>613</v>
      </c>
      <c r="B308" s="314" t="s">
        <v>614</v>
      </c>
      <c r="C308" s="442"/>
      <c r="D308" s="447"/>
      <c r="E308" s="111"/>
      <c r="F308" s="286" t="str">
        <f t="shared" si="12"/>
        <v>否</v>
      </c>
      <c r="G308" s="165" t="str">
        <f t="shared" si="13"/>
        <v>项</v>
      </c>
    </row>
    <row r="309" ht="36" customHeight="1" spans="1:7">
      <c r="A309" s="441" t="s">
        <v>615</v>
      </c>
      <c r="B309" s="314" t="s">
        <v>616</v>
      </c>
      <c r="C309" s="442"/>
      <c r="D309" s="447"/>
      <c r="E309" s="111"/>
      <c r="F309" s="286" t="str">
        <f t="shared" si="12"/>
        <v>否</v>
      </c>
      <c r="G309" s="165" t="str">
        <f t="shared" si="13"/>
        <v>项</v>
      </c>
    </row>
    <row r="310" ht="36" customHeight="1" spans="1:7">
      <c r="A310" s="441" t="s">
        <v>617</v>
      </c>
      <c r="B310" s="314" t="s">
        <v>157</v>
      </c>
      <c r="C310" s="442"/>
      <c r="D310" s="447"/>
      <c r="E310" s="111"/>
      <c r="F310" s="286" t="str">
        <f t="shared" si="12"/>
        <v>否</v>
      </c>
      <c r="G310" s="165" t="str">
        <f t="shared" si="13"/>
        <v>项</v>
      </c>
    </row>
    <row r="311" ht="36" customHeight="1" spans="1:7">
      <c r="A311" s="441" t="s">
        <v>618</v>
      </c>
      <c r="B311" s="314" t="s">
        <v>619</v>
      </c>
      <c r="C311" s="442"/>
      <c r="D311" s="447"/>
      <c r="E311" s="111"/>
      <c r="F311" s="286" t="str">
        <f t="shared" si="12"/>
        <v>否</v>
      </c>
      <c r="G311" s="165" t="str">
        <f t="shared" si="13"/>
        <v>项</v>
      </c>
    </row>
    <row r="312" ht="36" customHeight="1" spans="1:7">
      <c r="A312" s="440" t="s">
        <v>620</v>
      </c>
      <c r="B312" s="311" t="s">
        <v>621</v>
      </c>
      <c r="C312" s="444"/>
      <c r="D312" s="447"/>
      <c r="E312" s="111"/>
      <c r="F312" s="286" t="str">
        <f t="shared" si="12"/>
        <v>否</v>
      </c>
      <c r="G312" s="165" t="str">
        <f t="shared" si="13"/>
        <v>款</v>
      </c>
    </row>
    <row r="313" ht="36" customHeight="1" spans="1:7">
      <c r="A313" s="441" t="s">
        <v>622</v>
      </c>
      <c r="B313" s="314" t="s">
        <v>139</v>
      </c>
      <c r="C313" s="445"/>
      <c r="D313" s="447"/>
      <c r="E313" s="111"/>
      <c r="F313" s="286" t="str">
        <f t="shared" si="12"/>
        <v>否</v>
      </c>
      <c r="G313" s="165" t="str">
        <f t="shared" si="13"/>
        <v>项</v>
      </c>
    </row>
    <row r="314" ht="36" customHeight="1" spans="1:7">
      <c r="A314" s="441" t="s">
        <v>623</v>
      </c>
      <c r="B314" s="314" t="s">
        <v>141</v>
      </c>
      <c r="C314" s="442"/>
      <c r="D314" s="447"/>
      <c r="E314" s="111"/>
      <c r="F314" s="286" t="str">
        <f t="shared" si="12"/>
        <v>否</v>
      </c>
      <c r="G314" s="165" t="str">
        <f t="shared" si="13"/>
        <v>项</v>
      </c>
    </row>
    <row r="315" ht="36" customHeight="1" spans="1:7">
      <c r="A315" s="441" t="s">
        <v>624</v>
      </c>
      <c r="B315" s="314" t="s">
        <v>143</v>
      </c>
      <c r="C315" s="442"/>
      <c r="D315" s="447"/>
      <c r="E315" s="111"/>
      <c r="F315" s="286" t="str">
        <f t="shared" si="12"/>
        <v>否</v>
      </c>
      <c r="G315" s="165" t="str">
        <f t="shared" si="13"/>
        <v>项</v>
      </c>
    </row>
    <row r="316" ht="36" customHeight="1" spans="1:7">
      <c r="A316" s="441" t="s">
        <v>625</v>
      </c>
      <c r="B316" s="314" t="s">
        <v>626</v>
      </c>
      <c r="C316" s="442"/>
      <c r="D316" s="447"/>
      <c r="E316" s="111"/>
      <c r="F316" s="286" t="str">
        <f t="shared" si="12"/>
        <v>否</v>
      </c>
      <c r="G316" s="165" t="str">
        <f t="shared" si="13"/>
        <v>项</v>
      </c>
    </row>
    <row r="317" ht="36" customHeight="1" spans="1:7">
      <c r="A317" s="441" t="s">
        <v>627</v>
      </c>
      <c r="B317" s="314" t="s">
        <v>628</v>
      </c>
      <c r="C317" s="442"/>
      <c r="D317" s="447"/>
      <c r="E317" s="111"/>
      <c r="F317" s="286" t="str">
        <f t="shared" si="12"/>
        <v>否</v>
      </c>
      <c r="G317" s="165" t="str">
        <f t="shared" si="13"/>
        <v>项</v>
      </c>
    </row>
    <row r="318" ht="36" customHeight="1" spans="1:7">
      <c r="A318" s="453" t="s">
        <v>629</v>
      </c>
      <c r="B318" s="314" t="s">
        <v>630</v>
      </c>
      <c r="C318" s="442"/>
      <c r="D318" s="447"/>
      <c r="E318" s="111"/>
      <c r="F318" s="286" t="str">
        <f t="shared" si="12"/>
        <v>否</v>
      </c>
      <c r="G318" s="165" t="str">
        <f t="shared" si="13"/>
        <v>项</v>
      </c>
    </row>
    <row r="319" ht="36" customHeight="1" spans="1:7">
      <c r="A319" s="453" t="s">
        <v>631</v>
      </c>
      <c r="B319" s="314" t="s">
        <v>632</v>
      </c>
      <c r="C319" s="442"/>
      <c r="D319" s="447"/>
      <c r="E319" s="111"/>
      <c r="F319" s="286" t="str">
        <f t="shared" si="12"/>
        <v>否</v>
      </c>
      <c r="G319" s="165" t="str">
        <f t="shared" si="13"/>
        <v>项</v>
      </c>
    </row>
    <row r="320" ht="36" customHeight="1" spans="1:7">
      <c r="A320" s="441" t="s">
        <v>633</v>
      </c>
      <c r="B320" s="314" t="s">
        <v>634</v>
      </c>
      <c r="C320" s="445"/>
      <c r="D320" s="447"/>
      <c r="E320" s="111"/>
      <c r="F320" s="286" t="str">
        <f t="shared" si="12"/>
        <v>否</v>
      </c>
      <c r="G320" s="165" t="str">
        <f t="shared" si="13"/>
        <v>项</v>
      </c>
    </row>
    <row r="321" ht="36" customHeight="1" spans="1:7">
      <c r="A321" s="441" t="s">
        <v>635</v>
      </c>
      <c r="B321" s="314" t="s">
        <v>636</v>
      </c>
      <c r="C321" s="442"/>
      <c r="D321" s="447"/>
      <c r="E321" s="111"/>
      <c r="F321" s="286" t="str">
        <f t="shared" ref="F321:F384" si="15">IF(LEN(A321)=3,"是",IF(B321&lt;&gt;"",IF(SUM(C321:D321)&lt;&gt;0,"是","否"),"是"))</f>
        <v>否</v>
      </c>
      <c r="G321" s="165" t="str">
        <f t="shared" ref="G321:G384" si="16">IF(LEN(A321)=3,"类",IF(LEN(A321)=5,"款","项"))</f>
        <v>项</v>
      </c>
    </row>
    <row r="322" ht="36" customHeight="1" spans="1:7">
      <c r="A322" s="441" t="s">
        <v>637</v>
      </c>
      <c r="B322" s="314" t="s">
        <v>638</v>
      </c>
      <c r="C322" s="442"/>
      <c r="D322" s="447"/>
      <c r="E322" s="111"/>
      <c r="F322" s="286" t="str">
        <f t="shared" si="15"/>
        <v>否</v>
      </c>
      <c r="G322" s="165" t="str">
        <f t="shared" si="16"/>
        <v>项</v>
      </c>
    </row>
    <row r="323" ht="36" customHeight="1" spans="1:7">
      <c r="A323" s="441" t="s">
        <v>639</v>
      </c>
      <c r="B323" s="314" t="s">
        <v>640</v>
      </c>
      <c r="C323" s="442"/>
      <c r="D323" s="447"/>
      <c r="E323" s="111"/>
      <c r="F323" s="286" t="str">
        <f t="shared" si="15"/>
        <v>否</v>
      </c>
      <c r="G323" s="165" t="str">
        <f t="shared" si="16"/>
        <v>项</v>
      </c>
    </row>
    <row r="324" ht="36" customHeight="1" spans="1:7">
      <c r="A324" s="441" t="s">
        <v>641</v>
      </c>
      <c r="B324" s="314" t="s">
        <v>642</v>
      </c>
      <c r="C324" s="442"/>
      <c r="D324" s="447"/>
      <c r="E324" s="111"/>
      <c r="F324" s="286" t="str">
        <f t="shared" si="15"/>
        <v>否</v>
      </c>
      <c r="G324" s="165" t="str">
        <f t="shared" si="16"/>
        <v>项</v>
      </c>
    </row>
    <row r="325" ht="36" customHeight="1" spans="1:7">
      <c r="A325" s="441" t="s">
        <v>643</v>
      </c>
      <c r="B325" s="314" t="s">
        <v>240</v>
      </c>
      <c r="C325" s="442"/>
      <c r="D325" s="447"/>
      <c r="E325" s="111"/>
      <c r="F325" s="286" t="str">
        <f t="shared" si="15"/>
        <v>否</v>
      </c>
      <c r="G325" s="165" t="str">
        <f t="shared" si="16"/>
        <v>项</v>
      </c>
    </row>
    <row r="326" ht="36" customHeight="1" spans="1:7">
      <c r="A326" s="441" t="s">
        <v>644</v>
      </c>
      <c r="B326" s="314" t="s">
        <v>157</v>
      </c>
      <c r="C326" s="442"/>
      <c r="D326" s="447"/>
      <c r="E326" s="111"/>
      <c r="F326" s="286" t="str">
        <f t="shared" si="15"/>
        <v>否</v>
      </c>
      <c r="G326" s="165" t="str">
        <f t="shared" si="16"/>
        <v>项</v>
      </c>
    </row>
    <row r="327" ht="36" customHeight="1" spans="1:7">
      <c r="A327" s="441" t="s">
        <v>645</v>
      </c>
      <c r="B327" s="314" t="s">
        <v>646</v>
      </c>
      <c r="C327" s="442"/>
      <c r="D327" s="447"/>
      <c r="E327" s="111"/>
      <c r="F327" s="286" t="str">
        <f t="shared" si="15"/>
        <v>否</v>
      </c>
      <c r="G327" s="165" t="str">
        <f t="shared" si="16"/>
        <v>项</v>
      </c>
    </row>
    <row r="328" ht="36" customHeight="1" spans="1:7">
      <c r="A328" s="440" t="s">
        <v>647</v>
      </c>
      <c r="B328" s="311" t="s">
        <v>648</v>
      </c>
      <c r="C328" s="444"/>
      <c r="D328" s="447"/>
      <c r="E328" s="111"/>
      <c r="F328" s="286" t="str">
        <f t="shared" si="15"/>
        <v>否</v>
      </c>
      <c r="G328" s="165" t="str">
        <f t="shared" si="16"/>
        <v>款</v>
      </c>
    </row>
    <row r="329" ht="36" customHeight="1" spans="1:7">
      <c r="A329" s="441" t="s">
        <v>649</v>
      </c>
      <c r="B329" s="314" t="s">
        <v>139</v>
      </c>
      <c r="C329" s="442"/>
      <c r="D329" s="447"/>
      <c r="E329" s="111"/>
      <c r="F329" s="286" t="str">
        <f t="shared" si="15"/>
        <v>否</v>
      </c>
      <c r="G329" s="165" t="str">
        <f t="shared" si="16"/>
        <v>项</v>
      </c>
    </row>
    <row r="330" ht="36" customHeight="1" spans="1:7">
      <c r="A330" s="441" t="s">
        <v>650</v>
      </c>
      <c r="B330" s="314" t="s">
        <v>141</v>
      </c>
      <c r="C330" s="442"/>
      <c r="D330" s="447"/>
      <c r="E330" s="111"/>
      <c r="F330" s="286" t="str">
        <f t="shared" si="15"/>
        <v>否</v>
      </c>
      <c r="G330" s="165" t="str">
        <f t="shared" si="16"/>
        <v>项</v>
      </c>
    </row>
    <row r="331" ht="36" customHeight="1" spans="1:7">
      <c r="A331" s="441" t="s">
        <v>651</v>
      </c>
      <c r="B331" s="314" t="s">
        <v>143</v>
      </c>
      <c r="C331" s="442"/>
      <c r="D331" s="447"/>
      <c r="E331" s="111"/>
      <c r="F331" s="286" t="str">
        <f t="shared" si="15"/>
        <v>否</v>
      </c>
      <c r="G331" s="165" t="str">
        <f t="shared" si="16"/>
        <v>项</v>
      </c>
    </row>
    <row r="332" ht="36" customHeight="1" spans="1:7">
      <c r="A332" s="441" t="s">
        <v>652</v>
      </c>
      <c r="B332" s="314" t="s">
        <v>653</v>
      </c>
      <c r="C332" s="445"/>
      <c r="D332" s="447"/>
      <c r="E332" s="111"/>
      <c r="F332" s="286" t="str">
        <f t="shared" si="15"/>
        <v>否</v>
      </c>
      <c r="G332" s="165" t="str">
        <f t="shared" si="16"/>
        <v>项</v>
      </c>
    </row>
    <row r="333" ht="36" customHeight="1" spans="1:7">
      <c r="A333" s="441" t="s">
        <v>654</v>
      </c>
      <c r="B333" s="314" t="s">
        <v>655</v>
      </c>
      <c r="C333" s="442"/>
      <c r="D333" s="447"/>
      <c r="E333" s="111"/>
      <c r="F333" s="286" t="str">
        <f t="shared" si="15"/>
        <v>否</v>
      </c>
      <c r="G333" s="165" t="str">
        <f t="shared" si="16"/>
        <v>项</v>
      </c>
    </row>
    <row r="334" ht="36" customHeight="1" spans="1:7">
      <c r="A334" s="441" t="s">
        <v>656</v>
      </c>
      <c r="B334" s="314" t="s">
        <v>657</v>
      </c>
      <c r="C334" s="442"/>
      <c r="D334" s="447"/>
      <c r="E334" s="111"/>
      <c r="F334" s="286" t="str">
        <f t="shared" si="15"/>
        <v>否</v>
      </c>
      <c r="G334" s="165" t="str">
        <f t="shared" si="16"/>
        <v>项</v>
      </c>
    </row>
    <row r="335" ht="36" customHeight="1" spans="1:7">
      <c r="A335" s="441" t="s">
        <v>658</v>
      </c>
      <c r="B335" s="314" t="s">
        <v>240</v>
      </c>
      <c r="C335" s="442"/>
      <c r="D335" s="447"/>
      <c r="E335" s="111"/>
      <c r="F335" s="286" t="str">
        <f t="shared" si="15"/>
        <v>否</v>
      </c>
      <c r="G335" s="165" t="str">
        <f t="shared" si="16"/>
        <v>项</v>
      </c>
    </row>
    <row r="336" ht="36" customHeight="1" spans="1:7">
      <c r="A336" s="441" t="s">
        <v>659</v>
      </c>
      <c r="B336" s="314" t="s">
        <v>157</v>
      </c>
      <c r="C336" s="442"/>
      <c r="D336" s="447"/>
      <c r="E336" s="111"/>
      <c r="F336" s="286" t="str">
        <f t="shared" si="15"/>
        <v>否</v>
      </c>
      <c r="G336" s="165" t="str">
        <f t="shared" si="16"/>
        <v>项</v>
      </c>
    </row>
    <row r="337" ht="36" customHeight="1" spans="1:7">
      <c r="A337" s="441" t="s">
        <v>660</v>
      </c>
      <c r="B337" s="314" t="s">
        <v>661</v>
      </c>
      <c r="C337" s="442"/>
      <c r="D337" s="447"/>
      <c r="E337" s="111"/>
      <c r="F337" s="286" t="str">
        <f t="shared" si="15"/>
        <v>否</v>
      </c>
      <c r="G337" s="165" t="str">
        <f t="shared" si="16"/>
        <v>项</v>
      </c>
    </row>
    <row r="338" ht="36" customHeight="1" spans="1:7">
      <c r="A338" s="440" t="s">
        <v>662</v>
      </c>
      <c r="B338" s="311" t="s">
        <v>663</v>
      </c>
      <c r="C338" s="444"/>
      <c r="D338" s="447"/>
      <c r="E338" s="111"/>
      <c r="F338" s="286" t="str">
        <f t="shared" si="15"/>
        <v>否</v>
      </c>
      <c r="G338" s="165" t="str">
        <f t="shared" si="16"/>
        <v>款</v>
      </c>
    </row>
    <row r="339" ht="36" customHeight="1" spans="1:7">
      <c r="A339" s="441" t="s">
        <v>664</v>
      </c>
      <c r="B339" s="314" t="s">
        <v>139</v>
      </c>
      <c r="C339" s="442"/>
      <c r="D339" s="447"/>
      <c r="E339" s="111"/>
      <c r="F339" s="286" t="str">
        <f t="shared" si="15"/>
        <v>否</v>
      </c>
      <c r="G339" s="165" t="str">
        <f t="shared" si="16"/>
        <v>项</v>
      </c>
    </row>
    <row r="340" ht="36" customHeight="1" spans="1:7">
      <c r="A340" s="441" t="s">
        <v>665</v>
      </c>
      <c r="B340" s="314" t="s">
        <v>141</v>
      </c>
      <c r="C340" s="442"/>
      <c r="D340" s="447"/>
      <c r="E340" s="111"/>
      <c r="F340" s="286" t="str">
        <f t="shared" si="15"/>
        <v>否</v>
      </c>
      <c r="G340" s="165" t="str">
        <f t="shared" si="16"/>
        <v>项</v>
      </c>
    </row>
    <row r="341" ht="36" customHeight="1" spans="1:7">
      <c r="A341" s="441" t="s">
        <v>666</v>
      </c>
      <c r="B341" s="314" t="s">
        <v>143</v>
      </c>
      <c r="C341" s="442"/>
      <c r="D341" s="447"/>
      <c r="E341" s="111"/>
      <c r="F341" s="286" t="str">
        <f t="shared" si="15"/>
        <v>否</v>
      </c>
      <c r="G341" s="165" t="str">
        <f t="shared" si="16"/>
        <v>项</v>
      </c>
    </row>
    <row r="342" ht="36" customHeight="1" spans="1:7">
      <c r="A342" s="441" t="s">
        <v>667</v>
      </c>
      <c r="B342" s="314" t="s">
        <v>668</v>
      </c>
      <c r="C342" s="445"/>
      <c r="D342" s="447"/>
      <c r="E342" s="111"/>
      <c r="F342" s="286" t="str">
        <f t="shared" si="15"/>
        <v>否</v>
      </c>
      <c r="G342" s="165" t="str">
        <f t="shared" si="16"/>
        <v>项</v>
      </c>
    </row>
    <row r="343" ht="36" customHeight="1" spans="1:7">
      <c r="A343" s="441" t="s">
        <v>669</v>
      </c>
      <c r="B343" s="314" t="s">
        <v>670</v>
      </c>
      <c r="C343" s="442"/>
      <c r="D343" s="447"/>
      <c r="E343" s="111"/>
      <c r="F343" s="286" t="str">
        <f t="shared" si="15"/>
        <v>否</v>
      </c>
      <c r="G343" s="165" t="str">
        <f t="shared" si="16"/>
        <v>项</v>
      </c>
    </row>
    <row r="344" ht="36" customHeight="1" spans="1:7">
      <c r="A344" s="441" t="s">
        <v>671</v>
      </c>
      <c r="B344" s="314" t="s">
        <v>672</v>
      </c>
      <c r="C344" s="442"/>
      <c r="D344" s="447"/>
      <c r="E344" s="111"/>
      <c r="F344" s="286" t="str">
        <f t="shared" si="15"/>
        <v>否</v>
      </c>
      <c r="G344" s="165" t="str">
        <f t="shared" si="16"/>
        <v>项</v>
      </c>
    </row>
    <row r="345" ht="36" customHeight="1" spans="1:7">
      <c r="A345" s="441" t="s">
        <v>673</v>
      </c>
      <c r="B345" s="314" t="s">
        <v>240</v>
      </c>
      <c r="C345" s="442"/>
      <c r="D345" s="447"/>
      <c r="E345" s="111"/>
      <c r="F345" s="286" t="str">
        <f t="shared" si="15"/>
        <v>否</v>
      </c>
      <c r="G345" s="165" t="str">
        <f t="shared" si="16"/>
        <v>项</v>
      </c>
    </row>
    <row r="346" ht="36" customHeight="1" spans="1:7">
      <c r="A346" s="441" t="s">
        <v>674</v>
      </c>
      <c r="B346" s="314" t="s">
        <v>157</v>
      </c>
      <c r="C346" s="442"/>
      <c r="D346" s="447"/>
      <c r="E346" s="111"/>
      <c r="F346" s="286" t="str">
        <f t="shared" si="15"/>
        <v>否</v>
      </c>
      <c r="G346" s="165" t="str">
        <f t="shared" si="16"/>
        <v>项</v>
      </c>
    </row>
    <row r="347" ht="36" customHeight="1" spans="1:7">
      <c r="A347" s="441" t="s">
        <v>675</v>
      </c>
      <c r="B347" s="314" t="s">
        <v>676</v>
      </c>
      <c r="C347" s="442"/>
      <c r="D347" s="447"/>
      <c r="E347" s="111"/>
      <c r="F347" s="286" t="str">
        <f t="shared" si="15"/>
        <v>否</v>
      </c>
      <c r="G347" s="165" t="str">
        <f t="shared" si="16"/>
        <v>项</v>
      </c>
    </row>
    <row r="348" ht="36" customHeight="1" spans="1:7">
      <c r="A348" s="440" t="s">
        <v>677</v>
      </c>
      <c r="B348" s="311" t="s">
        <v>678</v>
      </c>
      <c r="C348" s="444"/>
      <c r="D348" s="447"/>
      <c r="E348" s="111"/>
      <c r="F348" s="286" t="str">
        <f t="shared" si="15"/>
        <v>否</v>
      </c>
      <c r="G348" s="165" t="str">
        <f t="shared" si="16"/>
        <v>款</v>
      </c>
    </row>
    <row r="349" ht="36" customHeight="1" spans="1:7">
      <c r="A349" s="441" t="s">
        <v>679</v>
      </c>
      <c r="B349" s="314" t="s">
        <v>139</v>
      </c>
      <c r="C349" s="442"/>
      <c r="D349" s="447"/>
      <c r="E349" s="111"/>
      <c r="F349" s="286" t="str">
        <f t="shared" si="15"/>
        <v>否</v>
      </c>
      <c r="G349" s="165" t="str">
        <f t="shared" si="16"/>
        <v>项</v>
      </c>
    </row>
    <row r="350" ht="36" customHeight="1" spans="1:7">
      <c r="A350" s="441" t="s">
        <v>680</v>
      </c>
      <c r="B350" s="314" t="s">
        <v>141</v>
      </c>
      <c r="C350" s="442"/>
      <c r="D350" s="447"/>
      <c r="E350" s="111"/>
      <c r="F350" s="286" t="str">
        <f t="shared" si="15"/>
        <v>否</v>
      </c>
      <c r="G350" s="165" t="str">
        <f t="shared" si="16"/>
        <v>项</v>
      </c>
    </row>
    <row r="351" ht="36" customHeight="1" spans="1:7">
      <c r="A351" s="441" t="s">
        <v>681</v>
      </c>
      <c r="B351" s="314" t="s">
        <v>143</v>
      </c>
      <c r="C351" s="442"/>
      <c r="D351" s="447"/>
      <c r="E351" s="111"/>
      <c r="F351" s="286" t="str">
        <f t="shared" si="15"/>
        <v>否</v>
      </c>
      <c r="G351" s="165" t="str">
        <f t="shared" si="16"/>
        <v>项</v>
      </c>
    </row>
    <row r="352" ht="36" customHeight="1" spans="1:7">
      <c r="A352" s="441" t="s">
        <v>682</v>
      </c>
      <c r="B352" s="314" t="s">
        <v>683</v>
      </c>
      <c r="C352" s="442"/>
      <c r="D352" s="447"/>
      <c r="E352" s="111"/>
      <c r="F352" s="286" t="str">
        <f t="shared" si="15"/>
        <v>否</v>
      </c>
      <c r="G352" s="165" t="str">
        <f t="shared" si="16"/>
        <v>项</v>
      </c>
    </row>
    <row r="353" ht="36" customHeight="1" spans="1:7">
      <c r="A353" s="441" t="s">
        <v>684</v>
      </c>
      <c r="B353" s="314" t="s">
        <v>685</v>
      </c>
      <c r="C353" s="442"/>
      <c r="D353" s="447"/>
      <c r="E353" s="111"/>
      <c r="F353" s="286" t="str">
        <f t="shared" si="15"/>
        <v>否</v>
      </c>
      <c r="G353" s="165" t="str">
        <f t="shared" si="16"/>
        <v>项</v>
      </c>
    </row>
    <row r="354" ht="36" customHeight="1" spans="1:7">
      <c r="A354" s="441" t="s">
        <v>686</v>
      </c>
      <c r="B354" s="314" t="s">
        <v>157</v>
      </c>
      <c r="C354" s="442"/>
      <c r="D354" s="447"/>
      <c r="E354" s="111"/>
      <c r="F354" s="286" t="str">
        <f t="shared" si="15"/>
        <v>否</v>
      </c>
      <c r="G354" s="165" t="str">
        <f t="shared" si="16"/>
        <v>项</v>
      </c>
    </row>
    <row r="355" ht="36" customHeight="1" spans="1:7">
      <c r="A355" s="441" t="s">
        <v>687</v>
      </c>
      <c r="B355" s="314" t="s">
        <v>688</v>
      </c>
      <c r="C355" s="442"/>
      <c r="D355" s="447"/>
      <c r="E355" s="111"/>
      <c r="F355" s="286" t="str">
        <f t="shared" si="15"/>
        <v>否</v>
      </c>
      <c r="G355" s="165" t="str">
        <f t="shared" si="16"/>
        <v>项</v>
      </c>
    </row>
    <row r="356" ht="36" customHeight="1" spans="1:7">
      <c r="A356" s="440" t="s">
        <v>689</v>
      </c>
      <c r="B356" s="311" t="s">
        <v>690</v>
      </c>
      <c r="C356" s="437"/>
      <c r="D356" s="447"/>
      <c r="E356" s="111"/>
      <c r="F356" s="286" t="str">
        <f t="shared" si="15"/>
        <v>否</v>
      </c>
      <c r="G356" s="165" t="str">
        <f t="shared" si="16"/>
        <v>款</v>
      </c>
    </row>
    <row r="357" ht="36" customHeight="1" spans="1:7">
      <c r="A357" s="441" t="s">
        <v>691</v>
      </c>
      <c r="B357" s="314" t="s">
        <v>139</v>
      </c>
      <c r="C357" s="442"/>
      <c r="D357" s="447"/>
      <c r="E357" s="111"/>
      <c r="F357" s="286" t="str">
        <f t="shared" si="15"/>
        <v>否</v>
      </c>
      <c r="G357" s="165" t="str">
        <f t="shared" si="16"/>
        <v>项</v>
      </c>
    </row>
    <row r="358" ht="36" customHeight="1" spans="1:7">
      <c r="A358" s="441" t="s">
        <v>692</v>
      </c>
      <c r="B358" s="314" t="s">
        <v>141</v>
      </c>
      <c r="C358" s="442"/>
      <c r="D358" s="447"/>
      <c r="E358" s="111"/>
      <c r="F358" s="286" t="str">
        <f t="shared" si="15"/>
        <v>否</v>
      </c>
      <c r="G358" s="165" t="str">
        <f t="shared" si="16"/>
        <v>项</v>
      </c>
    </row>
    <row r="359" ht="36" customHeight="1" spans="1:7">
      <c r="A359" s="441" t="s">
        <v>693</v>
      </c>
      <c r="B359" s="314" t="s">
        <v>240</v>
      </c>
      <c r="C359" s="442"/>
      <c r="D359" s="447"/>
      <c r="E359" s="111"/>
      <c r="F359" s="286" t="str">
        <f t="shared" si="15"/>
        <v>否</v>
      </c>
      <c r="G359" s="165" t="str">
        <f t="shared" si="16"/>
        <v>项</v>
      </c>
    </row>
    <row r="360" ht="36" customHeight="1" spans="1:7">
      <c r="A360" s="441" t="s">
        <v>694</v>
      </c>
      <c r="B360" s="314" t="s">
        <v>695</v>
      </c>
      <c r="C360" s="442"/>
      <c r="D360" s="447"/>
      <c r="E360" s="111"/>
      <c r="F360" s="286" t="str">
        <f t="shared" si="15"/>
        <v>否</v>
      </c>
      <c r="G360" s="165" t="str">
        <f t="shared" si="16"/>
        <v>项</v>
      </c>
    </row>
    <row r="361" ht="36" customHeight="1" spans="1:7">
      <c r="A361" s="441" t="s">
        <v>696</v>
      </c>
      <c r="B361" s="314" t="s">
        <v>697</v>
      </c>
      <c r="C361" s="442"/>
      <c r="D361" s="447"/>
      <c r="E361" s="111"/>
      <c r="F361" s="286" t="str">
        <f t="shared" si="15"/>
        <v>否</v>
      </c>
      <c r="G361" s="165" t="str">
        <f t="shared" si="16"/>
        <v>项</v>
      </c>
    </row>
    <row r="362" ht="36" customHeight="1" spans="1:7">
      <c r="A362" s="440" t="s">
        <v>698</v>
      </c>
      <c r="B362" s="311" t="s">
        <v>699</v>
      </c>
      <c r="C362" s="444"/>
      <c r="D362" s="447"/>
      <c r="E362" s="111"/>
      <c r="F362" s="286" t="str">
        <f t="shared" si="15"/>
        <v>否</v>
      </c>
      <c r="G362" s="165" t="str">
        <f t="shared" si="16"/>
        <v>款</v>
      </c>
    </row>
    <row r="363" ht="36" customHeight="1" spans="1:7">
      <c r="A363" s="441">
        <v>2049902</v>
      </c>
      <c r="B363" s="314" t="s">
        <v>700</v>
      </c>
      <c r="C363" s="442"/>
      <c r="D363" s="447"/>
      <c r="E363" s="111"/>
      <c r="F363" s="286" t="str">
        <f t="shared" si="15"/>
        <v>否</v>
      </c>
      <c r="G363" s="165" t="str">
        <f t="shared" si="16"/>
        <v>项</v>
      </c>
    </row>
    <row r="364" ht="36" customHeight="1" spans="1:7">
      <c r="A364" s="454" t="s">
        <v>701</v>
      </c>
      <c r="B364" s="314" t="s">
        <v>702</v>
      </c>
      <c r="C364" s="444"/>
      <c r="D364" s="447"/>
      <c r="E364" s="111"/>
      <c r="F364" s="286" t="str">
        <f t="shared" si="15"/>
        <v>否</v>
      </c>
      <c r="G364" s="165" t="str">
        <f t="shared" si="16"/>
        <v>项</v>
      </c>
    </row>
    <row r="365" ht="36" customHeight="1" spans="1:7">
      <c r="A365" s="455" t="s">
        <v>703</v>
      </c>
      <c r="B365" s="456" t="s">
        <v>519</v>
      </c>
      <c r="C365" s="444"/>
      <c r="D365" s="447"/>
      <c r="E365" s="111"/>
      <c r="F365" s="286" t="str">
        <f t="shared" si="15"/>
        <v>否</v>
      </c>
      <c r="G365" s="165" t="str">
        <f t="shared" si="16"/>
        <v>项</v>
      </c>
    </row>
    <row r="366" ht="36" customHeight="1" spans="1:7">
      <c r="A366" s="455" t="s">
        <v>704</v>
      </c>
      <c r="B366" s="456" t="s">
        <v>705</v>
      </c>
      <c r="C366" s="444"/>
      <c r="D366" s="447"/>
      <c r="E366" s="111"/>
      <c r="F366" s="286" t="str">
        <f t="shared" si="15"/>
        <v>否</v>
      </c>
      <c r="G366" s="165" t="str">
        <f t="shared" si="16"/>
        <v>项</v>
      </c>
    </row>
    <row r="367" s="425" customFormat="1" ht="36" customHeight="1" spans="1:7">
      <c r="A367" s="435" t="s">
        <v>77</v>
      </c>
      <c r="B367" s="436" t="s">
        <v>78</v>
      </c>
      <c r="C367" s="444">
        <v>53397</v>
      </c>
      <c r="D367" s="448">
        <v>62690</v>
      </c>
      <c r="E367" s="108">
        <f t="shared" ref="E367:E384" si="17">(D367-C367)/C367</f>
        <v>0.174</v>
      </c>
      <c r="F367" s="439" t="str">
        <f t="shared" si="15"/>
        <v>是</v>
      </c>
      <c r="G367" s="425" t="str">
        <f t="shared" si="16"/>
        <v>类</v>
      </c>
    </row>
    <row r="368" ht="36" customHeight="1" spans="1:7">
      <c r="A368" s="440" t="s">
        <v>706</v>
      </c>
      <c r="B368" s="311" t="s">
        <v>707</v>
      </c>
      <c r="C368" s="437">
        <v>840</v>
      </c>
      <c r="D368" s="448">
        <v>835</v>
      </c>
      <c r="E368" s="108">
        <f t="shared" si="17"/>
        <v>-0.006</v>
      </c>
      <c r="F368" s="286" t="str">
        <f t="shared" si="15"/>
        <v>是</v>
      </c>
      <c r="G368" s="165" t="str">
        <f t="shared" si="16"/>
        <v>款</v>
      </c>
    </row>
    <row r="369" ht="36" customHeight="1" spans="1:7">
      <c r="A369" s="441" t="s">
        <v>708</v>
      </c>
      <c r="B369" s="314" t="s">
        <v>139</v>
      </c>
      <c r="C369" s="442">
        <v>840</v>
      </c>
      <c r="D369" s="447">
        <v>835</v>
      </c>
      <c r="E369" s="111">
        <f t="shared" si="17"/>
        <v>-0.006</v>
      </c>
      <c r="F369" s="286" t="str">
        <f t="shared" si="15"/>
        <v>是</v>
      </c>
      <c r="G369" s="165" t="str">
        <f t="shared" si="16"/>
        <v>项</v>
      </c>
    </row>
    <row r="370" ht="36" customHeight="1" spans="1:7">
      <c r="A370" s="441" t="s">
        <v>709</v>
      </c>
      <c r="B370" s="314" t="s">
        <v>141</v>
      </c>
      <c r="C370" s="442"/>
      <c r="D370" s="447"/>
      <c r="E370" s="111"/>
      <c r="F370" s="286" t="str">
        <f t="shared" si="15"/>
        <v>否</v>
      </c>
      <c r="G370" s="165" t="str">
        <f t="shared" si="16"/>
        <v>项</v>
      </c>
    </row>
    <row r="371" ht="36" customHeight="1" spans="1:7">
      <c r="A371" s="441" t="s">
        <v>710</v>
      </c>
      <c r="B371" s="314" t="s">
        <v>143</v>
      </c>
      <c r="C371" s="442"/>
      <c r="D371" s="447"/>
      <c r="E371" s="111"/>
      <c r="F371" s="286" t="str">
        <f t="shared" si="15"/>
        <v>否</v>
      </c>
      <c r="G371" s="165" t="str">
        <f t="shared" si="16"/>
        <v>项</v>
      </c>
    </row>
    <row r="372" ht="36" customHeight="1" spans="1:7">
      <c r="A372" s="441" t="s">
        <v>711</v>
      </c>
      <c r="B372" s="314" t="s">
        <v>712</v>
      </c>
      <c r="C372" s="442"/>
      <c r="D372" s="447"/>
      <c r="E372" s="111"/>
      <c r="F372" s="286" t="str">
        <f t="shared" si="15"/>
        <v>否</v>
      </c>
      <c r="G372" s="165" t="str">
        <f t="shared" si="16"/>
        <v>项</v>
      </c>
    </row>
    <row r="373" ht="36" customHeight="1" spans="1:7">
      <c r="A373" s="440" t="s">
        <v>713</v>
      </c>
      <c r="B373" s="311" t="s">
        <v>714</v>
      </c>
      <c r="C373" s="444">
        <v>51506</v>
      </c>
      <c r="D373" s="448">
        <v>60550</v>
      </c>
      <c r="E373" s="108">
        <f t="shared" si="17"/>
        <v>0.176</v>
      </c>
      <c r="F373" s="286" t="str">
        <f t="shared" si="15"/>
        <v>是</v>
      </c>
      <c r="G373" s="165" t="str">
        <f t="shared" si="16"/>
        <v>款</v>
      </c>
    </row>
    <row r="374" ht="36" customHeight="1" spans="1:7">
      <c r="A374" s="441" t="s">
        <v>715</v>
      </c>
      <c r="B374" s="314" t="s">
        <v>716</v>
      </c>
      <c r="C374" s="442">
        <v>1449</v>
      </c>
      <c r="D374" s="447">
        <v>2090</v>
      </c>
      <c r="E374" s="111">
        <f t="shared" si="17"/>
        <v>0.442</v>
      </c>
      <c r="F374" s="286" t="str">
        <f t="shared" si="15"/>
        <v>是</v>
      </c>
      <c r="G374" s="165" t="str">
        <f t="shared" si="16"/>
        <v>项</v>
      </c>
    </row>
    <row r="375" ht="36" customHeight="1" spans="1:7">
      <c r="A375" s="441" t="s">
        <v>717</v>
      </c>
      <c r="B375" s="314" t="s">
        <v>718</v>
      </c>
      <c r="C375" s="442">
        <v>27935</v>
      </c>
      <c r="D375" s="447">
        <v>32470</v>
      </c>
      <c r="E375" s="111">
        <f t="shared" si="17"/>
        <v>0.162</v>
      </c>
      <c r="F375" s="286" t="str">
        <f t="shared" si="15"/>
        <v>是</v>
      </c>
      <c r="G375" s="165" t="str">
        <f t="shared" si="16"/>
        <v>项</v>
      </c>
    </row>
    <row r="376" ht="36" customHeight="1" spans="1:7">
      <c r="A376" s="441" t="s">
        <v>719</v>
      </c>
      <c r="B376" s="314" t="s">
        <v>720</v>
      </c>
      <c r="C376" s="442">
        <v>12747</v>
      </c>
      <c r="D376" s="447">
        <v>17700</v>
      </c>
      <c r="E376" s="111">
        <f t="shared" si="17"/>
        <v>0.389</v>
      </c>
      <c r="F376" s="286" t="str">
        <f t="shared" si="15"/>
        <v>是</v>
      </c>
      <c r="G376" s="165" t="str">
        <f t="shared" si="16"/>
        <v>项</v>
      </c>
    </row>
    <row r="377" ht="36" customHeight="1" spans="1:7">
      <c r="A377" s="441" t="s">
        <v>721</v>
      </c>
      <c r="B377" s="314" t="s">
        <v>722</v>
      </c>
      <c r="C377" s="445">
        <v>7973</v>
      </c>
      <c r="D377" s="447">
        <v>6670</v>
      </c>
      <c r="E377" s="111">
        <f t="shared" si="17"/>
        <v>-0.163</v>
      </c>
      <c r="F377" s="286" t="str">
        <f t="shared" si="15"/>
        <v>是</v>
      </c>
      <c r="G377" s="165" t="str">
        <f t="shared" si="16"/>
        <v>项</v>
      </c>
    </row>
    <row r="378" ht="36" customHeight="1" spans="1:7">
      <c r="A378" s="441" t="s">
        <v>723</v>
      </c>
      <c r="B378" s="314" t="s">
        <v>724</v>
      </c>
      <c r="C378" s="442">
        <v>72</v>
      </c>
      <c r="D378" s="447">
        <v>110</v>
      </c>
      <c r="E378" s="111">
        <f t="shared" si="17"/>
        <v>0.528</v>
      </c>
      <c r="F378" s="286" t="str">
        <f t="shared" si="15"/>
        <v>是</v>
      </c>
      <c r="G378" s="165" t="str">
        <f t="shared" si="16"/>
        <v>项</v>
      </c>
    </row>
    <row r="379" ht="36" customHeight="1" spans="1:7">
      <c r="A379" s="441" t="s">
        <v>725</v>
      </c>
      <c r="B379" s="314" t="s">
        <v>726</v>
      </c>
      <c r="C379" s="442"/>
      <c r="D379" s="447"/>
      <c r="E379" s="111"/>
      <c r="F379" s="286" t="str">
        <f t="shared" si="15"/>
        <v>否</v>
      </c>
      <c r="G379" s="165" t="str">
        <f t="shared" si="16"/>
        <v>项</v>
      </c>
    </row>
    <row r="380" ht="36" customHeight="1" spans="1:7">
      <c r="A380" s="441" t="s">
        <v>727</v>
      </c>
      <c r="B380" s="314" t="s">
        <v>728</v>
      </c>
      <c r="C380" s="442"/>
      <c r="D380" s="447"/>
      <c r="E380" s="111"/>
      <c r="F380" s="286" t="str">
        <f t="shared" si="15"/>
        <v>否</v>
      </c>
      <c r="G380" s="165" t="str">
        <f t="shared" si="16"/>
        <v>项</v>
      </c>
    </row>
    <row r="381" ht="36" customHeight="1" spans="1:7">
      <c r="A381" s="441" t="s">
        <v>729</v>
      </c>
      <c r="B381" s="314" t="s">
        <v>730</v>
      </c>
      <c r="C381" s="442">
        <v>1330</v>
      </c>
      <c r="D381" s="447">
        <v>1510</v>
      </c>
      <c r="E381" s="111">
        <f t="shared" si="17"/>
        <v>0.135</v>
      </c>
      <c r="F381" s="286" t="str">
        <f t="shared" si="15"/>
        <v>是</v>
      </c>
      <c r="G381" s="165" t="str">
        <f t="shared" si="16"/>
        <v>项</v>
      </c>
    </row>
    <row r="382" ht="36" customHeight="1" spans="1:7">
      <c r="A382" s="440" t="s">
        <v>731</v>
      </c>
      <c r="B382" s="311" t="s">
        <v>732</v>
      </c>
      <c r="C382" s="444">
        <v>610</v>
      </c>
      <c r="D382" s="448">
        <v>670</v>
      </c>
      <c r="E382" s="108">
        <f t="shared" si="17"/>
        <v>0.098</v>
      </c>
      <c r="F382" s="286" t="str">
        <f t="shared" si="15"/>
        <v>是</v>
      </c>
      <c r="G382" s="165" t="str">
        <f t="shared" si="16"/>
        <v>款</v>
      </c>
    </row>
    <row r="383" ht="36" customHeight="1" spans="1:7">
      <c r="A383" s="441" t="s">
        <v>733</v>
      </c>
      <c r="B383" s="314" t="s">
        <v>734</v>
      </c>
      <c r="C383" s="442"/>
      <c r="D383" s="447"/>
      <c r="E383" s="111"/>
      <c r="F383" s="286" t="str">
        <f t="shared" si="15"/>
        <v>否</v>
      </c>
      <c r="G383" s="165" t="str">
        <f t="shared" si="16"/>
        <v>项</v>
      </c>
    </row>
    <row r="384" ht="36" customHeight="1" spans="1:7">
      <c r="A384" s="441" t="s">
        <v>735</v>
      </c>
      <c r="B384" s="314" t="s">
        <v>736</v>
      </c>
      <c r="C384" s="442">
        <v>610</v>
      </c>
      <c r="D384" s="447">
        <v>670</v>
      </c>
      <c r="E384" s="111">
        <f t="shared" si="17"/>
        <v>0.098</v>
      </c>
      <c r="F384" s="286" t="str">
        <f t="shared" si="15"/>
        <v>是</v>
      </c>
      <c r="G384" s="165" t="str">
        <f t="shared" si="16"/>
        <v>项</v>
      </c>
    </row>
    <row r="385" ht="36" customHeight="1" spans="1:7">
      <c r="A385" s="441" t="s">
        <v>737</v>
      </c>
      <c r="B385" s="314" t="s">
        <v>738</v>
      </c>
      <c r="C385" s="445"/>
      <c r="D385" s="447"/>
      <c r="E385" s="111"/>
      <c r="F385" s="286" t="str">
        <f t="shared" ref="F385:F448" si="18">IF(LEN(A385)=3,"是",IF(B385&lt;&gt;"",IF(SUM(C385:D385)&lt;&gt;0,"是","否"),"是"))</f>
        <v>否</v>
      </c>
      <c r="G385" s="165" t="str">
        <f t="shared" ref="G385:G448" si="19">IF(LEN(A385)=3,"类",IF(LEN(A385)=5,"款","项"))</f>
        <v>项</v>
      </c>
    </row>
    <row r="386" ht="36" customHeight="1" spans="1:7">
      <c r="A386" s="441" t="s">
        <v>739</v>
      </c>
      <c r="B386" s="314" t="s">
        <v>740</v>
      </c>
      <c r="C386" s="442"/>
      <c r="D386" s="447">
        <v>0</v>
      </c>
      <c r="E386" s="111"/>
      <c r="F386" s="286" t="str">
        <f t="shared" si="18"/>
        <v>否</v>
      </c>
      <c r="G386" s="165" t="str">
        <f t="shared" si="19"/>
        <v>项</v>
      </c>
    </row>
    <row r="387" ht="36" customHeight="1" spans="1:7">
      <c r="A387" s="441" t="s">
        <v>741</v>
      </c>
      <c r="B387" s="314" t="s">
        <v>742</v>
      </c>
      <c r="C387" s="442"/>
      <c r="D387" s="447"/>
      <c r="E387" s="111"/>
      <c r="F387" s="286" t="str">
        <f t="shared" si="18"/>
        <v>否</v>
      </c>
      <c r="G387" s="165" t="str">
        <f t="shared" si="19"/>
        <v>项</v>
      </c>
    </row>
    <row r="388" ht="36" customHeight="1" spans="1:7">
      <c r="A388" s="440" t="s">
        <v>743</v>
      </c>
      <c r="B388" s="311" t="s">
        <v>744</v>
      </c>
      <c r="C388" s="444"/>
      <c r="D388" s="447"/>
      <c r="E388" s="111"/>
      <c r="F388" s="286" t="str">
        <f t="shared" si="18"/>
        <v>否</v>
      </c>
      <c r="G388" s="165" t="str">
        <f t="shared" si="19"/>
        <v>款</v>
      </c>
    </row>
    <row r="389" ht="36" customHeight="1" spans="1:7">
      <c r="A389" s="441" t="s">
        <v>745</v>
      </c>
      <c r="B389" s="314" t="s">
        <v>746</v>
      </c>
      <c r="C389" s="442"/>
      <c r="D389" s="447"/>
      <c r="E389" s="111"/>
      <c r="F389" s="286" t="str">
        <f t="shared" si="18"/>
        <v>否</v>
      </c>
      <c r="G389" s="165" t="str">
        <f t="shared" si="19"/>
        <v>项</v>
      </c>
    </row>
    <row r="390" ht="36" customHeight="1" spans="1:7">
      <c r="A390" s="441" t="s">
        <v>747</v>
      </c>
      <c r="B390" s="314" t="s">
        <v>748</v>
      </c>
      <c r="C390" s="442"/>
      <c r="D390" s="447"/>
      <c r="E390" s="111"/>
      <c r="F390" s="286" t="str">
        <f t="shared" si="18"/>
        <v>否</v>
      </c>
      <c r="G390" s="165" t="str">
        <f t="shared" si="19"/>
        <v>项</v>
      </c>
    </row>
    <row r="391" ht="36" customHeight="1" spans="1:7">
      <c r="A391" s="441" t="s">
        <v>749</v>
      </c>
      <c r="B391" s="314" t="s">
        <v>750</v>
      </c>
      <c r="C391" s="442"/>
      <c r="D391" s="447"/>
      <c r="E391" s="111"/>
      <c r="F391" s="286" t="str">
        <f t="shared" si="18"/>
        <v>否</v>
      </c>
      <c r="G391" s="165" t="str">
        <f t="shared" si="19"/>
        <v>项</v>
      </c>
    </row>
    <row r="392" ht="36" customHeight="1" spans="1:7">
      <c r="A392" s="441" t="s">
        <v>751</v>
      </c>
      <c r="B392" s="314" t="s">
        <v>752</v>
      </c>
      <c r="C392" s="445"/>
      <c r="D392" s="447"/>
      <c r="E392" s="111"/>
      <c r="F392" s="286" t="str">
        <f t="shared" si="18"/>
        <v>否</v>
      </c>
      <c r="G392" s="165" t="str">
        <f t="shared" si="19"/>
        <v>项</v>
      </c>
    </row>
    <row r="393" ht="36" customHeight="1" spans="1:7">
      <c r="A393" s="441" t="s">
        <v>753</v>
      </c>
      <c r="B393" s="314" t="s">
        <v>754</v>
      </c>
      <c r="C393" s="442"/>
      <c r="D393" s="447"/>
      <c r="E393" s="111"/>
      <c r="F393" s="286" t="str">
        <f t="shared" si="18"/>
        <v>否</v>
      </c>
      <c r="G393" s="165" t="str">
        <f t="shared" si="19"/>
        <v>项</v>
      </c>
    </row>
    <row r="394" ht="36" customHeight="1" spans="1:7">
      <c r="A394" s="440" t="s">
        <v>755</v>
      </c>
      <c r="B394" s="311" t="s">
        <v>756</v>
      </c>
      <c r="C394" s="444"/>
      <c r="D394" s="447"/>
      <c r="E394" s="111"/>
      <c r="F394" s="286" t="str">
        <f t="shared" si="18"/>
        <v>否</v>
      </c>
      <c r="G394" s="165" t="str">
        <f t="shared" si="19"/>
        <v>款</v>
      </c>
    </row>
    <row r="395" ht="36" customHeight="1" spans="1:7">
      <c r="A395" s="441" t="s">
        <v>757</v>
      </c>
      <c r="B395" s="314" t="s">
        <v>758</v>
      </c>
      <c r="C395" s="442"/>
      <c r="D395" s="447"/>
      <c r="E395" s="111"/>
      <c r="F395" s="286" t="str">
        <f t="shared" si="18"/>
        <v>否</v>
      </c>
      <c r="G395" s="165" t="str">
        <f t="shared" si="19"/>
        <v>项</v>
      </c>
    </row>
    <row r="396" ht="36" customHeight="1" spans="1:7">
      <c r="A396" s="441" t="s">
        <v>759</v>
      </c>
      <c r="B396" s="314" t="s">
        <v>760</v>
      </c>
      <c r="C396" s="442"/>
      <c r="D396" s="447"/>
      <c r="E396" s="111"/>
      <c r="F396" s="286" t="str">
        <f t="shared" si="18"/>
        <v>否</v>
      </c>
      <c r="G396" s="165" t="str">
        <f t="shared" si="19"/>
        <v>项</v>
      </c>
    </row>
    <row r="397" ht="36" customHeight="1" spans="1:7">
      <c r="A397" s="441" t="s">
        <v>761</v>
      </c>
      <c r="B397" s="314" t="s">
        <v>762</v>
      </c>
      <c r="C397" s="442"/>
      <c r="D397" s="447"/>
      <c r="E397" s="111"/>
      <c r="F397" s="286" t="str">
        <f t="shared" si="18"/>
        <v>否</v>
      </c>
      <c r="G397" s="165" t="str">
        <f t="shared" si="19"/>
        <v>项</v>
      </c>
    </row>
    <row r="398" ht="36" customHeight="1" spans="1:7">
      <c r="A398" s="440" t="s">
        <v>763</v>
      </c>
      <c r="B398" s="311" t="s">
        <v>764</v>
      </c>
      <c r="C398" s="444"/>
      <c r="D398" s="447"/>
      <c r="E398" s="111"/>
      <c r="F398" s="286" t="str">
        <f t="shared" si="18"/>
        <v>否</v>
      </c>
      <c r="G398" s="165" t="str">
        <f t="shared" si="19"/>
        <v>款</v>
      </c>
    </row>
    <row r="399" ht="36" customHeight="1" spans="1:7">
      <c r="A399" s="441" t="s">
        <v>765</v>
      </c>
      <c r="B399" s="314" t="s">
        <v>766</v>
      </c>
      <c r="C399" s="442"/>
      <c r="D399" s="447"/>
      <c r="E399" s="111"/>
      <c r="F399" s="286" t="str">
        <f t="shared" si="18"/>
        <v>否</v>
      </c>
      <c r="G399" s="165" t="str">
        <f t="shared" si="19"/>
        <v>项</v>
      </c>
    </row>
    <row r="400" ht="36" customHeight="1" spans="1:7">
      <c r="A400" s="441" t="s">
        <v>767</v>
      </c>
      <c r="B400" s="314" t="s">
        <v>768</v>
      </c>
      <c r="C400" s="442"/>
      <c r="D400" s="447"/>
      <c r="E400" s="111"/>
      <c r="F400" s="286" t="str">
        <f t="shared" si="18"/>
        <v>否</v>
      </c>
      <c r="G400" s="165" t="str">
        <f t="shared" si="19"/>
        <v>项</v>
      </c>
    </row>
    <row r="401" ht="36" customHeight="1" spans="1:7">
      <c r="A401" s="441" t="s">
        <v>769</v>
      </c>
      <c r="B401" s="314" t="s">
        <v>770</v>
      </c>
      <c r="C401" s="442"/>
      <c r="D401" s="447"/>
      <c r="E401" s="111"/>
      <c r="F401" s="286" t="str">
        <f t="shared" si="18"/>
        <v>否</v>
      </c>
      <c r="G401" s="165" t="str">
        <f t="shared" si="19"/>
        <v>项</v>
      </c>
    </row>
    <row r="402" ht="36" customHeight="1" spans="1:7">
      <c r="A402" s="440" t="s">
        <v>771</v>
      </c>
      <c r="B402" s="311" t="s">
        <v>772</v>
      </c>
      <c r="C402" s="437">
        <v>115</v>
      </c>
      <c r="D402" s="448">
        <v>150</v>
      </c>
      <c r="E402" s="108">
        <f t="shared" ref="E402:E448" si="20">(D402-C402)/C402</f>
        <v>0.304</v>
      </c>
      <c r="F402" s="286" t="str">
        <f t="shared" si="18"/>
        <v>是</v>
      </c>
      <c r="G402" s="165" t="str">
        <f t="shared" si="19"/>
        <v>款</v>
      </c>
    </row>
    <row r="403" ht="36" customHeight="1" spans="1:7">
      <c r="A403" s="441" t="s">
        <v>773</v>
      </c>
      <c r="B403" s="314" t="s">
        <v>774</v>
      </c>
      <c r="C403" s="445">
        <v>115</v>
      </c>
      <c r="D403" s="447">
        <v>150</v>
      </c>
      <c r="E403" s="111">
        <f t="shared" si="20"/>
        <v>0.304</v>
      </c>
      <c r="F403" s="286" t="str">
        <f t="shared" si="18"/>
        <v>是</v>
      </c>
      <c r="G403" s="165" t="str">
        <f t="shared" si="19"/>
        <v>项</v>
      </c>
    </row>
    <row r="404" ht="36" customHeight="1" spans="1:7">
      <c r="A404" s="441" t="s">
        <v>775</v>
      </c>
      <c r="B404" s="314" t="s">
        <v>776</v>
      </c>
      <c r="C404" s="442"/>
      <c r="D404" s="447"/>
      <c r="E404" s="111"/>
      <c r="F404" s="286" t="str">
        <f t="shared" si="18"/>
        <v>否</v>
      </c>
      <c r="G404" s="165" t="str">
        <f t="shared" si="19"/>
        <v>项</v>
      </c>
    </row>
    <row r="405" ht="36" customHeight="1" spans="1:7">
      <c r="A405" s="441" t="s">
        <v>777</v>
      </c>
      <c r="B405" s="314" t="s">
        <v>778</v>
      </c>
      <c r="C405" s="442"/>
      <c r="D405" s="447"/>
      <c r="E405" s="111"/>
      <c r="F405" s="286" t="str">
        <f t="shared" si="18"/>
        <v>否</v>
      </c>
      <c r="G405" s="165" t="str">
        <f t="shared" si="19"/>
        <v>项</v>
      </c>
    </row>
    <row r="406" ht="36" customHeight="1" spans="1:7">
      <c r="A406" s="440" t="s">
        <v>779</v>
      </c>
      <c r="B406" s="311" t="s">
        <v>780</v>
      </c>
      <c r="C406" s="444">
        <v>232</v>
      </c>
      <c r="D406" s="448">
        <v>240</v>
      </c>
      <c r="E406" s="108">
        <f t="shared" si="20"/>
        <v>0.034</v>
      </c>
      <c r="F406" s="286" t="str">
        <f t="shared" si="18"/>
        <v>是</v>
      </c>
      <c r="G406" s="165" t="str">
        <f t="shared" si="19"/>
        <v>款</v>
      </c>
    </row>
    <row r="407" ht="36" customHeight="1" spans="1:7">
      <c r="A407" s="441" t="s">
        <v>781</v>
      </c>
      <c r="B407" s="314" t="s">
        <v>782</v>
      </c>
      <c r="C407" s="442"/>
      <c r="D407" s="447"/>
      <c r="E407" s="111"/>
      <c r="F407" s="286" t="str">
        <f t="shared" si="18"/>
        <v>否</v>
      </c>
      <c r="G407" s="165" t="str">
        <f t="shared" si="19"/>
        <v>项</v>
      </c>
    </row>
    <row r="408" ht="36" customHeight="1" spans="1:7">
      <c r="A408" s="441" t="s">
        <v>783</v>
      </c>
      <c r="B408" s="314" t="s">
        <v>784</v>
      </c>
      <c r="C408" s="445">
        <v>232</v>
      </c>
      <c r="D408" s="447">
        <v>240</v>
      </c>
      <c r="E408" s="111">
        <f t="shared" si="20"/>
        <v>0.034</v>
      </c>
      <c r="F408" s="286" t="str">
        <f t="shared" si="18"/>
        <v>是</v>
      </c>
      <c r="G408" s="165" t="str">
        <f t="shared" si="19"/>
        <v>项</v>
      </c>
    </row>
    <row r="409" ht="36" customHeight="1" spans="1:7">
      <c r="A409" s="441" t="s">
        <v>785</v>
      </c>
      <c r="B409" s="314" t="s">
        <v>786</v>
      </c>
      <c r="C409" s="442"/>
      <c r="D409" s="447"/>
      <c r="E409" s="111"/>
      <c r="F409" s="286" t="str">
        <f t="shared" si="18"/>
        <v>否</v>
      </c>
      <c r="G409" s="165" t="str">
        <f t="shared" si="19"/>
        <v>项</v>
      </c>
    </row>
    <row r="410" ht="36" customHeight="1" spans="1:7">
      <c r="A410" s="441" t="s">
        <v>787</v>
      </c>
      <c r="B410" s="314" t="s">
        <v>788</v>
      </c>
      <c r="C410" s="442"/>
      <c r="D410" s="447"/>
      <c r="E410" s="111"/>
      <c r="F410" s="286" t="str">
        <f t="shared" si="18"/>
        <v>否</v>
      </c>
      <c r="G410" s="165" t="str">
        <f t="shared" si="19"/>
        <v>项</v>
      </c>
    </row>
    <row r="411" ht="36" customHeight="1" spans="1:7">
      <c r="A411" s="441" t="s">
        <v>789</v>
      </c>
      <c r="B411" s="314" t="s">
        <v>790</v>
      </c>
      <c r="C411" s="442"/>
      <c r="D411" s="447"/>
      <c r="E411" s="111"/>
      <c r="F411" s="286" t="str">
        <f t="shared" si="18"/>
        <v>否</v>
      </c>
      <c r="G411" s="165" t="str">
        <f t="shared" si="19"/>
        <v>项</v>
      </c>
    </row>
    <row r="412" ht="36" customHeight="1" spans="1:7">
      <c r="A412" s="440" t="s">
        <v>791</v>
      </c>
      <c r="B412" s="311" t="s">
        <v>792</v>
      </c>
      <c r="C412" s="444">
        <v>10</v>
      </c>
      <c r="D412" s="448">
        <v>15</v>
      </c>
      <c r="E412" s="108">
        <f t="shared" si="20"/>
        <v>0.5</v>
      </c>
      <c r="F412" s="286" t="str">
        <f t="shared" si="18"/>
        <v>是</v>
      </c>
      <c r="G412" s="165" t="str">
        <f t="shared" si="19"/>
        <v>款</v>
      </c>
    </row>
    <row r="413" s="426" customFormat="1" ht="36" customHeight="1" spans="1:7">
      <c r="A413" s="441" t="s">
        <v>793</v>
      </c>
      <c r="B413" s="314" t="s">
        <v>794</v>
      </c>
      <c r="C413" s="442"/>
      <c r="D413" s="447"/>
      <c r="E413" s="111"/>
      <c r="F413" s="286" t="str">
        <f t="shared" si="18"/>
        <v>否</v>
      </c>
      <c r="G413" s="165" t="str">
        <f t="shared" si="19"/>
        <v>项</v>
      </c>
    </row>
    <row r="414" ht="36" customHeight="1" spans="1:7">
      <c r="A414" s="441" t="s">
        <v>795</v>
      </c>
      <c r="B414" s="314" t="s">
        <v>796</v>
      </c>
      <c r="C414" s="442"/>
      <c r="D414" s="447"/>
      <c r="E414" s="111"/>
      <c r="F414" s="286" t="str">
        <f t="shared" si="18"/>
        <v>否</v>
      </c>
      <c r="G414" s="165" t="str">
        <f t="shared" si="19"/>
        <v>项</v>
      </c>
    </row>
    <row r="415" ht="36" customHeight="1" spans="1:7">
      <c r="A415" s="441" t="s">
        <v>797</v>
      </c>
      <c r="B415" s="314" t="s">
        <v>798</v>
      </c>
      <c r="C415" s="442"/>
      <c r="D415" s="447"/>
      <c r="E415" s="111"/>
      <c r="F415" s="286" t="str">
        <f t="shared" si="18"/>
        <v>否</v>
      </c>
      <c r="G415" s="165" t="str">
        <f t="shared" si="19"/>
        <v>项</v>
      </c>
    </row>
    <row r="416" s="426" customFormat="1" ht="36" customHeight="1" spans="1:7">
      <c r="A416" s="441" t="s">
        <v>799</v>
      </c>
      <c r="B416" s="314" t="s">
        <v>800</v>
      </c>
      <c r="C416" s="442"/>
      <c r="D416" s="447">
        <v>0</v>
      </c>
      <c r="E416" s="111"/>
      <c r="F416" s="286" t="str">
        <f t="shared" si="18"/>
        <v>否</v>
      </c>
      <c r="G416" s="165" t="str">
        <f t="shared" si="19"/>
        <v>项</v>
      </c>
    </row>
    <row r="417" ht="36" customHeight="1" spans="1:7">
      <c r="A417" s="441" t="s">
        <v>801</v>
      </c>
      <c r="B417" s="314" t="s">
        <v>802</v>
      </c>
      <c r="C417" s="445"/>
      <c r="D417" s="447"/>
      <c r="E417" s="111"/>
      <c r="F417" s="286" t="str">
        <f t="shared" si="18"/>
        <v>否</v>
      </c>
      <c r="G417" s="165" t="str">
        <f t="shared" si="19"/>
        <v>项</v>
      </c>
    </row>
    <row r="418" ht="36" customHeight="1" spans="1:7">
      <c r="A418" s="441" t="s">
        <v>803</v>
      </c>
      <c r="B418" s="314" t="s">
        <v>804</v>
      </c>
      <c r="C418" s="442">
        <v>10</v>
      </c>
      <c r="D418" s="447">
        <v>15</v>
      </c>
      <c r="E418" s="111">
        <f t="shared" si="20"/>
        <v>0.5</v>
      </c>
      <c r="F418" s="286" t="str">
        <f t="shared" si="18"/>
        <v>是</v>
      </c>
      <c r="G418" s="165" t="str">
        <f t="shared" si="19"/>
        <v>项</v>
      </c>
    </row>
    <row r="419" ht="36" customHeight="1" spans="1:7">
      <c r="A419" s="440" t="s">
        <v>805</v>
      </c>
      <c r="B419" s="311" t="s">
        <v>806</v>
      </c>
      <c r="C419" s="444">
        <v>84</v>
      </c>
      <c r="D419" s="448">
        <v>230</v>
      </c>
      <c r="E419" s="108">
        <f t="shared" si="20"/>
        <v>1.738</v>
      </c>
      <c r="F419" s="286" t="str">
        <f t="shared" si="18"/>
        <v>是</v>
      </c>
      <c r="G419" s="165" t="str">
        <f t="shared" si="19"/>
        <v>款</v>
      </c>
    </row>
    <row r="420" ht="36" customHeight="1" spans="1:7">
      <c r="A420" s="314">
        <v>2059999</v>
      </c>
      <c r="B420" s="314" t="s">
        <v>807</v>
      </c>
      <c r="C420" s="442">
        <v>84</v>
      </c>
      <c r="D420" s="447">
        <v>230</v>
      </c>
      <c r="E420" s="111">
        <f t="shared" si="20"/>
        <v>1.738</v>
      </c>
      <c r="F420" s="286" t="str">
        <f t="shared" si="18"/>
        <v>是</v>
      </c>
      <c r="G420" s="165" t="str">
        <f t="shared" si="19"/>
        <v>项</v>
      </c>
    </row>
    <row r="421" ht="36" customHeight="1" spans="1:7">
      <c r="A421" s="451" t="s">
        <v>808</v>
      </c>
      <c r="B421" s="452" t="s">
        <v>519</v>
      </c>
      <c r="C421" s="444"/>
      <c r="D421" s="447"/>
      <c r="E421" s="111"/>
      <c r="F421" s="286" t="str">
        <f t="shared" si="18"/>
        <v>否</v>
      </c>
      <c r="G421" s="165" t="str">
        <f t="shared" si="19"/>
        <v>项</v>
      </c>
    </row>
    <row r="422" ht="36" customHeight="1" spans="1:7">
      <c r="A422" s="451" t="s">
        <v>809</v>
      </c>
      <c r="B422" s="452" t="s">
        <v>810</v>
      </c>
      <c r="C422" s="444"/>
      <c r="D422" s="447"/>
      <c r="E422" s="111"/>
      <c r="F422" s="286" t="str">
        <f t="shared" si="18"/>
        <v>否</v>
      </c>
      <c r="G422" s="165" t="str">
        <f t="shared" si="19"/>
        <v>项</v>
      </c>
    </row>
    <row r="423" s="425" customFormat="1" ht="36" customHeight="1" spans="1:7">
      <c r="A423" s="435" t="s">
        <v>79</v>
      </c>
      <c r="B423" s="436" t="s">
        <v>80</v>
      </c>
      <c r="C423" s="444">
        <v>480</v>
      </c>
      <c r="D423" s="448">
        <v>998</v>
      </c>
      <c r="E423" s="108">
        <f t="shared" si="20"/>
        <v>1.079</v>
      </c>
      <c r="F423" s="439" t="str">
        <f t="shared" si="18"/>
        <v>是</v>
      </c>
      <c r="G423" s="425" t="str">
        <f t="shared" si="19"/>
        <v>类</v>
      </c>
    </row>
    <row r="424" ht="36" customHeight="1" spans="1:7">
      <c r="A424" s="440" t="s">
        <v>811</v>
      </c>
      <c r="B424" s="311" t="s">
        <v>812</v>
      </c>
      <c r="C424" s="444">
        <v>220</v>
      </c>
      <c r="D424" s="448">
        <v>150</v>
      </c>
      <c r="E424" s="108">
        <f t="shared" si="20"/>
        <v>-0.318</v>
      </c>
      <c r="F424" s="286" t="str">
        <f t="shared" si="18"/>
        <v>是</v>
      </c>
      <c r="G424" s="165" t="str">
        <f t="shared" si="19"/>
        <v>款</v>
      </c>
    </row>
    <row r="425" ht="36" customHeight="1" spans="1:7">
      <c r="A425" s="441" t="s">
        <v>813</v>
      </c>
      <c r="B425" s="314" t="s">
        <v>139</v>
      </c>
      <c r="C425" s="442">
        <v>150</v>
      </c>
      <c r="D425" s="447">
        <v>150</v>
      </c>
      <c r="E425" s="111">
        <f t="shared" si="20"/>
        <v>0</v>
      </c>
      <c r="F425" s="286" t="str">
        <f t="shared" si="18"/>
        <v>是</v>
      </c>
      <c r="G425" s="165" t="str">
        <f t="shared" si="19"/>
        <v>项</v>
      </c>
    </row>
    <row r="426" ht="36" customHeight="1" spans="1:7">
      <c r="A426" s="441" t="s">
        <v>814</v>
      </c>
      <c r="B426" s="314" t="s">
        <v>141</v>
      </c>
      <c r="C426" s="442">
        <v>70</v>
      </c>
      <c r="D426" s="447">
        <v>0</v>
      </c>
      <c r="E426" s="111">
        <f t="shared" si="20"/>
        <v>-1</v>
      </c>
      <c r="F426" s="286" t="str">
        <f t="shared" si="18"/>
        <v>是</v>
      </c>
      <c r="G426" s="165" t="str">
        <f t="shared" si="19"/>
        <v>项</v>
      </c>
    </row>
    <row r="427" ht="36" customHeight="1" spans="1:7">
      <c r="A427" s="441" t="s">
        <v>815</v>
      </c>
      <c r="B427" s="314" t="s">
        <v>143</v>
      </c>
      <c r="C427" s="445"/>
      <c r="D427" s="447"/>
      <c r="E427" s="111"/>
      <c r="F427" s="286" t="str">
        <f t="shared" si="18"/>
        <v>否</v>
      </c>
      <c r="G427" s="165" t="str">
        <f t="shared" si="19"/>
        <v>项</v>
      </c>
    </row>
    <row r="428" ht="36" customHeight="1" spans="1:7">
      <c r="A428" s="441" t="s">
        <v>816</v>
      </c>
      <c r="B428" s="314" t="s">
        <v>817</v>
      </c>
      <c r="C428" s="442"/>
      <c r="D428" s="447"/>
      <c r="E428" s="111"/>
      <c r="F428" s="286" t="str">
        <f t="shared" si="18"/>
        <v>否</v>
      </c>
      <c r="G428" s="165" t="str">
        <f t="shared" si="19"/>
        <v>项</v>
      </c>
    </row>
    <row r="429" ht="36" customHeight="1" spans="1:7">
      <c r="A429" s="440" t="s">
        <v>818</v>
      </c>
      <c r="B429" s="311" t="s">
        <v>819</v>
      </c>
      <c r="C429" s="444"/>
      <c r="D429" s="447"/>
      <c r="E429" s="111"/>
      <c r="F429" s="286" t="str">
        <f t="shared" si="18"/>
        <v>否</v>
      </c>
      <c r="G429" s="165" t="str">
        <f t="shared" si="19"/>
        <v>款</v>
      </c>
    </row>
    <row r="430" ht="36" customHeight="1" spans="1:7">
      <c r="A430" s="441" t="s">
        <v>820</v>
      </c>
      <c r="B430" s="314" t="s">
        <v>821</v>
      </c>
      <c r="C430" s="442"/>
      <c r="D430" s="447"/>
      <c r="E430" s="111"/>
      <c r="F430" s="286" t="str">
        <f t="shared" si="18"/>
        <v>否</v>
      </c>
      <c r="G430" s="165" t="str">
        <f t="shared" si="19"/>
        <v>项</v>
      </c>
    </row>
    <row r="431" ht="36" customHeight="1" spans="1:7">
      <c r="A431" s="441" t="s">
        <v>822</v>
      </c>
      <c r="B431" s="314" t="s">
        <v>823</v>
      </c>
      <c r="C431" s="442"/>
      <c r="D431" s="447"/>
      <c r="E431" s="111"/>
      <c r="F431" s="286" t="str">
        <f t="shared" si="18"/>
        <v>否</v>
      </c>
      <c r="G431" s="165" t="str">
        <f t="shared" si="19"/>
        <v>项</v>
      </c>
    </row>
    <row r="432" ht="36" customHeight="1" spans="1:7">
      <c r="A432" s="441" t="s">
        <v>824</v>
      </c>
      <c r="B432" s="314" t="s">
        <v>825</v>
      </c>
      <c r="C432" s="445"/>
      <c r="D432" s="447"/>
      <c r="E432" s="111"/>
      <c r="F432" s="286" t="str">
        <f t="shared" si="18"/>
        <v>否</v>
      </c>
      <c r="G432" s="165" t="str">
        <f t="shared" si="19"/>
        <v>项</v>
      </c>
    </row>
    <row r="433" ht="36" customHeight="1" spans="1:7">
      <c r="A433" s="441" t="s">
        <v>826</v>
      </c>
      <c r="B433" s="314" t="s">
        <v>827</v>
      </c>
      <c r="C433" s="442"/>
      <c r="D433" s="447"/>
      <c r="E433" s="111"/>
      <c r="F433" s="286" t="str">
        <f t="shared" si="18"/>
        <v>否</v>
      </c>
      <c r="G433" s="165" t="str">
        <f t="shared" si="19"/>
        <v>项</v>
      </c>
    </row>
    <row r="434" ht="36" customHeight="1" spans="1:7">
      <c r="A434" s="441" t="s">
        <v>828</v>
      </c>
      <c r="B434" s="314" t="s">
        <v>829</v>
      </c>
      <c r="C434" s="442"/>
      <c r="D434" s="447"/>
      <c r="E434" s="111"/>
      <c r="F434" s="286" t="str">
        <f t="shared" si="18"/>
        <v>否</v>
      </c>
      <c r="G434" s="165" t="str">
        <f t="shared" si="19"/>
        <v>项</v>
      </c>
    </row>
    <row r="435" ht="36" customHeight="1" spans="1:7">
      <c r="A435" s="441" t="s">
        <v>830</v>
      </c>
      <c r="B435" s="314" t="s">
        <v>831</v>
      </c>
      <c r="C435" s="442"/>
      <c r="D435" s="447"/>
      <c r="E435" s="111"/>
      <c r="F435" s="286" t="str">
        <f t="shared" si="18"/>
        <v>否</v>
      </c>
      <c r="G435" s="165" t="str">
        <f t="shared" si="19"/>
        <v>项</v>
      </c>
    </row>
    <row r="436" ht="36" customHeight="1" spans="1:7">
      <c r="A436" s="446">
        <v>2060208</v>
      </c>
      <c r="B436" s="457" t="s">
        <v>832</v>
      </c>
      <c r="C436" s="445"/>
      <c r="D436" s="447"/>
      <c r="E436" s="111"/>
      <c r="F436" s="286" t="str">
        <f t="shared" si="18"/>
        <v>否</v>
      </c>
      <c r="G436" s="165" t="str">
        <f t="shared" si="19"/>
        <v>项</v>
      </c>
    </row>
    <row r="437" ht="36" customHeight="1" spans="1:7">
      <c r="A437" s="441" t="s">
        <v>833</v>
      </c>
      <c r="B437" s="314" t="s">
        <v>834</v>
      </c>
      <c r="C437" s="444"/>
      <c r="D437" s="447"/>
      <c r="E437" s="111"/>
      <c r="F437" s="286" t="str">
        <f t="shared" si="18"/>
        <v>否</v>
      </c>
      <c r="G437" s="165" t="str">
        <f t="shared" si="19"/>
        <v>项</v>
      </c>
    </row>
    <row r="438" ht="36" customHeight="1" spans="1:7">
      <c r="A438" s="440" t="s">
        <v>835</v>
      </c>
      <c r="B438" s="311" t="s">
        <v>836</v>
      </c>
      <c r="C438" s="442"/>
      <c r="D438" s="447"/>
      <c r="E438" s="111"/>
      <c r="F438" s="286" t="str">
        <f t="shared" si="18"/>
        <v>否</v>
      </c>
      <c r="G438" s="165" t="str">
        <f t="shared" si="19"/>
        <v>款</v>
      </c>
    </row>
    <row r="439" ht="36" customHeight="1" spans="1:7">
      <c r="A439" s="441" t="s">
        <v>837</v>
      </c>
      <c r="B439" s="314" t="s">
        <v>821</v>
      </c>
      <c r="C439" s="442"/>
      <c r="D439" s="447"/>
      <c r="E439" s="111"/>
      <c r="F439" s="286" t="str">
        <f t="shared" si="18"/>
        <v>否</v>
      </c>
      <c r="G439" s="165" t="str">
        <f t="shared" si="19"/>
        <v>项</v>
      </c>
    </row>
    <row r="440" ht="36" customHeight="1" spans="1:7">
      <c r="A440" s="441" t="s">
        <v>838</v>
      </c>
      <c r="B440" s="314" t="s">
        <v>839</v>
      </c>
      <c r="C440" s="445"/>
      <c r="D440" s="447"/>
      <c r="E440" s="111"/>
      <c r="F440" s="286" t="str">
        <f t="shared" si="18"/>
        <v>否</v>
      </c>
      <c r="G440" s="165" t="str">
        <f t="shared" si="19"/>
        <v>项</v>
      </c>
    </row>
    <row r="441" ht="36" customHeight="1" spans="1:7">
      <c r="A441" s="441" t="s">
        <v>840</v>
      </c>
      <c r="B441" s="314" t="s">
        <v>841</v>
      </c>
      <c r="C441" s="442"/>
      <c r="D441" s="447">
        <v>0</v>
      </c>
      <c r="E441" s="111"/>
      <c r="F441" s="286" t="str">
        <f t="shared" si="18"/>
        <v>否</v>
      </c>
      <c r="G441" s="165" t="str">
        <f t="shared" si="19"/>
        <v>项</v>
      </c>
    </row>
    <row r="442" ht="36" customHeight="1" spans="1:7">
      <c r="A442" s="441" t="s">
        <v>842</v>
      </c>
      <c r="B442" s="314" t="s">
        <v>843</v>
      </c>
      <c r="C442" s="442"/>
      <c r="D442" s="447"/>
      <c r="E442" s="111"/>
      <c r="F442" s="286" t="str">
        <f t="shared" si="18"/>
        <v>否</v>
      </c>
      <c r="G442" s="165" t="str">
        <f t="shared" si="19"/>
        <v>项</v>
      </c>
    </row>
    <row r="443" ht="36" customHeight="1" spans="1:7">
      <c r="A443" s="441" t="s">
        <v>844</v>
      </c>
      <c r="B443" s="314" t="s">
        <v>845</v>
      </c>
      <c r="C443" s="442"/>
      <c r="D443" s="447"/>
      <c r="E443" s="111"/>
      <c r="F443" s="286" t="str">
        <f t="shared" si="18"/>
        <v>否</v>
      </c>
      <c r="G443" s="165" t="str">
        <f t="shared" si="19"/>
        <v>项</v>
      </c>
    </row>
    <row r="444" ht="36" customHeight="1" spans="1:7">
      <c r="A444" s="440" t="s">
        <v>846</v>
      </c>
      <c r="B444" s="311" t="s">
        <v>847</v>
      </c>
      <c r="C444" s="444">
        <v>200</v>
      </c>
      <c r="D444" s="448">
        <v>670</v>
      </c>
      <c r="E444" s="108">
        <f t="shared" si="20"/>
        <v>2.35</v>
      </c>
      <c r="F444" s="286" t="str">
        <f t="shared" si="18"/>
        <v>是</v>
      </c>
      <c r="G444" s="165" t="str">
        <f t="shared" si="19"/>
        <v>款</v>
      </c>
    </row>
    <row r="445" ht="36" customHeight="1" spans="1:7">
      <c r="A445" s="441" t="s">
        <v>848</v>
      </c>
      <c r="B445" s="314" t="s">
        <v>821</v>
      </c>
      <c r="C445" s="445"/>
      <c r="D445" s="447"/>
      <c r="E445" s="111"/>
      <c r="F445" s="286" t="str">
        <f t="shared" si="18"/>
        <v>否</v>
      </c>
      <c r="G445" s="165" t="str">
        <f t="shared" si="19"/>
        <v>项</v>
      </c>
    </row>
    <row r="446" ht="36" customHeight="1" spans="1:7">
      <c r="A446" s="441" t="s">
        <v>849</v>
      </c>
      <c r="B446" s="314" t="s">
        <v>850</v>
      </c>
      <c r="C446" s="445"/>
      <c r="D446" s="447"/>
      <c r="E446" s="111"/>
      <c r="F446" s="286" t="str">
        <f t="shared" si="18"/>
        <v>否</v>
      </c>
      <c r="G446" s="165" t="str">
        <f t="shared" si="19"/>
        <v>项</v>
      </c>
    </row>
    <row r="447" ht="36" customHeight="1" spans="1:7">
      <c r="A447" s="458">
        <v>2060405</v>
      </c>
      <c r="B447" s="314" t="s">
        <v>851</v>
      </c>
      <c r="C447" s="442"/>
      <c r="D447" s="447"/>
      <c r="E447" s="111"/>
      <c r="F447" s="286" t="str">
        <f t="shared" si="18"/>
        <v>否</v>
      </c>
      <c r="G447" s="165" t="str">
        <f t="shared" si="19"/>
        <v>项</v>
      </c>
    </row>
    <row r="448" ht="36" customHeight="1" spans="1:7">
      <c r="A448" s="441" t="s">
        <v>852</v>
      </c>
      <c r="B448" s="314" t="s">
        <v>853</v>
      </c>
      <c r="C448" s="442">
        <v>200</v>
      </c>
      <c r="D448" s="447">
        <v>670</v>
      </c>
      <c r="E448" s="111">
        <f t="shared" si="20"/>
        <v>2.35</v>
      </c>
      <c r="F448" s="286" t="str">
        <f t="shared" si="18"/>
        <v>是</v>
      </c>
      <c r="G448" s="165" t="str">
        <f t="shared" si="19"/>
        <v>项</v>
      </c>
    </row>
    <row r="449" ht="36" customHeight="1" spans="1:7">
      <c r="A449" s="440" t="s">
        <v>854</v>
      </c>
      <c r="B449" s="311" t="s">
        <v>855</v>
      </c>
      <c r="C449" s="444"/>
      <c r="D449" s="447">
        <v>0</v>
      </c>
      <c r="E449" s="111"/>
      <c r="F449" s="286" t="str">
        <f t="shared" ref="F449:F512" si="21">IF(LEN(A449)=3,"是",IF(B449&lt;&gt;"",IF(SUM(C449:D449)&lt;&gt;0,"是","否"),"是"))</f>
        <v>否</v>
      </c>
      <c r="G449" s="165" t="str">
        <f t="shared" ref="G449:G512" si="22">IF(LEN(A449)=3,"类",IF(LEN(A449)=5,"款","项"))</f>
        <v>款</v>
      </c>
    </row>
    <row r="450" ht="36" customHeight="1" spans="1:7">
      <c r="A450" s="441" t="s">
        <v>856</v>
      </c>
      <c r="B450" s="314" t="s">
        <v>821</v>
      </c>
      <c r="C450" s="445"/>
      <c r="D450" s="447"/>
      <c r="E450" s="111"/>
      <c r="F450" s="286" t="str">
        <f t="shared" si="21"/>
        <v>否</v>
      </c>
      <c r="G450" s="165" t="str">
        <f t="shared" si="22"/>
        <v>项</v>
      </c>
    </row>
    <row r="451" ht="36" customHeight="1" spans="1:7">
      <c r="A451" s="441" t="s">
        <v>857</v>
      </c>
      <c r="B451" s="314" t="s">
        <v>858</v>
      </c>
      <c r="C451" s="442"/>
      <c r="D451" s="447"/>
      <c r="E451" s="111"/>
      <c r="F451" s="286" t="str">
        <f t="shared" si="21"/>
        <v>否</v>
      </c>
      <c r="G451" s="165" t="str">
        <f t="shared" si="22"/>
        <v>项</v>
      </c>
    </row>
    <row r="452" ht="36" customHeight="1" spans="1:7">
      <c r="A452" s="441" t="s">
        <v>859</v>
      </c>
      <c r="B452" s="314" t="s">
        <v>860</v>
      </c>
      <c r="C452" s="442"/>
      <c r="D452" s="447"/>
      <c r="E452" s="111"/>
      <c r="F452" s="286" t="str">
        <f t="shared" si="21"/>
        <v>否</v>
      </c>
      <c r="G452" s="165" t="str">
        <f t="shared" si="22"/>
        <v>项</v>
      </c>
    </row>
    <row r="453" ht="36" customHeight="1" spans="1:7">
      <c r="A453" s="441" t="s">
        <v>861</v>
      </c>
      <c r="B453" s="314" t="s">
        <v>862</v>
      </c>
      <c r="C453" s="442"/>
      <c r="D453" s="447"/>
      <c r="E453" s="111"/>
      <c r="F453" s="286" t="str">
        <f t="shared" si="21"/>
        <v>否</v>
      </c>
      <c r="G453" s="165" t="str">
        <f t="shared" si="22"/>
        <v>项</v>
      </c>
    </row>
    <row r="454" ht="36" customHeight="1" spans="1:7">
      <c r="A454" s="440" t="s">
        <v>863</v>
      </c>
      <c r="B454" s="311" t="s">
        <v>864</v>
      </c>
      <c r="C454" s="444"/>
      <c r="D454" s="447"/>
      <c r="E454" s="111"/>
      <c r="F454" s="286" t="str">
        <f t="shared" si="21"/>
        <v>否</v>
      </c>
      <c r="G454" s="165" t="str">
        <f t="shared" si="22"/>
        <v>款</v>
      </c>
    </row>
    <row r="455" ht="36" customHeight="1" spans="1:7">
      <c r="A455" s="441" t="s">
        <v>865</v>
      </c>
      <c r="B455" s="314" t="s">
        <v>866</v>
      </c>
      <c r="C455" s="442"/>
      <c r="D455" s="447"/>
      <c r="E455" s="111"/>
      <c r="F455" s="286" t="str">
        <f t="shared" si="21"/>
        <v>否</v>
      </c>
      <c r="G455" s="165" t="str">
        <f t="shared" si="22"/>
        <v>项</v>
      </c>
    </row>
    <row r="456" ht="36" customHeight="1" spans="1:7">
      <c r="A456" s="441" t="s">
        <v>867</v>
      </c>
      <c r="B456" s="314" t="s">
        <v>868</v>
      </c>
      <c r="C456" s="442"/>
      <c r="D456" s="447"/>
      <c r="E456" s="111"/>
      <c r="F456" s="286" t="str">
        <f t="shared" si="21"/>
        <v>否</v>
      </c>
      <c r="G456" s="165" t="str">
        <f t="shared" si="22"/>
        <v>项</v>
      </c>
    </row>
    <row r="457" ht="36" customHeight="1" spans="1:7">
      <c r="A457" s="441" t="s">
        <v>869</v>
      </c>
      <c r="B457" s="314" t="s">
        <v>870</v>
      </c>
      <c r="C457" s="442"/>
      <c r="D457" s="447"/>
      <c r="E457" s="111"/>
      <c r="F457" s="286" t="str">
        <f t="shared" si="21"/>
        <v>否</v>
      </c>
      <c r="G457" s="165" t="str">
        <f t="shared" si="22"/>
        <v>项</v>
      </c>
    </row>
    <row r="458" ht="36" customHeight="1" spans="1:7">
      <c r="A458" s="441" t="s">
        <v>871</v>
      </c>
      <c r="B458" s="314" t="s">
        <v>872</v>
      </c>
      <c r="C458" s="445"/>
      <c r="D458" s="447"/>
      <c r="E458" s="111"/>
      <c r="F458" s="286" t="str">
        <f t="shared" si="21"/>
        <v>否</v>
      </c>
      <c r="G458" s="165" t="str">
        <f t="shared" si="22"/>
        <v>项</v>
      </c>
    </row>
    <row r="459" ht="36" customHeight="1" spans="1:7">
      <c r="A459" s="440" t="s">
        <v>873</v>
      </c>
      <c r="B459" s="311" t="s">
        <v>874</v>
      </c>
      <c r="C459" s="437">
        <v>60</v>
      </c>
      <c r="D459" s="448">
        <v>86</v>
      </c>
      <c r="E459" s="108">
        <f t="shared" ref="E459:E516" si="23">(D459-C459)/C459</f>
        <v>0.433</v>
      </c>
      <c r="F459" s="286" t="str">
        <f t="shared" si="21"/>
        <v>是</v>
      </c>
      <c r="G459" s="165" t="str">
        <f t="shared" si="22"/>
        <v>款</v>
      </c>
    </row>
    <row r="460" ht="36" customHeight="1" spans="1:7">
      <c r="A460" s="441" t="s">
        <v>875</v>
      </c>
      <c r="B460" s="314" t="s">
        <v>821</v>
      </c>
      <c r="C460" s="442"/>
      <c r="D460" s="447"/>
      <c r="E460" s="111"/>
      <c r="F460" s="286" t="str">
        <f t="shared" si="21"/>
        <v>否</v>
      </c>
      <c r="G460" s="165" t="str">
        <f t="shared" si="22"/>
        <v>项</v>
      </c>
    </row>
    <row r="461" ht="36" customHeight="1" spans="1:7">
      <c r="A461" s="441" t="s">
        <v>876</v>
      </c>
      <c r="B461" s="314" t="s">
        <v>877</v>
      </c>
      <c r="C461" s="442">
        <v>55</v>
      </c>
      <c r="D461" s="447">
        <v>66</v>
      </c>
      <c r="E461" s="111">
        <f t="shared" si="23"/>
        <v>0.2</v>
      </c>
      <c r="F461" s="286" t="str">
        <f t="shared" si="21"/>
        <v>是</v>
      </c>
      <c r="G461" s="165" t="str">
        <f t="shared" si="22"/>
        <v>项</v>
      </c>
    </row>
    <row r="462" ht="36" customHeight="1" spans="1:7">
      <c r="A462" s="441" t="s">
        <v>878</v>
      </c>
      <c r="B462" s="314" t="s">
        <v>879</v>
      </c>
      <c r="C462" s="442"/>
      <c r="D462" s="447"/>
      <c r="E462" s="111"/>
      <c r="F462" s="286" t="str">
        <f t="shared" si="21"/>
        <v>否</v>
      </c>
      <c r="G462" s="165" t="str">
        <f t="shared" si="22"/>
        <v>项</v>
      </c>
    </row>
    <row r="463" ht="36" customHeight="1" spans="1:7">
      <c r="A463" s="441" t="s">
        <v>880</v>
      </c>
      <c r="B463" s="314" t="s">
        <v>881</v>
      </c>
      <c r="C463" s="442"/>
      <c r="D463" s="447"/>
      <c r="E463" s="111"/>
      <c r="F463" s="286" t="str">
        <f t="shared" si="21"/>
        <v>否</v>
      </c>
      <c r="G463" s="165" t="str">
        <f t="shared" si="22"/>
        <v>项</v>
      </c>
    </row>
    <row r="464" ht="36" customHeight="1" spans="1:7">
      <c r="A464" s="441" t="s">
        <v>882</v>
      </c>
      <c r="B464" s="314" t="s">
        <v>883</v>
      </c>
      <c r="C464" s="445"/>
      <c r="D464" s="447"/>
      <c r="E464" s="111"/>
      <c r="F464" s="286" t="str">
        <f t="shared" si="21"/>
        <v>否</v>
      </c>
      <c r="G464" s="165" t="str">
        <f t="shared" si="22"/>
        <v>项</v>
      </c>
    </row>
    <row r="465" ht="36" customHeight="1" spans="1:7">
      <c r="A465" s="441" t="s">
        <v>884</v>
      </c>
      <c r="B465" s="314" t="s">
        <v>885</v>
      </c>
      <c r="C465" s="442">
        <v>5</v>
      </c>
      <c r="D465" s="447">
        <v>20</v>
      </c>
      <c r="E465" s="111">
        <f t="shared" si="23"/>
        <v>3</v>
      </c>
      <c r="F465" s="286" t="str">
        <f t="shared" si="21"/>
        <v>是</v>
      </c>
      <c r="G465" s="165" t="str">
        <f t="shared" si="22"/>
        <v>项</v>
      </c>
    </row>
    <row r="466" ht="36" customHeight="1" spans="1:7">
      <c r="A466" s="440" t="s">
        <v>886</v>
      </c>
      <c r="B466" s="311" t="s">
        <v>887</v>
      </c>
      <c r="C466" s="444"/>
      <c r="D466" s="447"/>
      <c r="E466" s="111"/>
      <c r="F466" s="286" t="str">
        <f t="shared" si="21"/>
        <v>否</v>
      </c>
      <c r="G466" s="165" t="str">
        <f t="shared" si="22"/>
        <v>款</v>
      </c>
    </row>
    <row r="467" ht="36" customHeight="1" spans="1:7">
      <c r="A467" s="441" t="s">
        <v>888</v>
      </c>
      <c r="B467" s="314" t="s">
        <v>889</v>
      </c>
      <c r="C467" s="442"/>
      <c r="D467" s="447"/>
      <c r="E467" s="111"/>
      <c r="F467" s="286" t="str">
        <f t="shared" si="21"/>
        <v>否</v>
      </c>
      <c r="G467" s="165" t="str">
        <f t="shared" si="22"/>
        <v>项</v>
      </c>
    </row>
    <row r="468" ht="36" customHeight="1" spans="1:7">
      <c r="A468" s="441" t="s">
        <v>890</v>
      </c>
      <c r="B468" s="314" t="s">
        <v>891</v>
      </c>
      <c r="C468" s="442"/>
      <c r="D468" s="447"/>
      <c r="E468" s="111"/>
      <c r="F468" s="286" t="str">
        <f t="shared" si="21"/>
        <v>否</v>
      </c>
      <c r="G468" s="165" t="str">
        <f t="shared" si="22"/>
        <v>项</v>
      </c>
    </row>
    <row r="469" ht="36" customHeight="1" spans="1:7">
      <c r="A469" s="441" t="s">
        <v>892</v>
      </c>
      <c r="B469" s="314" t="s">
        <v>893</v>
      </c>
      <c r="C469" s="442"/>
      <c r="D469" s="447"/>
      <c r="E469" s="111"/>
      <c r="F469" s="286" t="str">
        <f t="shared" si="21"/>
        <v>否</v>
      </c>
      <c r="G469" s="165" t="str">
        <f t="shared" si="22"/>
        <v>项</v>
      </c>
    </row>
    <row r="470" ht="36" customHeight="1" spans="1:7">
      <c r="A470" s="440" t="s">
        <v>894</v>
      </c>
      <c r="B470" s="311" t="s">
        <v>895</v>
      </c>
      <c r="C470" s="444"/>
      <c r="D470" s="447"/>
      <c r="E470" s="111"/>
      <c r="F470" s="286" t="str">
        <f t="shared" si="21"/>
        <v>否</v>
      </c>
      <c r="G470" s="165" t="str">
        <f t="shared" si="22"/>
        <v>款</v>
      </c>
    </row>
    <row r="471" ht="36" customHeight="1" spans="1:7">
      <c r="A471" s="441" t="s">
        <v>896</v>
      </c>
      <c r="B471" s="314" t="s">
        <v>897</v>
      </c>
      <c r="C471" s="442"/>
      <c r="D471" s="447"/>
      <c r="E471" s="111"/>
      <c r="F471" s="286" t="str">
        <f t="shared" si="21"/>
        <v>否</v>
      </c>
      <c r="G471" s="165" t="str">
        <f t="shared" si="22"/>
        <v>项</v>
      </c>
    </row>
    <row r="472" ht="36" customHeight="1" spans="1:7">
      <c r="A472" s="441" t="s">
        <v>898</v>
      </c>
      <c r="B472" s="314" t="s">
        <v>899</v>
      </c>
      <c r="C472" s="442"/>
      <c r="D472" s="447"/>
      <c r="E472" s="111"/>
      <c r="F472" s="286" t="str">
        <f t="shared" si="21"/>
        <v>否</v>
      </c>
      <c r="G472" s="165" t="str">
        <f t="shared" si="22"/>
        <v>项</v>
      </c>
    </row>
    <row r="473" ht="36" customHeight="1" spans="1:7">
      <c r="A473" s="441" t="s">
        <v>900</v>
      </c>
      <c r="B473" s="314" t="s">
        <v>901</v>
      </c>
      <c r="C473" s="442"/>
      <c r="D473" s="447"/>
      <c r="E473" s="111"/>
      <c r="F473" s="286" t="str">
        <f t="shared" si="21"/>
        <v>否</v>
      </c>
      <c r="G473" s="165" t="str">
        <f t="shared" si="22"/>
        <v>项</v>
      </c>
    </row>
    <row r="474" ht="36" customHeight="1" spans="1:7">
      <c r="A474" s="440" t="s">
        <v>902</v>
      </c>
      <c r="B474" s="311" t="s">
        <v>903</v>
      </c>
      <c r="C474" s="437"/>
      <c r="D474" s="447">
        <v>92</v>
      </c>
      <c r="E474" s="111"/>
      <c r="F474" s="286" t="str">
        <f t="shared" si="21"/>
        <v>是</v>
      </c>
      <c r="G474" s="165" t="str">
        <f t="shared" si="22"/>
        <v>款</v>
      </c>
    </row>
    <row r="475" ht="36" customHeight="1" spans="1:7">
      <c r="A475" s="441" t="s">
        <v>904</v>
      </c>
      <c r="B475" s="314" t="s">
        <v>905</v>
      </c>
      <c r="C475" s="442"/>
      <c r="D475" s="447"/>
      <c r="E475" s="111"/>
      <c r="F475" s="286" t="str">
        <f t="shared" si="21"/>
        <v>否</v>
      </c>
      <c r="G475" s="165" t="str">
        <f t="shared" si="22"/>
        <v>项</v>
      </c>
    </row>
    <row r="476" ht="36" customHeight="1" spans="1:7">
      <c r="A476" s="441" t="s">
        <v>906</v>
      </c>
      <c r="B476" s="314" t="s">
        <v>907</v>
      </c>
      <c r="C476" s="442"/>
      <c r="D476" s="447"/>
      <c r="E476" s="111"/>
      <c r="F476" s="286" t="str">
        <f t="shared" si="21"/>
        <v>否</v>
      </c>
      <c r="G476" s="165" t="str">
        <f t="shared" si="22"/>
        <v>项</v>
      </c>
    </row>
    <row r="477" ht="36" customHeight="1" spans="1:7">
      <c r="A477" s="441" t="s">
        <v>908</v>
      </c>
      <c r="B477" s="314" t="s">
        <v>909</v>
      </c>
      <c r="C477" s="442"/>
      <c r="D477" s="447"/>
      <c r="E477" s="111"/>
      <c r="F477" s="286" t="str">
        <f t="shared" si="21"/>
        <v>否</v>
      </c>
      <c r="G477" s="165" t="str">
        <f t="shared" si="22"/>
        <v>项</v>
      </c>
    </row>
    <row r="478" ht="36" customHeight="1" spans="1:7">
      <c r="A478" s="441" t="s">
        <v>910</v>
      </c>
      <c r="B478" s="314" t="s">
        <v>911</v>
      </c>
      <c r="C478" s="442"/>
      <c r="D478" s="447">
        <v>92</v>
      </c>
      <c r="E478" s="111"/>
      <c r="F478" s="286" t="str">
        <f t="shared" si="21"/>
        <v>是</v>
      </c>
      <c r="G478" s="165" t="str">
        <f t="shared" si="22"/>
        <v>项</v>
      </c>
    </row>
    <row r="479" ht="36" customHeight="1" spans="1:7">
      <c r="A479" s="440" t="s">
        <v>912</v>
      </c>
      <c r="B479" s="456" t="s">
        <v>519</v>
      </c>
      <c r="C479" s="444"/>
      <c r="D479" s="447"/>
      <c r="E479" s="111"/>
      <c r="F479" s="286" t="str">
        <f t="shared" si="21"/>
        <v>否</v>
      </c>
      <c r="G479" s="165" t="str">
        <f t="shared" si="22"/>
        <v>项</v>
      </c>
    </row>
    <row r="480" s="425" customFormat="1" ht="36" customHeight="1" spans="1:7">
      <c r="A480" s="435" t="s">
        <v>81</v>
      </c>
      <c r="B480" s="436" t="s">
        <v>82</v>
      </c>
      <c r="C480" s="444">
        <v>1770</v>
      </c>
      <c r="D480" s="448">
        <v>2028</v>
      </c>
      <c r="E480" s="108">
        <f t="shared" si="23"/>
        <v>0.146</v>
      </c>
      <c r="F480" s="439" t="str">
        <f t="shared" si="21"/>
        <v>是</v>
      </c>
      <c r="G480" s="425" t="str">
        <f t="shared" si="22"/>
        <v>类</v>
      </c>
    </row>
    <row r="481" ht="36" customHeight="1" spans="1:7">
      <c r="A481" s="440" t="s">
        <v>913</v>
      </c>
      <c r="B481" s="311" t="s">
        <v>914</v>
      </c>
      <c r="C481" s="437">
        <v>1140</v>
      </c>
      <c r="D481" s="448">
        <v>1056</v>
      </c>
      <c r="E481" s="108">
        <f t="shared" si="23"/>
        <v>-0.074</v>
      </c>
      <c r="F481" s="286" t="str">
        <f t="shared" si="21"/>
        <v>是</v>
      </c>
      <c r="G481" s="165" t="str">
        <f t="shared" si="22"/>
        <v>款</v>
      </c>
    </row>
    <row r="482" ht="36" customHeight="1" spans="1:7">
      <c r="A482" s="441" t="s">
        <v>915</v>
      </c>
      <c r="B482" s="314" t="s">
        <v>139</v>
      </c>
      <c r="C482" s="442">
        <v>469</v>
      </c>
      <c r="D482" s="447">
        <v>498</v>
      </c>
      <c r="E482" s="111">
        <f t="shared" si="23"/>
        <v>0.062</v>
      </c>
      <c r="F482" s="286" t="str">
        <f t="shared" si="21"/>
        <v>是</v>
      </c>
      <c r="G482" s="165" t="str">
        <f t="shared" si="22"/>
        <v>项</v>
      </c>
    </row>
    <row r="483" ht="36" customHeight="1" spans="1:7">
      <c r="A483" s="441" t="s">
        <v>916</v>
      </c>
      <c r="B483" s="314" t="s">
        <v>141</v>
      </c>
      <c r="C483" s="442"/>
      <c r="D483" s="447"/>
      <c r="E483" s="111"/>
      <c r="F483" s="286" t="str">
        <f t="shared" si="21"/>
        <v>否</v>
      </c>
      <c r="G483" s="165" t="str">
        <f t="shared" si="22"/>
        <v>项</v>
      </c>
    </row>
    <row r="484" ht="36" customHeight="1" spans="1:7">
      <c r="A484" s="441" t="s">
        <v>917</v>
      </c>
      <c r="B484" s="314" t="s">
        <v>143</v>
      </c>
      <c r="C484" s="442"/>
      <c r="D484" s="447"/>
      <c r="E484" s="111"/>
      <c r="F484" s="286" t="str">
        <f t="shared" si="21"/>
        <v>否</v>
      </c>
      <c r="G484" s="165" t="str">
        <f t="shared" si="22"/>
        <v>项</v>
      </c>
    </row>
    <row r="485" ht="36" customHeight="1" spans="1:7">
      <c r="A485" s="441" t="s">
        <v>918</v>
      </c>
      <c r="B485" s="314" t="s">
        <v>919</v>
      </c>
      <c r="C485" s="442"/>
      <c r="D485" s="447">
        <v>10</v>
      </c>
      <c r="E485" s="111"/>
      <c r="F485" s="286" t="str">
        <f t="shared" si="21"/>
        <v>是</v>
      </c>
      <c r="G485" s="165" t="str">
        <f t="shared" si="22"/>
        <v>项</v>
      </c>
    </row>
    <row r="486" ht="36" customHeight="1" spans="1:7">
      <c r="A486" s="441" t="s">
        <v>920</v>
      </c>
      <c r="B486" s="314" t="s">
        <v>921</v>
      </c>
      <c r="C486" s="442"/>
      <c r="D486" s="447"/>
      <c r="E486" s="111"/>
      <c r="F486" s="286" t="str">
        <f t="shared" si="21"/>
        <v>否</v>
      </c>
      <c r="G486" s="165" t="str">
        <f t="shared" si="22"/>
        <v>项</v>
      </c>
    </row>
    <row r="487" ht="36" customHeight="1" spans="1:7">
      <c r="A487" s="441" t="s">
        <v>922</v>
      </c>
      <c r="B487" s="314" t="s">
        <v>923</v>
      </c>
      <c r="C487" s="445"/>
      <c r="D487" s="447"/>
      <c r="E487" s="111"/>
      <c r="F487" s="286" t="str">
        <f t="shared" si="21"/>
        <v>否</v>
      </c>
      <c r="G487" s="165" t="str">
        <f t="shared" si="22"/>
        <v>项</v>
      </c>
    </row>
    <row r="488" ht="36" customHeight="1" spans="1:7">
      <c r="A488" s="441" t="s">
        <v>924</v>
      </c>
      <c r="B488" s="314" t="s">
        <v>925</v>
      </c>
      <c r="C488" s="442"/>
      <c r="D488" s="447"/>
      <c r="E488" s="111"/>
      <c r="F488" s="286" t="str">
        <f t="shared" si="21"/>
        <v>否</v>
      </c>
      <c r="G488" s="165" t="str">
        <f t="shared" si="22"/>
        <v>项</v>
      </c>
    </row>
    <row r="489" ht="36" customHeight="1" spans="1:7">
      <c r="A489" s="441" t="s">
        <v>926</v>
      </c>
      <c r="B489" s="314" t="s">
        <v>927</v>
      </c>
      <c r="C489" s="442"/>
      <c r="D489" s="447"/>
      <c r="E489" s="111"/>
      <c r="F489" s="286" t="str">
        <f t="shared" si="21"/>
        <v>否</v>
      </c>
      <c r="G489" s="165" t="str">
        <f t="shared" si="22"/>
        <v>项</v>
      </c>
    </row>
    <row r="490" ht="36" customHeight="1" spans="1:7">
      <c r="A490" s="441" t="s">
        <v>928</v>
      </c>
      <c r="B490" s="314" t="s">
        <v>929</v>
      </c>
      <c r="C490" s="442">
        <v>408</v>
      </c>
      <c r="D490" s="447">
        <v>328</v>
      </c>
      <c r="E490" s="111">
        <f t="shared" si="23"/>
        <v>-0.196</v>
      </c>
      <c r="F490" s="286" t="str">
        <f t="shared" si="21"/>
        <v>是</v>
      </c>
      <c r="G490" s="165" t="str">
        <f t="shared" si="22"/>
        <v>项</v>
      </c>
    </row>
    <row r="491" ht="36" customHeight="1" spans="1:7">
      <c r="A491" s="441" t="s">
        <v>930</v>
      </c>
      <c r="B491" s="314" t="s">
        <v>931</v>
      </c>
      <c r="C491" s="442"/>
      <c r="D491" s="447"/>
      <c r="E491" s="111"/>
      <c r="F491" s="286" t="str">
        <f t="shared" si="21"/>
        <v>否</v>
      </c>
      <c r="G491" s="165" t="str">
        <f t="shared" si="22"/>
        <v>项</v>
      </c>
    </row>
    <row r="492" ht="36" customHeight="1" spans="1:7">
      <c r="A492" s="441" t="s">
        <v>932</v>
      </c>
      <c r="B492" s="314" t="s">
        <v>933</v>
      </c>
      <c r="C492" s="445">
        <v>8</v>
      </c>
      <c r="D492" s="447">
        <v>60</v>
      </c>
      <c r="E492" s="111">
        <f t="shared" si="23"/>
        <v>6.5</v>
      </c>
      <c r="F492" s="286" t="str">
        <f t="shared" si="21"/>
        <v>是</v>
      </c>
      <c r="G492" s="165" t="str">
        <f t="shared" si="22"/>
        <v>项</v>
      </c>
    </row>
    <row r="493" ht="36" customHeight="1" spans="1:7">
      <c r="A493" s="441" t="s">
        <v>934</v>
      </c>
      <c r="B493" s="314" t="s">
        <v>935</v>
      </c>
      <c r="C493" s="442"/>
      <c r="D493" s="447"/>
      <c r="E493" s="111"/>
      <c r="F493" s="286" t="str">
        <f t="shared" si="21"/>
        <v>否</v>
      </c>
      <c r="G493" s="165" t="str">
        <f t="shared" si="22"/>
        <v>项</v>
      </c>
    </row>
    <row r="494" ht="36" customHeight="1" spans="1:7">
      <c r="A494" s="441" t="s">
        <v>936</v>
      </c>
      <c r="B494" s="314" t="s">
        <v>937</v>
      </c>
      <c r="C494" s="442"/>
      <c r="D494" s="447"/>
      <c r="E494" s="111"/>
      <c r="F494" s="286" t="str">
        <f t="shared" si="21"/>
        <v>否</v>
      </c>
      <c r="G494" s="165" t="str">
        <f t="shared" si="22"/>
        <v>项</v>
      </c>
    </row>
    <row r="495" ht="36" customHeight="1" spans="1:7">
      <c r="A495" s="441" t="s">
        <v>938</v>
      </c>
      <c r="B495" s="314" t="s">
        <v>939</v>
      </c>
      <c r="C495" s="442"/>
      <c r="D495" s="447"/>
      <c r="E495" s="111"/>
      <c r="F495" s="286" t="str">
        <f t="shared" si="21"/>
        <v>否</v>
      </c>
      <c r="G495" s="165" t="str">
        <f t="shared" si="22"/>
        <v>项</v>
      </c>
    </row>
    <row r="496" ht="36" customHeight="1" spans="1:7">
      <c r="A496" s="441" t="s">
        <v>940</v>
      </c>
      <c r="B496" s="314" t="s">
        <v>941</v>
      </c>
      <c r="C496" s="442">
        <v>255</v>
      </c>
      <c r="D496" s="447">
        <v>160</v>
      </c>
      <c r="E496" s="111">
        <f t="shared" si="23"/>
        <v>-0.373</v>
      </c>
      <c r="F496" s="286" t="str">
        <f t="shared" si="21"/>
        <v>是</v>
      </c>
      <c r="G496" s="165" t="str">
        <f t="shared" si="22"/>
        <v>项</v>
      </c>
    </row>
    <row r="497" ht="36" customHeight="1" spans="1:7">
      <c r="A497" s="440" t="s">
        <v>942</v>
      </c>
      <c r="B497" s="311" t="s">
        <v>943</v>
      </c>
      <c r="C497" s="437"/>
      <c r="D497" s="448">
        <v>80</v>
      </c>
      <c r="E497" s="111"/>
      <c r="F497" s="286" t="str">
        <f t="shared" si="21"/>
        <v>是</v>
      </c>
      <c r="G497" s="165" t="str">
        <f t="shared" si="22"/>
        <v>款</v>
      </c>
    </row>
    <row r="498" ht="36" customHeight="1" spans="1:7">
      <c r="A498" s="441" t="s">
        <v>944</v>
      </c>
      <c r="B498" s="314" t="s">
        <v>139</v>
      </c>
      <c r="C498" s="442"/>
      <c r="D498" s="448"/>
      <c r="E498" s="111"/>
      <c r="F498" s="286" t="str">
        <f t="shared" si="21"/>
        <v>否</v>
      </c>
      <c r="G498" s="165" t="str">
        <f t="shared" si="22"/>
        <v>项</v>
      </c>
    </row>
    <row r="499" ht="36" customHeight="1" spans="1:7">
      <c r="A499" s="441" t="s">
        <v>945</v>
      </c>
      <c r="B499" s="314" t="s">
        <v>141</v>
      </c>
      <c r="C499" s="442"/>
      <c r="D499" s="447"/>
      <c r="E499" s="111"/>
      <c r="F499" s="286" t="str">
        <f t="shared" si="21"/>
        <v>否</v>
      </c>
      <c r="G499" s="165" t="str">
        <f t="shared" si="22"/>
        <v>项</v>
      </c>
    </row>
    <row r="500" ht="36" customHeight="1" spans="1:7">
      <c r="A500" s="441" t="s">
        <v>946</v>
      </c>
      <c r="B500" s="314" t="s">
        <v>143</v>
      </c>
      <c r="C500" s="442"/>
      <c r="D500" s="447"/>
      <c r="E500" s="111"/>
      <c r="F500" s="286" t="str">
        <f t="shared" si="21"/>
        <v>否</v>
      </c>
      <c r="G500" s="165" t="str">
        <f t="shared" si="22"/>
        <v>项</v>
      </c>
    </row>
    <row r="501" ht="36" customHeight="1" spans="1:7">
      <c r="A501" s="441" t="s">
        <v>947</v>
      </c>
      <c r="B501" s="314" t="s">
        <v>948</v>
      </c>
      <c r="C501" s="442"/>
      <c r="D501" s="447">
        <v>80</v>
      </c>
      <c r="E501" s="111"/>
      <c r="F501" s="286" t="str">
        <f t="shared" si="21"/>
        <v>是</v>
      </c>
      <c r="G501" s="165" t="str">
        <f t="shared" si="22"/>
        <v>项</v>
      </c>
    </row>
    <row r="502" ht="36" customHeight="1" spans="1:7">
      <c r="A502" s="441" t="s">
        <v>949</v>
      </c>
      <c r="B502" s="314" t="s">
        <v>950</v>
      </c>
      <c r="C502" s="442"/>
      <c r="D502" s="447"/>
      <c r="E502" s="111"/>
      <c r="F502" s="286" t="str">
        <f t="shared" si="21"/>
        <v>否</v>
      </c>
      <c r="G502" s="165" t="str">
        <f t="shared" si="22"/>
        <v>项</v>
      </c>
    </row>
    <row r="503" ht="36" customHeight="1" spans="1:7">
      <c r="A503" s="441" t="s">
        <v>951</v>
      </c>
      <c r="B503" s="314" t="s">
        <v>952</v>
      </c>
      <c r="C503" s="442"/>
      <c r="D503" s="447"/>
      <c r="E503" s="111"/>
      <c r="F503" s="286" t="str">
        <f t="shared" si="21"/>
        <v>否</v>
      </c>
      <c r="G503" s="165" t="str">
        <f t="shared" si="22"/>
        <v>项</v>
      </c>
    </row>
    <row r="504" ht="36" customHeight="1" spans="1:7">
      <c r="A504" s="441" t="s">
        <v>953</v>
      </c>
      <c r="B504" s="314" t="s">
        <v>954</v>
      </c>
      <c r="C504" s="445"/>
      <c r="D504" s="447"/>
      <c r="E504" s="111"/>
      <c r="F504" s="286" t="str">
        <f t="shared" si="21"/>
        <v>否</v>
      </c>
      <c r="G504" s="165" t="str">
        <f t="shared" si="22"/>
        <v>项</v>
      </c>
    </row>
    <row r="505" ht="36" customHeight="1" spans="1:7">
      <c r="A505" s="440" t="s">
        <v>955</v>
      </c>
      <c r="B505" s="311" t="s">
        <v>956</v>
      </c>
      <c r="C505" s="444">
        <v>20</v>
      </c>
      <c r="D505" s="448">
        <v>300</v>
      </c>
      <c r="E505" s="108">
        <f t="shared" si="23"/>
        <v>14</v>
      </c>
      <c r="F505" s="286" t="str">
        <f t="shared" si="21"/>
        <v>是</v>
      </c>
      <c r="G505" s="165" t="str">
        <f t="shared" si="22"/>
        <v>款</v>
      </c>
    </row>
    <row r="506" ht="36" customHeight="1" spans="1:7">
      <c r="A506" s="441" t="s">
        <v>957</v>
      </c>
      <c r="B506" s="314" t="s">
        <v>139</v>
      </c>
      <c r="C506" s="442"/>
      <c r="D506" s="447"/>
      <c r="E506" s="111"/>
      <c r="F506" s="286" t="str">
        <f t="shared" si="21"/>
        <v>否</v>
      </c>
      <c r="G506" s="165" t="str">
        <f t="shared" si="22"/>
        <v>项</v>
      </c>
    </row>
    <row r="507" ht="36" customHeight="1" spans="1:7">
      <c r="A507" s="441" t="s">
        <v>958</v>
      </c>
      <c r="B507" s="314" t="s">
        <v>141</v>
      </c>
      <c r="C507" s="442"/>
      <c r="D507" s="447"/>
      <c r="E507" s="111"/>
      <c r="F507" s="286" t="str">
        <f t="shared" si="21"/>
        <v>否</v>
      </c>
      <c r="G507" s="165" t="str">
        <f t="shared" si="22"/>
        <v>项</v>
      </c>
    </row>
    <row r="508" ht="36" customHeight="1" spans="1:7">
      <c r="A508" s="441" t="s">
        <v>959</v>
      </c>
      <c r="B508" s="314" t="s">
        <v>143</v>
      </c>
      <c r="C508" s="445"/>
      <c r="D508" s="447"/>
      <c r="E508" s="111"/>
      <c r="F508" s="286" t="str">
        <f t="shared" si="21"/>
        <v>否</v>
      </c>
      <c r="G508" s="165" t="str">
        <f t="shared" si="22"/>
        <v>项</v>
      </c>
    </row>
    <row r="509" ht="36" customHeight="1" spans="1:7">
      <c r="A509" s="441" t="s">
        <v>960</v>
      </c>
      <c r="B509" s="314" t="s">
        <v>961</v>
      </c>
      <c r="C509" s="442"/>
      <c r="D509" s="447"/>
      <c r="E509" s="111"/>
      <c r="F509" s="286" t="str">
        <f t="shared" si="21"/>
        <v>否</v>
      </c>
      <c r="G509" s="165" t="str">
        <f t="shared" si="22"/>
        <v>项</v>
      </c>
    </row>
    <row r="510" ht="36" customHeight="1" spans="1:7">
      <c r="A510" s="441" t="s">
        <v>962</v>
      </c>
      <c r="B510" s="314" t="s">
        <v>963</v>
      </c>
      <c r="C510" s="442"/>
      <c r="D510" s="447"/>
      <c r="E510" s="111"/>
      <c r="F510" s="286" t="str">
        <f t="shared" si="21"/>
        <v>否</v>
      </c>
      <c r="G510" s="165" t="str">
        <f t="shared" si="22"/>
        <v>项</v>
      </c>
    </row>
    <row r="511" ht="36" customHeight="1" spans="1:7">
      <c r="A511" s="441" t="s">
        <v>964</v>
      </c>
      <c r="B511" s="314" t="s">
        <v>965</v>
      </c>
      <c r="C511" s="445"/>
      <c r="D511" s="447"/>
      <c r="E511" s="111"/>
      <c r="F511" s="286" t="str">
        <f t="shared" si="21"/>
        <v>否</v>
      </c>
      <c r="G511" s="165" t="str">
        <f t="shared" si="22"/>
        <v>项</v>
      </c>
    </row>
    <row r="512" ht="36" customHeight="1" spans="1:7">
      <c r="A512" s="441" t="s">
        <v>966</v>
      </c>
      <c r="B512" s="314" t="s">
        <v>967</v>
      </c>
      <c r="C512" s="442">
        <v>20</v>
      </c>
      <c r="D512" s="447">
        <v>300</v>
      </c>
      <c r="E512" s="111">
        <f t="shared" si="23"/>
        <v>14</v>
      </c>
      <c r="F512" s="286" t="str">
        <f t="shared" si="21"/>
        <v>是</v>
      </c>
      <c r="G512" s="165" t="str">
        <f t="shared" si="22"/>
        <v>项</v>
      </c>
    </row>
    <row r="513" ht="36" customHeight="1" spans="1:7">
      <c r="A513" s="441" t="s">
        <v>968</v>
      </c>
      <c r="B513" s="314" t="s">
        <v>969</v>
      </c>
      <c r="C513" s="442"/>
      <c r="D513" s="447"/>
      <c r="E513" s="111"/>
      <c r="F513" s="286" t="str">
        <f t="shared" ref="F513:F576" si="24">IF(LEN(A513)=3,"是",IF(B513&lt;&gt;"",IF(SUM(C513:D513)&lt;&gt;0,"是","否"),"是"))</f>
        <v>否</v>
      </c>
      <c r="G513" s="165" t="str">
        <f t="shared" ref="G513:G576" si="25">IF(LEN(A513)=3,"类",IF(LEN(A513)=5,"款","项"))</f>
        <v>项</v>
      </c>
    </row>
    <row r="514" ht="36" customHeight="1" spans="1:7">
      <c r="A514" s="441" t="s">
        <v>970</v>
      </c>
      <c r="B514" s="314" t="s">
        <v>971</v>
      </c>
      <c r="C514" s="442"/>
      <c r="D514" s="447"/>
      <c r="E514" s="111"/>
      <c r="F514" s="286" t="str">
        <f t="shared" si="24"/>
        <v>否</v>
      </c>
      <c r="G514" s="165" t="str">
        <f t="shared" si="25"/>
        <v>项</v>
      </c>
    </row>
    <row r="515" ht="36" customHeight="1" spans="1:7">
      <c r="A515" s="441" t="s">
        <v>972</v>
      </c>
      <c r="B515" s="314" t="s">
        <v>973</v>
      </c>
      <c r="C515" s="442"/>
      <c r="D515" s="447"/>
      <c r="E515" s="111"/>
      <c r="F515" s="286" t="str">
        <f t="shared" si="24"/>
        <v>否</v>
      </c>
      <c r="G515" s="165" t="str">
        <f t="shared" si="25"/>
        <v>项</v>
      </c>
    </row>
    <row r="516" ht="36" customHeight="1" spans="1:7">
      <c r="A516" s="440" t="s">
        <v>974</v>
      </c>
      <c r="B516" s="311" t="s">
        <v>975</v>
      </c>
      <c r="C516" s="437">
        <v>20</v>
      </c>
      <c r="D516" s="448">
        <v>7</v>
      </c>
      <c r="E516" s="108">
        <f t="shared" si="23"/>
        <v>-0.65</v>
      </c>
      <c r="F516" s="286" t="str">
        <f t="shared" si="24"/>
        <v>是</v>
      </c>
      <c r="G516" s="165" t="str">
        <f t="shared" si="25"/>
        <v>款</v>
      </c>
    </row>
    <row r="517" ht="36" customHeight="1" spans="1:7">
      <c r="A517" s="441" t="s">
        <v>976</v>
      </c>
      <c r="B517" s="314" t="s">
        <v>139</v>
      </c>
      <c r="C517" s="445">
        <v>13</v>
      </c>
      <c r="D517" s="447"/>
      <c r="E517" s="111">
        <f t="shared" ref="E517:E577" si="26">(D517-C517)/C517</f>
        <v>-1</v>
      </c>
      <c r="F517" s="286" t="str">
        <f t="shared" si="24"/>
        <v>是</v>
      </c>
      <c r="G517" s="165" t="str">
        <f t="shared" si="25"/>
        <v>项</v>
      </c>
    </row>
    <row r="518" ht="36" customHeight="1" spans="1:7">
      <c r="A518" s="441" t="s">
        <v>977</v>
      </c>
      <c r="B518" s="314" t="s">
        <v>141</v>
      </c>
      <c r="C518" s="442"/>
      <c r="D518" s="447"/>
      <c r="E518" s="111"/>
      <c r="F518" s="286" t="str">
        <f t="shared" si="24"/>
        <v>否</v>
      </c>
      <c r="G518" s="165" t="str">
        <f t="shared" si="25"/>
        <v>项</v>
      </c>
    </row>
    <row r="519" ht="36" customHeight="1" spans="1:7">
      <c r="A519" s="441" t="s">
        <v>978</v>
      </c>
      <c r="B519" s="314" t="s">
        <v>143</v>
      </c>
      <c r="C519" s="442"/>
      <c r="D519" s="447"/>
      <c r="E519" s="111"/>
      <c r="F519" s="286" t="str">
        <f t="shared" si="24"/>
        <v>否</v>
      </c>
      <c r="G519" s="165" t="str">
        <f t="shared" si="25"/>
        <v>项</v>
      </c>
    </row>
    <row r="520" ht="36" customHeight="1" spans="1:7">
      <c r="A520" s="441" t="s">
        <v>979</v>
      </c>
      <c r="B520" s="314" t="s">
        <v>980</v>
      </c>
      <c r="C520" s="442"/>
      <c r="D520" s="447"/>
      <c r="E520" s="111"/>
      <c r="F520" s="286" t="str">
        <f t="shared" si="24"/>
        <v>否</v>
      </c>
      <c r="G520" s="165" t="str">
        <f t="shared" si="25"/>
        <v>项</v>
      </c>
    </row>
    <row r="521" ht="36" customHeight="1" spans="1:7">
      <c r="A521" s="441" t="s">
        <v>981</v>
      </c>
      <c r="B521" s="314" t="s">
        <v>982</v>
      </c>
      <c r="C521" s="442"/>
      <c r="D521" s="447"/>
      <c r="E521" s="111"/>
      <c r="F521" s="286" t="str">
        <f t="shared" si="24"/>
        <v>否</v>
      </c>
      <c r="G521" s="165" t="str">
        <f t="shared" si="25"/>
        <v>项</v>
      </c>
    </row>
    <row r="522" ht="36" customHeight="1" spans="1:7">
      <c r="A522" s="441" t="s">
        <v>983</v>
      </c>
      <c r="B522" s="314" t="s">
        <v>984</v>
      </c>
      <c r="C522" s="442"/>
      <c r="D522" s="447"/>
      <c r="E522" s="111"/>
      <c r="F522" s="286" t="str">
        <f t="shared" si="24"/>
        <v>否</v>
      </c>
      <c r="G522" s="165" t="str">
        <f t="shared" si="25"/>
        <v>项</v>
      </c>
    </row>
    <row r="523" ht="36" customHeight="1" spans="1:7">
      <c r="A523" s="441" t="s">
        <v>985</v>
      </c>
      <c r="B523" s="314" t="s">
        <v>986</v>
      </c>
      <c r="C523" s="442"/>
      <c r="D523" s="447"/>
      <c r="E523" s="111"/>
      <c r="F523" s="286" t="str">
        <f t="shared" si="24"/>
        <v>否</v>
      </c>
      <c r="G523" s="165" t="str">
        <f t="shared" si="25"/>
        <v>项</v>
      </c>
    </row>
    <row r="524" ht="36" customHeight="1" spans="1:7">
      <c r="A524" s="441" t="s">
        <v>987</v>
      </c>
      <c r="B524" s="314" t="s">
        <v>988</v>
      </c>
      <c r="C524" s="442">
        <v>7</v>
      </c>
      <c r="D524" s="447">
        <v>7</v>
      </c>
      <c r="E524" s="111">
        <f t="shared" si="26"/>
        <v>0</v>
      </c>
      <c r="F524" s="286" t="str">
        <f t="shared" si="24"/>
        <v>是</v>
      </c>
      <c r="G524" s="165" t="str">
        <f t="shared" si="25"/>
        <v>项</v>
      </c>
    </row>
    <row r="525" ht="36" customHeight="1" spans="1:7">
      <c r="A525" s="440" t="s">
        <v>989</v>
      </c>
      <c r="B525" s="311" t="s">
        <v>990</v>
      </c>
      <c r="C525" s="444">
        <v>169</v>
      </c>
      <c r="D525" s="448">
        <v>85</v>
      </c>
      <c r="E525" s="108">
        <f t="shared" si="26"/>
        <v>-0.497</v>
      </c>
      <c r="F525" s="286" t="str">
        <f t="shared" si="24"/>
        <v>是</v>
      </c>
      <c r="G525" s="165" t="str">
        <f t="shared" si="25"/>
        <v>款</v>
      </c>
    </row>
    <row r="526" ht="36" customHeight="1" spans="1:7">
      <c r="A526" s="441" t="s">
        <v>991</v>
      </c>
      <c r="B526" s="314" t="s">
        <v>139</v>
      </c>
      <c r="C526" s="442">
        <v>115</v>
      </c>
      <c r="D526" s="447"/>
      <c r="E526" s="111">
        <f t="shared" si="26"/>
        <v>-1</v>
      </c>
      <c r="F526" s="286" t="str">
        <f t="shared" si="24"/>
        <v>是</v>
      </c>
      <c r="G526" s="165" t="str">
        <f t="shared" si="25"/>
        <v>项</v>
      </c>
    </row>
    <row r="527" ht="36" customHeight="1" spans="1:7">
      <c r="A527" s="441" t="s">
        <v>992</v>
      </c>
      <c r="B527" s="314" t="s">
        <v>141</v>
      </c>
      <c r="C527" s="442"/>
      <c r="D527" s="447"/>
      <c r="E527" s="111"/>
      <c r="F527" s="286" t="str">
        <f t="shared" si="24"/>
        <v>否</v>
      </c>
      <c r="G527" s="165" t="str">
        <f t="shared" si="25"/>
        <v>项</v>
      </c>
    </row>
    <row r="528" ht="36" customHeight="1" spans="1:7">
      <c r="A528" s="441" t="s">
        <v>993</v>
      </c>
      <c r="B528" s="314" t="s">
        <v>143</v>
      </c>
      <c r="C528" s="442"/>
      <c r="D528" s="447"/>
      <c r="E528" s="111"/>
      <c r="F528" s="286" t="str">
        <f t="shared" si="24"/>
        <v>否</v>
      </c>
      <c r="G528" s="165" t="str">
        <f t="shared" si="25"/>
        <v>项</v>
      </c>
    </row>
    <row r="529" ht="36" customHeight="1" spans="1:7">
      <c r="A529" s="441" t="s">
        <v>994</v>
      </c>
      <c r="B529" s="314" t="s">
        <v>995</v>
      </c>
      <c r="C529" s="442"/>
      <c r="D529" s="447"/>
      <c r="E529" s="111"/>
      <c r="F529" s="286" t="str">
        <f t="shared" si="24"/>
        <v>否</v>
      </c>
      <c r="G529" s="165" t="str">
        <f t="shared" si="25"/>
        <v>项</v>
      </c>
    </row>
    <row r="530" ht="36" customHeight="1" spans="1:7">
      <c r="A530" s="441" t="s">
        <v>996</v>
      </c>
      <c r="B530" s="314" t="s">
        <v>997</v>
      </c>
      <c r="C530" s="442">
        <v>6</v>
      </c>
      <c r="D530" s="447"/>
      <c r="E530" s="111">
        <f t="shared" si="26"/>
        <v>-1</v>
      </c>
      <c r="F530" s="286" t="str">
        <f t="shared" si="24"/>
        <v>是</v>
      </c>
      <c r="G530" s="165" t="str">
        <f t="shared" si="25"/>
        <v>项</v>
      </c>
    </row>
    <row r="531" ht="36" customHeight="1" spans="1:7">
      <c r="A531" s="441" t="s">
        <v>998</v>
      </c>
      <c r="B531" s="314" t="s">
        <v>999</v>
      </c>
      <c r="C531" s="442"/>
      <c r="D531" s="447"/>
      <c r="E531" s="111"/>
      <c r="F531" s="286" t="str">
        <f t="shared" si="24"/>
        <v>否</v>
      </c>
      <c r="G531" s="165" t="str">
        <f t="shared" si="25"/>
        <v>项</v>
      </c>
    </row>
    <row r="532" ht="36" customHeight="1" spans="1:7">
      <c r="A532" s="458" t="s">
        <v>1000</v>
      </c>
      <c r="B532" s="314" t="s">
        <v>1001</v>
      </c>
      <c r="C532" s="442"/>
      <c r="D532" s="447"/>
      <c r="E532" s="111"/>
      <c r="F532" s="286" t="str">
        <f t="shared" si="24"/>
        <v>否</v>
      </c>
      <c r="G532" s="165" t="str">
        <f t="shared" si="25"/>
        <v>项</v>
      </c>
    </row>
    <row r="533" ht="36" customHeight="1" spans="1:7">
      <c r="A533" s="458" t="s">
        <v>1002</v>
      </c>
      <c r="B533" s="314" t="s">
        <v>1003</v>
      </c>
      <c r="C533" s="442"/>
      <c r="D533" s="447"/>
      <c r="E533" s="111"/>
      <c r="F533" s="286" t="str">
        <f t="shared" si="24"/>
        <v>否</v>
      </c>
      <c r="G533" s="165" t="str">
        <f t="shared" si="25"/>
        <v>项</v>
      </c>
    </row>
    <row r="534" ht="36" customHeight="1" spans="1:7">
      <c r="A534" s="441" t="s">
        <v>1004</v>
      </c>
      <c r="B534" s="314" t="s">
        <v>1005</v>
      </c>
      <c r="C534" s="445">
        <v>48</v>
      </c>
      <c r="D534" s="447">
        <v>85</v>
      </c>
      <c r="E534" s="111">
        <f t="shared" si="26"/>
        <v>0.771</v>
      </c>
      <c r="F534" s="286" t="str">
        <f t="shared" si="24"/>
        <v>是</v>
      </c>
      <c r="G534" s="165" t="str">
        <f t="shared" si="25"/>
        <v>项</v>
      </c>
    </row>
    <row r="535" ht="36" customHeight="1" spans="1:7">
      <c r="A535" s="440" t="s">
        <v>1006</v>
      </c>
      <c r="B535" s="311" t="s">
        <v>1007</v>
      </c>
      <c r="C535" s="444">
        <v>421</v>
      </c>
      <c r="D535" s="448">
        <v>500</v>
      </c>
      <c r="E535" s="108">
        <f t="shared" si="26"/>
        <v>0.188</v>
      </c>
      <c r="F535" s="286" t="str">
        <f t="shared" si="24"/>
        <v>是</v>
      </c>
      <c r="G535" s="165" t="str">
        <f t="shared" si="25"/>
        <v>款</v>
      </c>
    </row>
    <row r="536" ht="36" customHeight="1" spans="1:7">
      <c r="A536" s="441" t="s">
        <v>1008</v>
      </c>
      <c r="B536" s="314" t="s">
        <v>1009</v>
      </c>
      <c r="C536" s="442"/>
      <c r="D536" s="447"/>
      <c r="E536" s="111"/>
      <c r="F536" s="286" t="str">
        <f t="shared" si="24"/>
        <v>否</v>
      </c>
      <c r="G536" s="165" t="str">
        <f t="shared" si="25"/>
        <v>项</v>
      </c>
    </row>
    <row r="537" ht="36" customHeight="1" spans="1:7">
      <c r="A537" s="441" t="s">
        <v>1010</v>
      </c>
      <c r="B537" s="314" t="s">
        <v>1011</v>
      </c>
      <c r="C537" s="442"/>
      <c r="D537" s="447"/>
      <c r="E537" s="111"/>
      <c r="F537" s="286" t="str">
        <f t="shared" si="24"/>
        <v>否</v>
      </c>
      <c r="G537" s="165" t="str">
        <f t="shared" si="25"/>
        <v>项</v>
      </c>
    </row>
    <row r="538" ht="36" customHeight="1" spans="1:7">
      <c r="A538" s="441" t="s">
        <v>1012</v>
      </c>
      <c r="B538" s="314" t="s">
        <v>1013</v>
      </c>
      <c r="C538" s="442">
        <v>421</v>
      </c>
      <c r="D538" s="447">
        <v>500</v>
      </c>
      <c r="E538" s="111">
        <f t="shared" si="26"/>
        <v>0.188</v>
      </c>
      <c r="F538" s="286" t="str">
        <f t="shared" si="24"/>
        <v>是</v>
      </c>
      <c r="G538" s="165" t="str">
        <f t="shared" si="25"/>
        <v>项</v>
      </c>
    </row>
    <row r="539" ht="36" customHeight="1" spans="1:7">
      <c r="A539" s="451" t="s">
        <v>1014</v>
      </c>
      <c r="B539" s="452" t="s">
        <v>519</v>
      </c>
      <c r="C539" s="444"/>
      <c r="D539" s="447"/>
      <c r="E539" s="111"/>
      <c r="F539" s="286" t="str">
        <f t="shared" si="24"/>
        <v>否</v>
      </c>
      <c r="G539" s="165" t="str">
        <f t="shared" si="25"/>
        <v>项</v>
      </c>
    </row>
    <row r="540" s="425" customFormat="1" ht="36" customHeight="1" spans="1:7">
      <c r="A540" s="435" t="s">
        <v>83</v>
      </c>
      <c r="B540" s="436" t="s">
        <v>84</v>
      </c>
      <c r="C540" s="444">
        <v>47916</v>
      </c>
      <c r="D540" s="448">
        <v>44178</v>
      </c>
      <c r="E540" s="108">
        <f t="shared" si="26"/>
        <v>-0.078</v>
      </c>
      <c r="F540" s="439" t="str">
        <f t="shared" si="24"/>
        <v>是</v>
      </c>
      <c r="G540" s="425" t="str">
        <f t="shared" si="25"/>
        <v>类</v>
      </c>
    </row>
    <row r="541" ht="36" customHeight="1" spans="1:7">
      <c r="A541" s="440" t="s">
        <v>1015</v>
      </c>
      <c r="B541" s="311" t="s">
        <v>1016</v>
      </c>
      <c r="C541" s="444">
        <v>1556</v>
      </c>
      <c r="D541" s="448">
        <v>1271</v>
      </c>
      <c r="E541" s="108">
        <f t="shared" si="26"/>
        <v>-0.183</v>
      </c>
      <c r="F541" s="286" t="str">
        <f t="shared" si="24"/>
        <v>是</v>
      </c>
      <c r="G541" s="165" t="str">
        <f t="shared" si="25"/>
        <v>款</v>
      </c>
    </row>
    <row r="542" ht="36" customHeight="1" spans="1:7">
      <c r="A542" s="441" t="s">
        <v>1017</v>
      </c>
      <c r="B542" s="314" t="s">
        <v>139</v>
      </c>
      <c r="C542" s="442">
        <v>736</v>
      </c>
      <c r="D542" s="447">
        <v>700</v>
      </c>
      <c r="E542" s="111">
        <f t="shared" si="26"/>
        <v>-0.049</v>
      </c>
      <c r="F542" s="286" t="str">
        <f t="shared" si="24"/>
        <v>是</v>
      </c>
      <c r="G542" s="165" t="str">
        <f t="shared" si="25"/>
        <v>项</v>
      </c>
    </row>
    <row r="543" ht="36" customHeight="1" spans="1:7">
      <c r="A543" s="441" t="s">
        <v>1018</v>
      </c>
      <c r="B543" s="314" t="s">
        <v>141</v>
      </c>
      <c r="C543" s="445"/>
      <c r="D543" s="447"/>
      <c r="E543" s="111"/>
      <c r="F543" s="286" t="str">
        <f t="shared" si="24"/>
        <v>否</v>
      </c>
      <c r="G543" s="165" t="str">
        <f t="shared" si="25"/>
        <v>项</v>
      </c>
    </row>
    <row r="544" ht="36" customHeight="1" spans="1:7">
      <c r="A544" s="441" t="s">
        <v>1019</v>
      </c>
      <c r="B544" s="314" t="s">
        <v>143</v>
      </c>
      <c r="C544" s="442"/>
      <c r="D544" s="447"/>
      <c r="E544" s="111"/>
      <c r="F544" s="286" t="str">
        <f t="shared" si="24"/>
        <v>否</v>
      </c>
      <c r="G544" s="165" t="str">
        <f t="shared" si="25"/>
        <v>项</v>
      </c>
    </row>
    <row r="545" ht="36" customHeight="1" spans="1:7">
      <c r="A545" s="441" t="s">
        <v>1020</v>
      </c>
      <c r="B545" s="314" t="s">
        <v>1021</v>
      </c>
      <c r="C545" s="442"/>
      <c r="D545" s="447"/>
      <c r="E545" s="111"/>
      <c r="F545" s="286" t="str">
        <f t="shared" si="24"/>
        <v>否</v>
      </c>
      <c r="G545" s="165" t="str">
        <f t="shared" si="25"/>
        <v>项</v>
      </c>
    </row>
    <row r="546" ht="36" customHeight="1" spans="1:7">
      <c r="A546" s="441" t="s">
        <v>1022</v>
      </c>
      <c r="B546" s="314" t="s">
        <v>1023</v>
      </c>
      <c r="C546" s="442"/>
      <c r="D546" s="447"/>
      <c r="E546" s="111"/>
      <c r="F546" s="286" t="str">
        <f t="shared" si="24"/>
        <v>否</v>
      </c>
      <c r="G546" s="165" t="str">
        <f t="shared" si="25"/>
        <v>项</v>
      </c>
    </row>
    <row r="547" ht="36" customHeight="1" spans="1:7">
      <c r="A547" s="441" t="s">
        <v>1024</v>
      </c>
      <c r="B547" s="314" t="s">
        <v>1025</v>
      </c>
      <c r="C547" s="442"/>
      <c r="D547" s="447"/>
      <c r="E547" s="111"/>
      <c r="F547" s="286" t="str">
        <f t="shared" si="24"/>
        <v>否</v>
      </c>
      <c r="G547" s="165" t="str">
        <f t="shared" si="25"/>
        <v>项</v>
      </c>
    </row>
    <row r="548" ht="36" customHeight="1" spans="1:7">
      <c r="A548" s="441" t="s">
        <v>1026</v>
      </c>
      <c r="B548" s="314" t="s">
        <v>1027</v>
      </c>
      <c r="C548" s="442"/>
      <c r="D548" s="447"/>
      <c r="E548" s="111"/>
      <c r="F548" s="286" t="str">
        <f t="shared" si="24"/>
        <v>否</v>
      </c>
      <c r="G548" s="165" t="str">
        <f t="shared" si="25"/>
        <v>项</v>
      </c>
    </row>
    <row r="549" ht="36" customHeight="1" spans="1:7">
      <c r="A549" s="441" t="s">
        <v>1028</v>
      </c>
      <c r="B549" s="314" t="s">
        <v>240</v>
      </c>
      <c r="C549" s="442"/>
      <c r="D549" s="447"/>
      <c r="E549" s="111"/>
      <c r="F549" s="286" t="str">
        <f t="shared" si="24"/>
        <v>否</v>
      </c>
      <c r="G549" s="165" t="str">
        <f t="shared" si="25"/>
        <v>项</v>
      </c>
    </row>
    <row r="550" ht="36" customHeight="1" spans="1:7">
      <c r="A550" s="441" t="s">
        <v>1029</v>
      </c>
      <c r="B550" s="314" t="s">
        <v>1030</v>
      </c>
      <c r="C550" s="442"/>
      <c r="D550" s="447"/>
      <c r="E550" s="111"/>
      <c r="F550" s="286" t="str">
        <f t="shared" si="24"/>
        <v>否</v>
      </c>
      <c r="G550" s="165" t="str">
        <f t="shared" si="25"/>
        <v>项</v>
      </c>
    </row>
    <row r="551" ht="36" customHeight="1" spans="1:7">
      <c r="A551" s="441" t="s">
        <v>1031</v>
      </c>
      <c r="B551" s="314" t="s">
        <v>1032</v>
      </c>
      <c r="C551" s="442"/>
      <c r="D551" s="447"/>
      <c r="E551" s="111"/>
      <c r="F551" s="286" t="str">
        <f t="shared" si="24"/>
        <v>否</v>
      </c>
      <c r="G551" s="165" t="str">
        <f t="shared" si="25"/>
        <v>项</v>
      </c>
    </row>
    <row r="552" ht="36" customHeight="1" spans="1:7">
      <c r="A552" s="441" t="s">
        <v>1033</v>
      </c>
      <c r="B552" s="314" t="s">
        <v>1034</v>
      </c>
      <c r="C552" s="442"/>
      <c r="D552" s="447"/>
      <c r="E552" s="111"/>
      <c r="F552" s="286" t="str">
        <f t="shared" si="24"/>
        <v>否</v>
      </c>
      <c r="G552" s="165" t="str">
        <f t="shared" si="25"/>
        <v>项</v>
      </c>
    </row>
    <row r="553" ht="36" customHeight="1" spans="1:7">
      <c r="A553" s="441" t="s">
        <v>1035</v>
      </c>
      <c r="B553" s="314" t="s">
        <v>1036</v>
      </c>
      <c r="C553" s="442"/>
      <c r="D553" s="447"/>
      <c r="E553" s="111"/>
      <c r="F553" s="286" t="str">
        <f t="shared" si="24"/>
        <v>否</v>
      </c>
      <c r="G553" s="165" t="str">
        <f t="shared" si="25"/>
        <v>项</v>
      </c>
    </row>
    <row r="554" ht="36" customHeight="1" spans="1:7">
      <c r="A554" s="446">
        <v>2080113</v>
      </c>
      <c r="B554" s="457" t="s">
        <v>306</v>
      </c>
      <c r="C554" s="442"/>
      <c r="D554" s="447"/>
      <c r="E554" s="111"/>
      <c r="F554" s="286" t="str">
        <f t="shared" si="24"/>
        <v>否</v>
      </c>
      <c r="G554" s="165" t="str">
        <f t="shared" si="25"/>
        <v>项</v>
      </c>
    </row>
    <row r="555" ht="36" customHeight="1" spans="1:7">
      <c r="A555" s="446">
        <v>2080114</v>
      </c>
      <c r="B555" s="457" t="s">
        <v>308</v>
      </c>
      <c r="C555" s="442"/>
      <c r="D555" s="447"/>
      <c r="E555" s="111"/>
      <c r="F555" s="286" t="str">
        <f t="shared" si="24"/>
        <v>否</v>
      </c>
      <c r="G555" s="165" t="str">
        <f t="shared" si="25"/>
        <v>项</v>
      </c>
    </row>
    <row r="556" ht="36" customHeight="1" spans="1:7">
      <c r="A556" s="446">
        <v>2080115</v>
      </c>
      <c r="B556" s="457" t="s">
        <v>310</v>
      </c>
      <c r="C556" s="442"/>
      <c r="D556" s="447"/>
      <c r="E556" s="111"/>
      <c r="F556" s="286" t="str">
        <f t="shared" si="24"/>
        <v>否</v>
      </c>
      <c r="G556" s="165" t="str">
        <f t="shared" si="25"/>
        <v>项</v>
      </c>
    </row>
    <row r="557" ht="36" customHeight="1" spans="1:7">
      <c r="A557" s="446">
        <v>2080116</v>
      </c>
      <c r="B557" s="457" t="s">
        <v>312</v>
      </c>
      <c r="C557" s="442"/>
      <c r="D557" s="447"/>
      <c r="E557" s="111"/>
      <c r="F557" s="286" t="str">
        <f t="shared" si="24"/>
        <v>否</v>
      </c>
      <c r="G557" s="165" t="str">
        <f t="shared" si="25"/>
        <v>项</v>
      </c>
    </row>
    <row r="558" ht="36" customHeight="1" spans="1:7">
      <c r="A558" s="446">
        <v>2080150</v>
      </c>
      <c r="B558" s="457" t="s">
        <v>157</v>
      </c>
      <c r="C558" s="442"/>
      <c r="D558" s="447"/>
      <c r="E558" s="111"/>
      <c r="F558" s="286" t="str">
        <f t="shared" si="24"/>
        <v>否</v>
      </c>
      <c r="G558" s="165" t="str">
        <f t="shared" si="25"/>
        <v>项</v>
      </c>
    </row>
    <row r="559" ht="36" customHeight="1" spans="1:7">
      <c r="A559" s="441" t="s">
        <v>1037</v>
      </c>
      <c r="B559" s="314" t="s">
        <v>1038</v>
      </c>
      <c r="C559" s="445">
        <v>820</v>
      </c>
      <c r="D559" s="447">
        <v>571</v>
      </c>
      <c r="E559" s="111">
        <f t="shared" si="26"/>
        <v>-0.304</v>
      </c>
      <c r="F559" s="286" t="str">
        <f t="shared" si="24"/>
        <v>是</v>
      </c>
      <c r="G559" s="165" t="str">
        <f t="shared" si="25"/>
        <v>项</v>
      </c>
    </row>
    <row r="560" ht="36" customHeight="1" spans="1:7">
      <c r="A560" s="440" t="s">
        <v>1039</v>
      </c>
      <c r="B560" s="311" t="s">
        <v>1040</v>
      </c>
      <c r="C560" s="444">
        <v>9091</v>
      </c>
      <c r="D560" s="448">
        <v>8667</v>
      </c>
      <c r="E560" s="108">
        <f t="shared" si="26"/>
        <v>-0.047</v>
      </c>
      <c r="F560" s="286" t="str">
        <f t="shared" si="24"/>
        <v>是</v>
      </c>
      <c r="G560" s="165" t="str">
        <f t="shared" si="25"/>
        <v>款</v>
      </c>
    </row>
    <row r="561" ht="36" customHeight="1" spans="1:7">
      <c r="A561" s="441" t="s">
        <v>1041</v>
      </c>
      <c r="B561" s="314" t="s">
        <v>139</v>
      </c>
      <c r="C561" s="442">
        <v>468</v>
      </c>
      <c r="D561" s="447">
        <v>400</v>
      </c>
      <c r="E561" s="111">
        <f t="shared" si="26"/>
        <v>-0.145</v>
      </c>
      <c r="F561" s="286" t="str">
        <f t="shared" si="24"/>
        <v>是</v>
      </c>
      <c r="G561" s="165" t="str">
        <f t="shared" si="25"/>
        <v>项</v>
      </c>
    </row>
    <row r="562" ht="36" customHeight="1" spans="1:7">
      <c r="A562" s="441" t="s">
        <v>1042</v>
      </c>
      <c r="B562" s="314" t="s">
        <v>141</v>
      </c>
      <c r="C562" s="442"/>
      <c r="D562" s="447"/>
      <c r="E562" s="111"/>
      <c r="F562" s="286" t="str">
        <f t="shared" si="24"/>
        <v>否</v>
      </c>
      <c r="G562" s="165" t="str">
        <f t="shared" si="25"/>
        <v>项</v>
      </c>
    </row>
    <row r="563" ht="36" customHeight="1" spans="1:7">
      <c r="A563" s="441" t="s">
        <v>1043</v>
      </c>
      <c r="B563" s="314" t="s">
        <v>143</v>
      </c>
      <c r="C563" s="442"/>
      <c r="D563" s="447"/>
      <c r="E563" s="111"/>
      <c r="F563" s="286" t="str">
        <f t="shared" si="24"/>
        <v>否</v>
      </c>
      <c r="G563" s="165" t="str">
        <f t="shared" si="25"/>
        <v>项</v>
      </c>
    </row>
    <row r="564" ht="36" customHeight="1" spans="1:7">
      <c r="A564" s="441" t="s">
        <v>1044</v>
      </c>
      <c r="B564" s="314" t="s">
        <v>1045</v>
      </c>
      <c r="C564" s="442"/>
      <c r="D564" s="447"/>
      <c r="E564" s="111"/>
      <c r="F564" s="286" t="str">
        <f t="shared" si="24"/>
        <v>否</v>
      </c>
      <c r="G564" s="165" t="str">
        <f t="shared" si="25"/>
        <v>项</v>
      </c>
    </row>
    <row r="565" ht="36" customHeight="1" spans="1:7">
      <c r="A565" s="441" t="s">
        <v>1046</v>
      </c>
      <c r="B565" s="314" t="s">
        <v>1047</v>
      </c>
      <c r="C565" s="442"/>
      <c r="D565" s="447"/>
      <c r="E565" s="111"/>
      <c r="F565" s="286" t="str">
        <f t="shared" si="24"/>
        <v>否</v>
      </c>
      <c r="G565" s="165" t="str">
        <f t="shared" si="25"/>
        <v>项</v>
      </c>
    </row>
    <row r="566" ht="36" customHeight="1" spans="1:7">
      <c r="A566" s="441" t="s">
        <v>1048</v>
      </c>
      <c r="B566" s="314" t="s">
        <v>1049</v>
      </c>
      <c r="C566" s="442"/>
      <c r="D566" s="447"/>
      <c r="E566" s="111"/>
      <c r="F566" s="286" t="str">
        <f t="shared" si="24"/>
        <v>否</v>
      </c>
      <c r="G566" s="165" t="str">
        <f t="shared" si="25"/>
        <v>项</v>
      </c>
    </row>
    <row r="567" ht="36" customHeight="1" spans="1:7">
      <c r="A567" s="441" t="s">
        <v>1050</v>
      </c>
      <c r="B567" s="314" t="s">
        <v>1051</v>
      </c>
      <c r="C567" s="442">
        <v>8623</v>
      </c>
      <c r="D567" s="447">
        <v>8267</v>
      </c>
      <c r="E567" s="111">
        <f t="shared" si="26"/>
        <v>-0.041</v>
      </c>
      <c r="F567" s="286" t="str">
        <f t="shared" si="24"/>
        <v>是</v>
      </c>
      <c r="G567" s="165" t="str">
        <f t="shared" si="25"/>
        <v>项</v>
      </c>
    </row>
    <row r="568" ht="36" customHeight="1" spans="1:7">
      <c r="A568" s="440" t="s">
        <v>1052</v>
      </c>
      <c r="B568" s="311" t="s">
        <v>1053</v>
      </c>
      <c r="C568" s="444"/>
      <c r="D568" s="447"/>
      <c r="E568" s="111"/>
      <c r="F568" s="286" t="str">
        <f t="shared" si="24"/>
        <v>否</v>
      </c>
      <c r="G568" s="165" t="str">
        <f t="shared" si="25"/>
        <v>款</v>
      </c>
    </row>
    <row r="569" ht="36" customHeight="1" spans="1:7">
      <c r="A569" s="441" t="s">
        <v>1054</v>
      </c>
      <c r="B569" s="314" t="s">
        <v>1055</v>
      </c>
      <c r="C569" s="442"/>
      <c r="D569" s="447"/>
      <c r="E569" s="111"/>
      <c r="F569" s="286" t="str">
        <f t="shared" si="24"/>
        <v>否</v>
      </c>
      <c r="G569" s="165" t="str">
        <f t="shared" si="25"/>
        <v>项</v>
      </c>
    </row>
    <row r="570" ht="36" customHeight="1" spans="1:7">
      <c r="A570" s="440" t="s">
        <v>1056</v>
      </c>
      <c r="B570" s="311" t="s">
        <v>1057</v>
      </c>
      <c r="C570" s="437">
        <v>15248</v>
      </c>
      <c r="D570" s="448">
        <v>16339</v>
      </c>
      <c r="E570" s="108">
        <f t="shared" si="26"/>
        <v>0.072</v>
      </c>
      <c r="F570" s="286" t="str">
        <f t="shared" si="24"/>
        <v>是</v>
      </c>
      <c r="G570" s="165" t="str">
        <f t="shared" si="25"/>
        <v>款</v>
      </c>
    </row>
    <row r="571" ht="36" customHeight="1" spans="1:7">
      <c r="A571" s="441" t="s">
        <v>1058</v>
      </c>
      <c r="B571" s="314" t="s">
        <v>1059</v>
      </c>
      <c r="C571" s="442">
        <v>1534</v>
      </c>
      <c r="D571" s="447">
        <v>1580</v>
      </c>
      <c r="E571" s="111">
        <f t="shared" si="26"/>
        <v>0.03</v>
      </c>
      <c r="F571" s="286" t="str">
        <f t="shared" si="24"/>
        <v>是</v>
      </c>
      <c r="G571" s="165" t="str">
        <f t="shared" si="25"/>
        <v>项</v>
      </c>
    </row>
    <row r="572" ht="36" customHeight="1" spans="1:7">
      <c r="A572" s="441" t="s">
        <v>1060</v>
      </c>
      <c r="B572" s="314" t="s">
        <v>1061</v>
      </c>
      <c r="C572" s="442">
        <v>3362</v>
      </c>
      <c r="D572" s="447">
        <v>3300</v>
      </c>
      <c r="E572" s="111">
        <f t="shared" si="26"/>
        <v>-0.018</v>
      </c>
      <c r="F572" s="286" t="str">
        <f t="shared" si="24"/>
        <v>是</v>
      </c>
      <c r="G572" s="165" t="str">
        <f t="shared" si="25"/>
        <v>项</v>
      </c>
    </row>
    <row r="573" ht="36" customHeight="1" spans="1:7">
      <c r="A573" s="441" t="s">
        <v>1062</v>
      </c>
      <c r="B573" s="314" t="s">
        <v>1063</v>
      </c>
      <c r="C573" s="442">
        <v>2</v>
      </c>
      <c r="D573" s="447"/>
      <c r="E573" s="111">
        <f t="shared" si="26"/>
        <v>-1</v>
      </c>
      <c r="F573" s="286" t="str">
        <f t="shared" si="24"/>
        <v>是</v>
      </c>
      <c r="G573" s="165" t="str">
        <f t="shared" si="25"/>
        <v>项</v>
      </c>
    </row>
    <row r="574" ht="36" customHeight="1" spans="1:7">
      <c r="A574" s="441" t="s">
        <v>1064</v>
      </c>
      <c r="B574" s="314" t="s">
        <v>1065</v>
      </c>
      <c r="C574" s="445">
        <v>9045</v>
      </c>
      <c r="D574" s="447">
        <v>9099</v>
      </c>
      <c r="E574" s="111">
        <f t="shared" si="26"/>
        <v>0.006</v>
      </c>
      <c r="F574" s="286" t="str">
        <f t="shared" si="24"/>
        <v>是</v>
      </c>
      <c r="G574" s="165" t="str">
        <f t="shared" si="25"/>
        <v>项</v>
      </c>
    </row>
    <row r="575" ht="36" customHeight="1" spans="1:7">
      <c r="A575" s="441" t="s">
        <v>1066</v>
      </c>
      <c r="B575" s="314" t="s">
        <v>1067</v>
      </c>
      <c r="C575" s="442">
        <v>154</v>
      </c>
      <c r="D575" s="447">
        <v>980</v>
      </c>
      <c r="E575" s="111">
        <f t="shared" si="26"/>
        <v>5.364</v>
      </c>
      <c r="F575" s="286" t="str">
        <f t="shared" si="24"/>
        <v>是</v>
      </c>
      <c r="G575" s="165" t="str">
        <f t="shared" si="25"/>
        <v>项</v>
      </c>
    </row>
    <row r="576" ht="36" customHeight="1" spans="1:7">
      <c r="A576" s="441" t="s">
        <v>1068</v>
      </c>
      <c r="B576" s="314" t="s">
        <v>1069</v>
      </c>
      <c r="C576" s="442">
        <v>823</v>
      </c>
      <c r="D576" s="447">
        <v>1090</v>
      </c>
      <c r="E576" s="111">
        <f t="shared" si="26"/>
        <v>0.324</v>
      </c>
      <c r="F576" s="286" t="str">
        <f t="shared" si="24"/>
        <v>是</v>
      </c>
      <c r="G576" s="165" t="str">
        <f t="shared" si="25"/>
        <v>项</v>
      </c>
    </row>
    <row r="577" ht="36" customHeight="1" spans="1:7">
      <c r="A577" s="446">
        <v>2080508</v>
      </c>
      <c r="B577" s="457" t="s">
        <v>1070</v>
      </c>
      <c r="C577" s="442">
        <v>328</v>
      </c>
      <c r="D577" s="447"/>
      <c r="E577" s="111">
        <f t="shared" si="26"/>
        <v>-1</v>
      </c>
      <c r="F577" s="286" t="str">
        <f t="shared" ref="F577:F640" si="27">IF(LEN(A577)=3,"是",IF(B577&lt;&gt;"",IF(SUM(C577:D577)&lt;&gt;0,"是","否"),"是"))</f>
        <v>是</v>
      </c>
      <c r="G577" s="165" t="str">
        <f t="shared" ref="G577:G640" si="28">IF(LEN(A577)=3,"类",IF(LEN(A577)=5,"款","项"))</f>
        <v>项</v>
      </c>
    </row>
    <row r="578" ht="36" customHeight="1" spans="1:7">
      <c r="A578" s="441" t="s">
        <v>1071</v>
      </c>
      <c r="B578" s="314" t="s">
        <v>1072</v>
      </c>
      <c r="C578" s="444"/>
      <c r="D578" s="447">
        <v>290</v>
      </c>
      <c r="E578" s="111"/>
      <c r="F578" s="286" t="str">
        <f t="shared" si="27"/>
        <v>是</v>
      </c>
      <c r="G578" s="165" t="str">
        <f t="shared" si="28"/>
        <v>项</v>
      </c>
    </row>
    <row r="579" ht="36" customHeight="1" spans="1:7">
      <c r="A579" s="440" t="s">
        <v>1073</v>
      </c>
      <c r="B579" s="311" t="s">
        <v>1074</v>
      </c>
      <c r="C579" s="442"/>
      <c r="D579" s="447">
        <v>0</v>
      </c>
      <c r="E579" s="111"/>
      <c r="F579" s="286" t="str">
        <f t="shared" si="27"/>
        <v>否</v>
      </c>
      <c r="G579" s="165" t="str">
        <f t="shared" si="28"/>
        <v>款</v>
      </c>
    </row>
    <row r="580" ht="36" customHeight="1" spans="1:7">
      <c r="A580" s="441" t="s">
        <v>1075</v>
      </c>
      <c r="B580" s="314" t="s">
        <v>1076</v>
      </c>
      <c r="C580" s="442"/>
      <c r="D580" s="447"/>
      <c r="E580" s="111"/>
      <c r="F580" s="286" t="str">
        <f t="shared" si="27"/>
        <v>否</v>
      </c>
      <c r="G580" s="165" t="str">
        <f t="shared" si="28"/>
        <v>项</v>
      </c>
    </row>
    <row r="581" ht="36" customHeight="1" spans="1:7">
      <c r="A581" s="441" t="s">
        <v>1077</v>
      </c>
      <c r="B581" s="314" t="s">
        <v>1078</v>
      </c>
      <c r="C581" s="442"/>
      <c r="D581" s="447"/>
      <c r="E581" s="111"/>
      <c r="F581" s="286" t="str">
        <f t="shared" si="27"/>
        <v>否</v>
      </c>
      <c r="G581" s="165" t="str">
        <f t="shared" si="28"/>
        <v>项</v>
      </c>
    </row>
    <row r="582" ht="36" customHeight="1" spans="1:7">
      <c r="A582" s="441" t="s">
        <v>1079</v>
      </c>
      <c r="B582" s="314" t="s">
        <v>1080</v>
      </c>
      <c r="C582" s="442"/>
      <c r="D582" s="447"/>
      <c r="E582" s="111"/>
      <c r="F582" s="286" t="str">
        <f t="shared" si="27"/>
        <v>否</v>
      </c>
      <c r="G582" s="165" t="str">
        <f t="shared" si="28"/>
        <v>项</v>
      </c>
    </row>
    <row r="583" ht="36" customHeight="1" spans="1:7">
      <c r="A583" s="440" t="s">
        <v>1081</v>
      </c>
      <c r="B583" s="311" t="s">
        <v>1082</v>
      </c>
      <c r="C583" s="444">
        <v>843</v>
      </c>
      <c r="D583" s="448">
        <v>2422</v>
      </c>
      <c r="E583" s="108">
        <f t="shared" ref="E583:E644" si="29">(D583-C583)/C583</f>
        <v>1.873</v>
      </c>
      <c r="F583" s="286" t="str">
        <f t="shared" si="27"/>
        <v>是</v>
      </c>
      <c r="G583" s="165" t="str">
        <f t="shared" si="28"/>
        <v>款</v>
      </c>
    </row>
    <row r="584" ht="36" customHeight="1" spans="1:7">
      <c r="A584" s="441" t="s">
        <v>1083</v>
      </c>
      <c r="B584" s="314" t="s">
        <v>1084</v>
      </c>
      <c r="C584" s="442"/>
      <c r="D584" s="447"/>
      <c r="E584" s="111"/>
      <c r="F584" s="286" t="str">
        <f t="shared" si="27"/>
        <v>否</v>
      </c>
      <c r="G584" s="165" t="str">
        <f t="shared" si="28"/>
        <v>项</v>
      </c>
    </row>
    <row r="585" ht="36" customHeight="1" spans="1:7">
      <c r="A585" s="441" t="s">
        <v>1085</v>
      </c>
      <c r="B585" s="314" t="s">
        <v>1086</v>
      </c>
      <c r="C585" s="442"/>
      <c r="D585" s="447">
        <v>200</v>
      </c>
      <c r="E585" s="111"/>
      <c r="F585" s="286" t="str">
        <f t="shared" si="27"/>
        <v>是</v>
      </c>
      <c r="G585" s="165" t="str">
        <f t="shared" si="28"/>
        <v>项</v>
      </c>
    </row>
    <row r="586" ht="36" customHeight="1" spans="1:7">
      <c r="A586" s="441" t="s">
        <v>1087</v>
      </c>
      <c r="B586" s="314" t="s">
        <v>1088</v>
      </c>
      <c r="C586" s="442"/>
      <c r="D586" s="447">
        <v>500</v>
      </c>
      <c r="E586" s="111"/>
      <c r="F586" s="286" t="str">
        <f t="shared" si="27"/>
        <v>是</v>
      </c>
      <c r="G586" s="165" t="str">
        <f t="shared" si="28"/>
        <v>项</v>
      </c>
    </row>
    <row r="587" ht="36" customHeight="1" spans="1:7">
      <c r="A587" s="441" t="s">
        <v>1089</v>
      </c>
      <c r="B587" s="314" t="s">
        <v>1090</v>
      </c>
      <c r="C587" s="442"/>
      <c r="D587" s="447">
        <v>540</v>
      </c>
      <c r="E587" s="111"/>
      <c r="F587" s="286" t="str">
        <f t="shared" si="27"/>
        <v>是</v>
      </c>
      <c r="G587" s="165" t="str">
        <f t="shared" si="28"/>
        <v>项</v>
      </c>
    </row>
    <row r="588" ht="36" customHeight="1" spans="1:7">
      <c r="A588" s="441" t="s">
        <v>1091</v>
      </c>
      <c r="B588" s="314" t="s">
        <v>1092</v>
      </c>
      <c r="C588" s="442"/>
      <c r="D588" s="447"/>
      <c r="E588" s="111"/>
      <c r="F588" s="286" t="str">
        <f t="shared" si="27"/>
        <v>否</v>
      </c>
      <c r="G588" s="165" t="str">
        <f t="shared" si="28"/>
        <v>项</v>
      </c>
    </row>
    <row r="589" ht="36" customHeight="1" spans="1:7">
      <c r="A589" s="441" t="s">
        <v>1093</v>
      </c>
      <c r="B589" s="314" t="s">
        <v>1094</v>
      </c>
      <c r="C589" s="445">
        <v>4</v>
      </c>
      <c r="D589" s="447">
        <v>2</v>
      </c>
      <c r="E589" s="111">
        <f t="shared" si="29"/>
        <v>-0.5</v>
      </c>
      <c r="F589" s="286" t="str">
        <f t="shared" si="27"/>
        <v>是</v>
      </c>
      <c r="G589" s="165" t="str">
        <f t="shared" si="28"/>
        <v>项</v>
      </c>
    </row>
    <row r="590" ht="36" customHeight="1" spans="1:7">
      <c r="A590" s="441" t="s">
        <v>1095</v>
      </c>
      <c r="B590" s="314" t="s">
        <v>1096</v>
      </c>
      <c r="C590" s="442"/>
      <c r="D590" s="447"/>
      <c r="E590" s="111"/>
      <c r="F590" s="286" t="str">
        <f t="shared" si="27"/>
        <v>否</v>
      </c>
      <c r="G590" s="165" t="str">
        <f t="shared" si="28"/>
        <v>项</v>
      </c>
    </row>
    <row r="591" ht="36" customHeight="1" spans="1:7">
      <c r="A591" s="441" t="s">
        <v>1097</v>
      </c>
      <c r="B591" s="314" t="s">
        <v>1098</v>
      </c>
      <c r="C591" s="442"/>
      <c r="D591" s="447"/>
      <c r="E591" s="111"/>
      <c r="F591" s="286" t="str">
        <f t="shared" si="27"/>
        <v>否</v>
      </c>
      <c r="G591" s="165" t="str">
        <f t="shared" si="28"/>
        <v>项</v>
      </c>
    </row>
    <row r="592" ht="36" customHeight="1" spans="1:7">
      <c r="A592" s="441" t="s">
        <v>1099</v>
      </c>
      <c r="B592" s="314" t="s">
        <v>1100</v>
      </c>
      <c r="C592" s="442">
        <v>839</v>
      </c>
      <c r="D592" s="447">
        <v>1180</v>
      </c>
      <c r="E592" s="111">
        <f t="shared" si="29"/>
        <v>0.406</v>
      </c>
      <c r="F592" s="286" t="str">
        <f t="shared" si="27"/>
        <v>是</v>
      </c>
      <c r="G592" s="165" t="str">
        <f t="shared" si="28"/>
        <v>项</v>
      </c>
    </row>
    <row r="593" ht="36" customHeight="1" spans="1:7">
      <c r="A593" s="440" t="s">
        <v>1101</v>
      </c>
      <c r="B593" s="311" t="s">
        <v>1102</v>
      </c>
      <c r="C593" s="444">
        <v>1846</v>
      </c>
      <c r="D593" s="448">
        <v>1880</v>
      </c>
      <c r="E593" s="108">
        <f t="shared" si="29"/>
        <v>0.018</v>
      </c>
      <c r="F593" s="286" t="str">
        <f t="shared" si="27"/>
        <v>是</v>
      </c>
      <c r="G593" s="165" t="str">
        <f t="shared" si="28"/>
        <v>款</v>
      </c>
    </row>
    <row r="594" ht="36" customHeight="1" spans="1:7">
      <c r="A594" s="441" t="s">
        <v>1103</v>
      </c>
      <c r="B594" s="314" t="s">
        <v>1104</v>
      </c>
      <c r="C594" s="442">
        <v>315</v>
      </c>
      <c r="D594" s="447">
        <v>430</v>
      </c>
      <c r="E594" s="111">
        <f t="shared" si="29"/>
        <v>0.365</v>
      </c>
      <c r="F594" s="286" t="str">
        <f t="shared" si="27"/>
        <v>是</v>
      </c>
      <c r="G594" s="165" t="str">
        <f t="shared" si="28"/>
        <v>项</v>
      </c>
    </row>
    <row r="595" ht="36" customHeight="1" spans="1:7">
      <c r="A595" s="441" t="s">
        <v>1105</v>
      </c>
      <c r="B595" s="314" t="s">
        <v>1106</v>
      </c>
      <c r="C595" s="442">
        <v>60</v>
      </c>
      <c r="D595" s="447">
        <v>100</v>
      </c>
      <c r="E595" s="111">
        <f t="shared" si="29"/>
        <v>0.667</v>
      </c>
      <c r="F595" s="286" t="str">
        <f t="shared" si="27"/>
        <v>是</v>
      </c>
      <c r="G595" s="165" t="str">
        <f t="shared" si="28"/>
        <v>项</v>
      </c>
    </row>
    <row r="596" ht="36" customHeight="1" spans="1:7">
      <c r="A596" s="441" t="s">
        <v>1107</v>
      </c>
      <c r="B596" s="314" t="s">
        <v>1108</v>
      </c>
      <c r="C596" s="442">
        <v>35</v>
      </c>
      <c r="D596" s="447">
        <v>200</v>
      </c>
      <c r="E596" s="111">
        <f t="shared" si="29"/>
        <v>4.714</v>
      </c>
      <c r="F596" s="286" t="str">
        <f t="shared" si="27"/>
        <v>是</v>
      </c>
      <c r="G596" s="165" t="str">
        <f t="shared" si="28"/>
        <v>项</v>
      </c>
    </row>
    <row r="597" s="427" customFormat="1" ht="36" customHeight="1" spans="1:7">
      <c r="A597" s="441" t="s">
        <v>1109</v>
      </c>
      <c r="B597" s="314" t="s">
        <v>1110</v>
      </c>
      <c r="C597" s="442"/>
      <c r="D597" s="447"/>
      <c r="E597" s="111"/>
      <c r="F597" s="286" t="str">
        <f t="shared" si="27"/>
        <v>否</v>
      </c>
      <c r="G597" s="165" t="str">
        <f t="shared" si="28"/>
        <v>项</v>
      </c>
    </row>
    <row r="598" ht="36" customHeight="1" spans="1:7">
      <c r="A598" s="441" t="s">
        <v>1111</v>
      </c>
      <c r="B598" s="314" t="s">
        <v>1112</v>
      </c>
      <c r="C598" s="442">
        <v>97</v>
      </c>
      <c r="D598" s="447">
        <v>110</v>
      </c>
      <c r="E598" s="111">
        <f t="shared" si="29"/>
        <v>0.134</v>
      </c>
      <c r="F598" s="286" t="str">
        <f t="shared" si="27"/>
        <v>是</v>
      </c>
      <c r="G598" s="165" t="str">
        <f t="shared" si="28"/>
        <v>项</v>
      </c>
    </row>
    <row r="599" ht="36" customHeight="1" spans="1:7">
      <c r="A599" s="441" t="s">
        <v>1113</v>
      </c>
      <c r="B599" s="314" t="s">
        <v>1114</v>
      </c>
      <c r="C599" s="442"/>
      <c r="D599" s="447"/>
      <c r="E599" s="111"/>
      <c r="F599" s="286" t="str">
        <f t="shared" si="27"/>
        <v>否</v>
      </c>
      <c r="G599" s="165" t="str">
        <f t="shared" si="28"/>
        <v>项</v>
      </c>
    </row>
    <row r="600" ht="36" customHeight="1" spans="1:7">
      <c r="A600" s="441" t="s">
        <v>1115</v>
      </c>
      <c r="B600" s="314" t="s">
        <v>1116</v>
      </c>
      <c r="C600" s="459">
        <v>1339</v>
      </c>
      <c r="D600" s="447">
        <v>1040</v>
      </c>
      <c r="E600" s="111">
        <f t="shared" si="29"/>
        <v>-0.223</v>
      </c>
      <c r="F600" s="286" t="str">
        <f t="shared" si="27"/>
        <v>是</v>
      </c>
      <c r="G600" s="165" t="str">
        <f t="shared" si="28"/>
        <v>项</v>
      </c>
    </row>
    <row r="601" ht="36" customHeight="1" spans="1:7">
      <c r="A601" s="440" t="s">
        <v>1117</v>
      </c>
      <c r="B601" s="311" t="s">
        <v>1118</v>
      </c>
      <c r="C601" s="444">
        <v>311</v>
      </c>
      <c r="D601" s="448">
        <v>268</v>
      </c>
      <c r="E601" s="108">
        <f t="shared" si="29"/>
        <v>-0.138</v>
      </c>
      <c r="F601" s="286" t="str">
        <f t="shared" si="27"/>
        <v>是</v>
      </c>
      <c r="G601" s="165" t="str">
        <f t="shared" si="28"/>
        <v>款</v>
      </c>
    </row>
    <row r="602" s="427" customFormat="1" ht="36" customHeight="1" spans="1:7">
      <c r="A602" s="441" t="s">
        <v>1119</v>
      </c>
      <c r="B602" s="314" t="s">
        <v>1120</v>
      </c>
      <c r="C602" s="445">
        <v>56</v>
      </c>
      <c r="D602" s="447">
        <v>50</v>
      </c>
      <c r="E602" s="111">
        <f t="shared" si="29"/>
        <v>-0.107</v>
      </c>
      <c r="F602" s="286" t="str">
        <f t="shared" si="27"/>
        <v>是</v>
      </c>
      <c r="G602" s="165" t="str">
        <f t="shared" si="28"/>
        <v>项</v>
      </c>
    </row>
    <row r="603" ht="36" customHeight="1" spans="1:7">
      <c r="A603" s="441" t="s">
        <v>1121</v>
      </c>
      <c r="B603" s="314" t="s">
        <v>1122</v>
      </c>
      <c r="C603" s="442">
        <v>109</v>
      </c>
      <c r="D603" s="447">
        <v>100</v>
      </c>
      <c r="E603" s="111">
        <f t="shared" si="29"/>
        <v>-0.083</v>
      </c>
      <c r="F603" s="286" t="str">
        <f t="shared" si="27"/>
        <v>是</v>
      </c>
      <c r="G603" s="165" t="str">
        <f t="shared" si="28"/>
        <v>项</v>
      </c>
    </row>
    <row r="604" ht="36" customHeight="1" spans="1:7">
      <c r="A604" s="441" t="s">
        <v>1123</v>
      </c>
      <c r="B604" s="314" t="s">
        <v>1124</v>
      </c>
      <c r="C604" s="442"/>
      <c r="D604" s="447"/>
      <c r="E604" s="111"/>
      <c r="F604" s="286" t="str">
        <f t="shared" si="27"/>
        <v>否</v>
      </c>
      <c r="G604" s="165" t="str">
        <f t="shared" si="28"/>
        <v>项</v>
      </c>
    </row>
    <row r="605" ht="36" customHeight="1" spans="1:7">
      <c r="A605" s="441" t="s">
        <v>1125</v>
      </c>
      <c r="B605" s="314" t="s">
        <v>1126</v>
      </c>
      <c r="C605" s="442">
        <v>41</v>
      </c>
      <c r="D605" s="447">
        <v>35</v>
      </c>
      <c r="E605" s="111">
        <f t="shared" si="29"/>
        <v>-0.146</v>
      </c>
      <c r="F605" s="286" t="str">
        <f t="shared" si="27"/>
        <v>是</v>
      </c>
      <c r="G605" s="165" t="str">
        <f t="shared" si="28"/>
        <v>项</v>
      </c>
    </row>
    <row r="606" ht="36" customHeight="1" spans="1:7">
      <c r="A606" s="441" t="s">
        <v>1127</v>
      </c>
      <c r="B606" s="314" t="s">
        <v>1128</v>
      </c>
      <c r="C606" s="442">
        <v>38</v>
      </c>
      <c r="D606" s="447">
        <v>3</v>
      </c>
      <c r="E606" s="111">
        <f t="shared" si="29"/>
        <v>-0.921</v>
      </c>
      <c r="F606" s="286" t="str">
        <f t="shared" si="27"/>
        <v>是</v>
      </c>
      <c r="G606" s="165" t="str">
        <f t="shared" si="28"/>
        <v>项</v>
      </c>
    </row>
    <row r="607" ht="36" customHeight="1" spans="1:7">
      <c r="A607" s="441" t="s">
        <v>1129</v>
      </c>
      <c r="B607" s="314" t="s">
        <v>1130</v>
      </c>
      <c r="C607" s="442">
        <v>67</v>
      </c>
      <c r="D607" s="447">
        <v>80</v>
      </c>
      <c r="E607" s="111">
        <f t="shared" si="29"/>
        <v>0.194</v>
      </c>
      <c r="F607" s="286" t="str">
        <f t="shared" si="27"/>
        <v>是</v>
      </c>
      <c r="G607" s="165" t="str">
        <f t="shared" si="28"/>
        <v>项</v>
      </c>
    </row>
    <row r="608" ht="36" customHeight="1" spans="1:7">
      <c r="A608" s="440" t="s">
        <v>1131</v>
      </c>
      <c r="B608" s="311" t="s">
        <v>1132</v>
      </c>
      <c r="C608" s="444">
        <v>892</v>
      </c>
      <c r="D608" s="448">
        <v>674</v>
      </c>
      <c r="E608" s="108">
        <f t="shared" si="29"/>
        <v>-0.244</v>
      </c>
      <c r="F608" s="286" t="str">
        <f t="shared" si="27"/>
        <v>是</v>
      </c>
      <c r="G608" s="165" t="str">
        <f t="shared" si="28"/>
        <v>款</v>
      </c>
    </row>
    <row r="609" ht="36" customHeight="1" spans="1:7">
      <c r="A609" s="441" t="s">
        <v>1133</v>
      </c>
      <c r="B609" s="314" t="s">
        <v>1134</v>
      </c>
      <c r="C609" s="442">
        <v>187</v>
      </c>
      <c r="D609" s="447">
        <v>190</v>
      </c>
      <c r="E609" s="111">
        <f t="shared" si="29"/>
        <v>0.016</v>
      </c>
      <c r="F609" s="286" t="str">
        <f t="shared" si="27"/>
        <v>是</v>
      </c>
      <c r="G609" s="165" t="str">
        <f t="shared" si="28"/>
        <v>项</v>
      </c>
    </row>
    <row r="610" ht="36" customHeight="1" spans="1:7">
      <c r="A610" s="441" t="s">
        <v>1135</v>
      </c>
      <c r="B610" s="314" t="s">
        <v>1136</v>
      </c>
      <c r="C610" s="442">
        <v>163</v>
      </c>
      <c r="D610" s="447">
        <v>240</v>
      </c>
      <c r="E610" s="111">
        <f t="shared" si="29"/>
        <v>0.472</v>
      </c>
      <c r="F610" s="286" t="str">
        <f t="shared" si="27"/>
        <v>是</v>
      </c>
      <c r="G610" s="165" t="str">
        <f t="shared" si="28"/>
        <v>项</v>
      </c>
    </row>
    <row r="611" ht="36" customHeight="1" spans="1:7">
      <c r="A611" s="441" t="s">
        <v>1137</v>
      </c>
      <c r="B611" s="314" t="s">
        <v>1138</v>
      </c>
      <c r="C611" s="445"/>
      <c r="D611" s="447"/>
      <c r="E611" s="111"/>
      <c r="F611" s="286" t="str">
        <f t="shared" si="27"/>
        <v>否</v>
      </c>
      <c r="G611" s="165" t="str">
        <f t="shared" si="28"/>
        <v>项</v>
      </c>
    </row>
    <row r="612" ht="36" customHeight="1" spans="1:7">
      <c r="A612" s="441" t="s">
        <v>1139</v>
      </c>
      <c r="B612" s="314" t="s">
        <v>1140</v>
      </c>
      <c r="C612" s="442">
        <v>538</v>
      </c>
      <c r="D612" s="447">
        <v>130</v>
      </c>
      <c r="E612" s="111">
        <f t="shared" si="29"/>
        <v>-0.758</v>
      </c>
      <c r="F612" s="286" t="str">
        <f t="shared" si="27"/>
        <v>是</v>
      </c>
      <c r="G612" s="165" t="str">
        <f t="shared" si="28"/>
        <v>项</v>
      </c>
    </row>
    <row r="613" ht="36" customHeight="1" spans="1:7">
      <c r="A613" s="441" t="s">
        <v>1141</v>
      </c>
      <c r="B613" s="314" t="s">
        <v>1142</v>
      </c>
      <c r="C613" s="442"/>
      <c r="D613" s="447">
        <v>4</v>
      </c>
      <c r="E613" s="111"/>
      <c r="F613" s="286" t="str">
        <f t="shared" si="27"/>
        <v>是</v>
      </c>
      <c r="G613" s="165" t="str">
        <f t="shared" si="28"/>
        <v>项</v>
      </c>
    </row>
    <row r="614" ht="36" customHeight="1" spans="1:7">
      <c r="A614" s="441" t="s">
        <v>1143</v>
      </c>
      <c r="B614" s="314" t="s">
        <v>1144</v>
      </c>
      <c r="C614" s="442"/>
      <c r="D614" s="447">
        <v>110</v>
      </c>
      <c r="E614" s="111"/>
      <c r="F614" s="286" t="str">
        <f t="shared" si="27"/>
        <v>是</v>
      </c>
      <c r="G614" s="165" t="str">
        <f t="shared" si="28"/>
        <v>项</v>
      </c>
    </row>
    <row r="615" ht="36" customHeight="1" spans="1:7">
      <c r="A615" s="441" t="s">
        <v>1145</v>
      </c>
      <c r="B615" s="314" t="s">
        <v>1146</v>
      </c>
      <c r="C615" s="442">
        <v>4</v>
      </c>
      <c r="D615" s="447"/>
      <c r="E615" s="111">
        <f t="shared" si="29"/>
        <v>-1</v>
      </c>
      <c r="F615" s="286" t="str">
        <f t="shared" si="27"/>
        <v>是</v>
      </c>
      <c r="G615" s="165" t="str">
        <f t="shared" si="28"/>
        <v>项</v>
      </c>
    </row>
    <row r="616" ht="36" customHeight="1" spans="1:7">
      <c r="A616" s="440" t="s">
        <v>1147</v>
      </c>
      <c r="B616" s="311" t="s">
        <v>1148</v>
      </c>
      <c r="C616" s="437">
        <v>773</v>
      </c>
      <c r="D616" s="448">
        <v>705</v>
      </c>
      <c r="E616" s="108">
        <f t="shared" si="29"/>
        <v>-0.088</v>
      </c>
      <c r="F616" s="286" t="str">
        <f t="shared" si="27"/>
        <v>是</v>
      </c>
      <c r="G616" s="165" t="str">
        <f t="shared" si="28"/>
        <v>款</v>
      </c>
    </row>
    <row r="617" ht="36" customHeight="1" spans="1:7">
      <c r="A617" s="441" t="s">
        <v>1149</v>
      </c>
      <c r="B617" s="314" t="s">
        <v>139</v>
      </c>
      <c r="C617" s="442">
        <v>150</v>
      </c>
      <c r="D617" s="447">
        <v>155</v>
      </c>
      <c r="E617" s="111">
        <f t="shared" si="29"/>
        <v>0.033</v>
      </c>
      <c r="F617" s="286" t="str">
        <f t="shared" si="27"/>
        <v>是</v>
      </c>
      <c r="G617" s="165" t="str">
        <f t="shared" si="28"/>
        <v>项</v>
      </c>
    </row>
    <row r="618" ht="36" customHeight="1" spans="1:7">
      <c r="A618" s="441" t="s">
        <v>1150</v>
      </c>
      <c r="B618" s="314" t="s">
        <v>141</v>
      </c>
      <c r="C618" s="442"/>
      <c r="D618" s="447"/>
      <c r="E618" s="111"/>
      <c r="F618" s="286" t="str">
        <f t="shared" si="27"/>
        <v>否</v>
      </c>
      <c r="G618" s="165" t="str">
        <f t="shared" si="28"/>
        <v>项</v>
      </c>
    </row>
    <row r="619" ht="36" customHeight="1" spans="1:7">
      <c r="A619" s="441" t="s">
        <v>1151</v>
      </c>
      <c r="B619" s="314" t="s">
        <v>143</v>
      </c>
      <c r="C619" s="442"/>
      <c r="D619" s="447"/>
      <c r="E619" s="111"/>
      <c r="F619" s="286" t="str">
        <f t="shared" si="27"/>
        <v>否</v>
      </c>
      <c r="G619" s="165" t="str">
        <f t="shared" si="28"/>
        <v>项</v>
      </c>
    </row>
    <row r="620" ht="36" customHeight="1" spans="1:7">
      <c r="A620" s="441" t="s">
        <v>1152</v>
      </c>
      <c r="B620" s="314" t="s">
        <v>1153</v>
      </c>
      <c r="C620" s="442">
        <v>30</v>
      </c>
      <c r="D620" s="447">
        <v>25</v>
      </c>
      <c r="E620" s="111">
        <f t="shared" si="29"/>
        <v>-0.167</v>
      </c>
      <c r="F620" s="286" t="str">
        <f t="shared" si="27"/>
        <v>是</v>
      </c>
      <c r="G620" s="165" t="str">
        <f t="shared" si="28"/>
        <v>项</v>
      </c>
    </row>
    <row r="621" ht="36" customHeight="1" spans="1:7">
      <c r="A621" s="441" t="s">
        <v>1154</v>
      </c>
      <c r="B621" s="314" t="s">
        <v>1155</v>
      </c>
      <c r="C621" s="442">
        <v>40</v>
      </c>
      <c r="D621" s="447">
        <v>105</v>
      </c>
      <c r="E621" s="111">
        <f t="shared" si="29"/>
        <v>1.625</v>
      </c>
      <c r="F621" s="286" t="str">
        <f t="shared" si="27"/>
        <v>是</v>
      </c>
      <c r="G621" s="165" t="str">
        <f t="shared" si="28"/>
        <v>项</v>
      </c>
    </row>
    <row r="622" ht="36" customHeight="1" spans="1:7">
      <c r="A622" s="441" t="s">
        <v>1156</v>
      </c>
      <c r="B622" s="314" t="s">
        <v>1157</v>
      </c>
      <c r="C622" s="442"/>
      <c r="D622" s="447"/>
      <c r="E622" s="111"/>
      <c r="F622" s="286" t="str">
        <f t="shared" si="27"/>
        <v>否</v>
      </c>
      <c r="G622" s="165" t="str">
        <f t="shared" si="28"/>
        <v>项</v>
      </c>
    </row>
    <row r="623" ht="36" customHeight="1" spans="1:7">
      <c r="A623" s="441" t="s">
        <v>1158</v>
      </c>
      <c r="B623" s="314" t="s">
        <v>1159</v>
      </c>
      <c r="C623" s="442">
        <v>513</v>
      </c>
      <c r="D623" s="447">
        <v>370</v>
      </c>
      <c r="E623" s="111">
        <f t="shared" si="29"/>
        <v>-0.279</v>
      </c>
      <c r="F623" s="286" t="str">
        <f t="shared" si="27"/>
        <v>是</v>
      </c>
      <c r="G623" s="165" t="str">
        <f t="shared" si="28"/>
        <v>项</v>
      </c>
    </row>
    <row r="624" ht="36" customHeight="1" spans="1:7">
      <c r="A624" s="441" t="s">
        <v>1160</v>
      </c>
      <c r="B624" s="314" t="s">
        <v>1161</v>
      </c>
      <c r="C624" s="442">
        <v>40</v>
      </c>
      <c r="D624" s="447">
        <v>50</v>
      </c>
      <c r="E624" s="111">
        <f t="shared" si="29"/>
        <v>0.25</v>
      </c>
      <c r="F624" s="286" t="str">
        <f t="shared" si="27"/>
        <v>是</v>
      </c>
      <c r="G624" s="165" t="str">
        <f t="shared" si="28"/>
        <v>项</v>
      </c>
    </row>
    <row r="625" ht="36" customHeight="1" spans="1:7">
      <c r="A625" s="440" t="s">
        <v>1162</v>
      </c>
      <c r="B625" s="311" t="s">
        <v>1163</v>
      </c>
      <c r="C625" s="444">
        <v>46</v>
      </c>
      <c r="D625" s="448">
        <v>47</v>
      </c>
      <c r="E625" s="108">
        <f t="shared" si="29"/>
        <v>0.022</v>
      </c>
      <c r="F625" s="286" t="str">
        <f t="shared" si="27"/>
        <v>是</v>
      </c>
      <c r="G625" s="165" t="str">
        <f t="shared" si="28"/>
        <v>款</v>
      </c>
    </row>
    <row r="626" ht="36" customHeight="1" spans="1:7">
      <c r="A626" s="441" t="s">
        <v>1164</v>
      </c>
      <c r="B626" s="314" t="s">
        <v>139</v>
      </c>
      <c r="C626" s="445">
        <v>46</v>
      </c>
      <c r="D626" s="447">
        <v>44</v>
      </c>
      <c r="E626" s="111">
        <f t="shared" si="29"/>
        <v>-0.043</v>
      </c>
      <c r="F626" s="286" t="str">
        <f t="shared" si="27"/>
        <v>是</v>
      </c>
      <c r="G626" s="165" t="str">
        <f t="shared" si="28"/>
        <v>项</v>
      </c>
    </row>
    <row r="627" ht="36" customHeight="1" spans="1:7">
      <c r="A627" s="441" t="s">
        <v>1165</v>
      </c>
      <c r="B627" s="314" t="s">
        <v>141</v>
      </c>
      <c r="C627" s="442"/>
      <c r="D627" s="447"/>
      <c r="E627" s="111"/>
      <c r="F627" s="286" t="str">
        <f t="shared" si="27"/>
        <v>否</v>
      </c>
      <c r="G627" s="165" t="str">
        <f t="shared" si="28"/>
        <v>项</v>
      </c>
    </row>
    <row r="628" ht="36" customHeight="1" spans="1:7">
      <c r="A628" s="441" t="s">
        <v>1166</v>
      </c>
      <c r="B628" s="314" t="s">
        <v>143</v>
      </c>
      <c r="C628" s="442"/>
      <c r="D628" s="447"/>
      <c r="E628" s="111"/>
      <c r="F628" s="286" t="str">
        <f t="shared" si="27"/>
        <v>否</v>
      </c>
      <c r="G628" s="165" t="str">
        <f t="shared" si="28"/>
        <v>项</v>
      </c>
    </row>
    <row r="629" ht="36" customHeight="1" spans="1:7">
      <c r="A629" s="441" t="s">
        <v>1167</v>
      </c>
      <c r="B629" s="314" t="s">
        <v>1168</v>
      </c>
      <c r="C629" s="442"/>
      <c r="D629" s="447">
        <v>3</v>
      </c>
      <c r="E629" s="111"/>
      <c r="F629" s="286" t="str">
        <f t="shared" si="27"/>
        <v>是</v>
      </c>
      <c r="G629" s="165" t="str">
        <f t="shared" si="28"/>
        <v>项</v>
      </c>
    </row>
    <row r="630" ht="36" customHeight="1" spans="1:7">
      <c r="A630" s="440" t="s">
        <v>1169</v>
      </c>
      <c r="B630" s="311" t="s">
        <v>1170</v>
      </c>
      <c r="C630" s="444">
        <v>4632</v>
      </c>
      <c r="D630" s="312">
        <v>4660</v>
      </c>
      <c r="E630" s="108">
        <f t="shared" si="29"/>
        <v>0.006</v>
      </c>
      <c r="F630" s="450" t="str">
        <f t="shared" si="27"/>
        <v>是</v>
      </c>
      <c r="G630" s="165" t="str">
        <f t="shared" si="28"/>
        <v>款</v>
      </c>
    </row>
    <row r="631" ht="36" customHeight="1" spans="1:7">
      <c r="A631" s="441" t="s">
        <v>1171</v>
      </c>
      <c r="B631" s="314" t="s">
        <v>1172</v>
      </c>
      <c r="C631" s="442">
        <v>696</v>
      </c>
      <c r="D631" s="315">
        <v>560</v>
      </c>
      <c r="E631" s="111">
        <f t="shared" si="29"/>
        <v>-0.195</v>
      </c>
      <c r="F631" s="450" t="str">
        <f t="shared" si="27"/>
        <v>是</v>
      </c>
      <c r="G631" s="165" t="str">
        <f t="shared" si="28"/>
        <v>项</v>
      </c>
    </row>
    <row r="632" ht="36" customHeight="1" spans="1:7">
      <c r="A632" s="441" t="s">
        <v>1173</v>
      </c>
      <c r="B632" s="314" t="s">
        <v>1174</v>
      </c>
      <c r="C632" s="442">
        <v>3936</v>
      </c>
      <c r="D632" s="460">
        <v>4100</v>
      </c>
      <c r="E632" s="111">
        <f t="shared" si="29"/>
        <v>0.042</v>
      </c>
      <c r="F632" s="286" t="str">
        <f t="shared" si="27"/>
        <v>是</v>
      </c>
      <c r="G632" s="165" t="str">
        <f t="shared" si="28"/>
        <v>项</v>
      </c>
    </row>
    <row r="633" ht="36" customHeight="1" spans="1:7">
      <c r="A633" s="440" t="s">
        <v>1175</v>
      </c>
      <c r="B633" s="311" t="s">
        <v>1176</v>
      </c>
      <c r="C633" s="444">
        <v>840</v>
      </c>
      <c r="D633" s="461">
        <v>750</v>
      </c>
      <c r="E633" s="108">
        <f t="shared" si="29"/>
        <v>-0.107</v>
      </c>
      <c r="F633" s="286" t="str">
        <f t="shared" si="27"/>
        <v>是</v>
      </c>
      <c r="G633" s="165" t="str">
        <f t="shared" si="28"/>
        <v>款</v>
      </c>
    </row>
    <row r="634" ht="36" customHeight="1" spans="1:7">
      <c r="A634" s="441" t="s">
        <v>1177</v>
      </c>
      <c r="B634" s="314" t="s">
        <v>1178</v>
      </c>
      <c r="C634" s="445">
        <v>810</v>
      </c>
      <c r="D634" s="462">
        <v>735</v>
      </c>
      <c r="E634" s="111">
        <f t="shared" si="29"/>
        <v>-0.093</v>
      </c>
      <c r="F634" s="286" t="str">
        <f t="shared" si="27"/>
        <v>是</v>
      </c>
      <c r="G634" s="165" t="str">
        <f t="shared" si="28"/>
        <v>项</v>
      </c>
    </row>
    <row r="635" ht="36" customHeight="1" spans="1:7">
      <c r="A635" s="441" t="s">
        <v>1179</v>
      </c>
      <c r="B635" s="314" t="s">
        <v>1180</v>
      </c>
      <c r="C635" s="442">
        <v>30</v>
      </c>
      <c r="D635" s="462">
        <v>15</v>
      </c>
      <c r="E635" s="111">
        <f t="shared" si="29"/>
        <v>-0.5</v>
      </c>
      <c r="F635" s="286" t="str">
        <f t="shared" si="27"/>
        <v>是</v>
      </c>
      <c r="G635" s="165" t="str">
        <f t="shared" si="28"/>
        <v>项</v>
      </c>
    </row>
    <row r="636" ht="36" customHeight="1" spans="1:7">
      <c r="A636" s="440" t="s">
        <v>1181</v>
      </c>
      <c r="B636" s="311" t="s">
        <v>1182</v>
      </c>
      <c r="C636" s="444">
        <v>910</v>
      </c>
      <c r="D636" s="461">
        <v>1130</v>
      </c>
      <c r="E636" s="108">
        <f t="shared" si="29"/>
        <v>0.242</v>
      </c>
      <c r="F636" s="286" t="str">
        <f t="shared" si="27"/>
        <v>是</v>
      </c>
      <c r="G636" s="165" t="str">
        <f t="shared" si="28"/>
        <v>款</v>
      </c>
    </row>
    <row r="637" ht="36" customHeight="1" spans="1:7">
      <c r="A637" s="441" t="s">
        <v>1183</v>
      </c>
      <c r="B637" s="314" t="s">
        <v>1184</v>
      </c>
      <c r="C637" s="442"/>
      <c r="D637" s="462"/>
      <c r="E637" s="111"/>
      <c r="F637" s="286" t="str">
        <f t="shared" si="27"/>
        <v>否</v>
      </c>
      <c r="G637" s="165" t="str">
        <f t="shared" si="28"/>
        <v>项</v>
      </c>
    </row>
    <row r="638" ht="36" customHeight="1" spans="1:7">
      <c r="A638" s="441" t="s">
        <v>1185</v>
      </c>
      <c r="B638" s="314" t="s">
        <v>1186</v>
      </c>
      <c r="C638" s="442">
        <v>910</v>
      </c>
      <c r="D638" s="462">
        <v>1130</v>
      </c>
      <c r="E638" s="111">
        <f t="shared" si="29"/>
        <v>0.242</v>
      </c>
      <c r="F638" s="286" t="str">
        <f t="shared" si="27"/>
        <v>是</v>
      </c>
      <c r="G638" s="165" t="str">
        <f t="shared" si="28"/>
        <v>项</v>
      </c>
    </row>
    <row r="639" ht="36" customHeight="1" spans="1:7">
      <c r="A639" s="440" t="s">
        <v>1187</v>
      </c>
      <c r="B639" s="311" t="s">
        <v>1188</v>
      </c>
      <c r="C639" s="444"/>
      <c r="D639" s="462">
        <v>0</v>
      </c>
      <c r="E639" s="111"/>
      <c r="F639" s="286" t="str">
        <f t="shared" si="27"/>
        <v>否</v>
      </c>
      <c r="G639" s="165" t="str">
        <f t="shared" si="28"/>
        <v>款</v>
      </c>
    </row>
    <row r="640" ht="36" customHeight="1" spans="1:7">
      <c r="A640" s="441" t="s">
        <v>1189</v>
      </c>
      <c r="B640" s="314" t="s">
        <v>1190</v>
      </c>
      <c r="C640" s="445"/>
      <c r="D640" s="460"/>
      <c r="E640" s="111"/>
      <c r="F640" s="286" t="str">
        <f t="shared" si="27"/>
        <v>否</v>
      </c>
      <c r="G640" s="165" t="str">
        <f t="shared" si="28"/>
        <v>项</v>
      </c>
    </row>
    <row r="641" ht="36" customHeight="1" spans="1:7">
      <c r="A641" s="441" t="s">
        <v>1191</v>
      </c>
      <c r="B641" s="314" t="s">
        <v>1192</v>
      </c>
      <c r="C641" s="442"/>
      <c r="D641" s="462"/>
      <c r="E641" s="111"/>
      <c r="F641" s="286" t="str">
        <f t="shared" ref="F641:F647" si="30">IF(LEN(A641)=3,"是",IF(B641&lt;&gt;"",IF(SUM(C641:D641)&lt;&gt;0,"是","否"),"是"))</f>
        <v>否</v>
      </c>
      <c r="G641" s="165" t="str">
        <f t="shared" ref="G641:G647" si="31">IF(LEN(A641)=3,"类",IF(LEN(A641)=5,"款","项"))</f>
        <v>项</v>
      </c>
    </row>
    <row r="642" ht="36" customHeight="1" spans="1:7">
      <c r="A642" s="440" t="s">
        <v>1193</v>
      </c>
      <c r="B642" s="311" t="s">
        <v>1194</v>
      </c>
      <c r="C642" s="444">
        <v>33</v>
      </c>
      <c r="D642" s="461">
        <v>36</v>
      </c>
      <c r="E642" s="108">
        <f t="shared" si="29"/>
        <v>0.091</v>
      </c>
      <c r="F642" s="286" t="str">
        <f t="shared" si="30"/>
        <v>是</v>
      </c>
      <c r="G642" s="165" t="str">
        <f t="shared" si="31"/>
        <v>款</v>
      </c>
    </row>
    <row r="643" ht="36" customHeight="1" spans="1:7">
      <c r="A643" s="441" t="s">
        <v>1195</v>
      </c>
      <c r="B643" s="314" t="s">
        <v>1196</v>
      </c>
      <c r="C643" s="442">
        <v>3</v>
      </c>
      <c r="D643" s="447">
        <v>3</v>
      </c>
      <c r="E643" s="111">
        <f t="shared" si="29"/>
        <v>0</v>
      </c>
      <c r="F643" s="286" t="str">
        <f t="shared" si="30"/>
        <v>是</v>
      </c>
      <c r="G643" s="165" t="str">
        <f t="shared" si="31"/>
        <v>项</v>
      </c>
    </row>
    <row r="644" ht="36" customHeight="1" spans="1:7">
      <c r="A644" s="441" t="s">
        <v>1197</v>
      </c>
      <c r="B644" s="314" t="s">
        <v>1198</v>
      </c>
      <c r="C644" s="442">
        <v>30</v>
      </c>
      <c r="D644" s="447">
        <v>35</v>
      </c>
      <c r="E644" s="111">
        <f t="shared" si="29"/>
        <v>0.167</v>
      </c>
      <c r="F644" s="286" t="str">
        <f t="shared" si="30"/>
        <v>是</v>
      </c>
      <c r="G644" s="165" t="str">
        <f t="shared" si="31"/>
        <v>项</v>
      </c>
    </row>
    <row r="645" ht="36" customHeight="1" spans="1:7">
      <c r="A645" s="440" t="s">
        <v>1199</v>
      </c>
      <c r="B645" s="311" t="s">
        <v>1200</v>
      </c>
      <c r="C645" s="444">
        <v>9101</v>
      </c>
      <c r="D645" s="448">
        <v>3680</v>
      </c>
      <c r="E645" s="108">
        <f t="shared" ref="E645:E708" si="32">(D645-C645)/C645</f>
        <v>-0.596</v>
      </c>
      <c r="F645" s="286" t="str">
        <f t="shared" si="30"/>
        <v>是</v>
      </c>
      <c r="G645" s="165" t="str">
        <f t="shared" si="31"/>
        <v>款</v>
      </c>
    </row>
    <row r="646" ht="36" customHeight="1" spans="1:7">
      <c r="A646" s="441" t="s">
        <v>1201</v>
      </c>
      <c r="B646" s="314" t="s">
        <v>1202</v>
      </c>
      <c r="C646" s="442">
        <v>5268</v>
      </c>
      <c r="D646" s="447">
        <v>300</v>
      </c>
      <c r="E646" s="111">
        <f t="shared" si="32"/>
        <v>-0.943</v>
      </c>
      <c r="F646" s="286" t="str">
        <f t="shared" si="30"/>
        <v>是</v>
      </c>
      <c r="G646" s="165" t="str">
        <f t="shared" si="31"/>
        <v>项</v>
      </c>
    </row>
    <row r="647" ht="36" customHeight="1" spans="1:7">
      <c r="A647" s="441" t="s">
        <v>1203</v>
      </c>
      <c r="B647" s="314" t="s">
        <v>1204</v>
      </c>
      <c r="C647" s="445">
        <v>3833</v>
      </c>
      <c r="D647" s="448">
        <v>3380</v>
      </c>
      <c r="E647" s="111">
        <f t="shared" si="32"/>
        <v>-0.118</v>
      </c>
      <c r="F647" s="286" t="str">
        <f t="shared" si="30"/>
        <v>是</v>
      </c>
      <c r="G647" s="165" t="str">
        <f t="shared" si="31"/>
        <v>项</v>
      </c>
    </row>
    <row r="648" ht="36" customHeight="1" spans="1:8">
      <c r="A648" s="441" t="s">
        <v>1205</v>
      </c>
      <c r="B648" s="314" t="s">
        <v>1206</v>
      </c>
      <c r="C648" s="442"/>
      <c r="D648" s="447"/>
      <c r="E648" s="111"/>
      <c r="F648" s="317" t="e">
        <f>IF(#REF!&gt;0,D648/#REF!-1,IF(#REF!&lt;0,-(D648/#REF!-1),""))</f>
        <v>#REF!</v>
      </c>
      <c r="G648" s="286" t="str">
        <f>IF(LEN(A648)=3,"是",IF(B648&lt;&gt;"",IF(SUM(C648:D648)&lt;&gt;0,"是","否"),"是"))</f>
        <v>否</v>
      </c>
      <c r="H648" s="165" t="str">
        <f>IF(LEN(A648)=3,"类",IF(LEN(A648)=5,"款","项"))</f>
        <v>项</v>
      </c>
    </row>
    <row r="649" ht="36" customHeight="1" spans="1:8">
      <c r="A649" s="440" t="s">
        <v>1207</v>
      </c>
      <c r="B649" s="311" t="s">
        <v>1208</v>
      </c>
      <c r="C649" s="444"/>
      <c r="D649" s="447"/>
      <c r="E649" s="111"/>
      <c r="F649" s="318" t="e">
        <f>IF(#REF!&gt;0,D649/#REF!-1,IF(#REF!&lt;0,-(D649/#REF!-1),""))</f>
        <v>#REF!</v>
      </c>
      <c r="G649" s="286" t="str">
        <f>IF(LEN(A649)=3,"是",IF(B649&lt;&gt;"",IF(SUM(C649:D649)&lt;&gt;0,"是","否"),"是"))</f>
        <v>否</v>
      </c>
      <c r="H649" s="165" t="str">
        <f>IF(LEN(A649)=3,"类",IF(LEN(A649)=5,"款","项"))</f>
        <v>款</v>
      </c>
    </row>
    <row r="650" ht="36" customHeight="1" spans="1:7">
      <c r="A650" s="441" t="s">
        <v>1209</v>
      </c>
      <c r="B650" s="314" t="s">
        <v>1210</v>
      </c>
      <c r="C650" s="442"/>
      <c r="D650" s="447"/>
      <c r="E650" s="111"/>
      <c r="F650" s="286" t="str">
        <f t="shared" ref="F650:F713" si="33">IF(LEN(A650)=3,"是",IF(B650&lt;&gt;"",IF(SUM(C650:D650)&lt;&gt;0,"是","否"),"是"))</f>
        <v>否</v>
      </c>
      <c r="G650" s="165" t="str">
        <f t="shared" ref="G650:G713" si="34">IF(LEN(A650)=3,"类",IF(LEN(A650)=5,"款","项"))</f>
        <v>项</v>
      </c>
    </row>
    <row r="651" ht="36" customHeight="1" spans="1:7">
      <c r="A651" s="441" t="s">
        <v>1211</v>
      </c>
      <c r="B651" s="314" t="s">
        <v>1212</v>
      </c>
      <c r="C651" s="442"/>
      <c r="D651" s="447"/>
      <c r="E651" s="111"/>
      <c r="F651" s="286" t="str">
        <f t="shared" si="33"/>
        <v>否</v>
      </c>
      <c r="G651" s="165" t="str">
        <f t="shared" si="34"/>
        <v>项</v>
      </c>
    </row>
    <row r="652" ht="36" customHeight="1" spans="1:7">
      <c r="A652" s="441" t="s">
        <v>1213</v>
      </c>
      <c r="B652" s="314" t="s">
        <v>1214</v>
      </c>
      <c r="C652" s="442"/>
      <c r="D652" s="447"/>
      <c r="E652" s="111"/>
      <c r="F652" s="286" t="str">
        <f t="shared" si="33"/>
        <v>否</v>
      </c>
      <c r="G652" s="165" t="str">
        <f t="shared" si="34"/>
        <v>项</v>
      </c>
    </row>
    <row r="653" ht="36" customHeight="1" spans="1:7">
      <c r="A653" s="441" t="s">
        <v>1215</v>
      </c>
      <c r="B653" s="314" t="s">
        <v>1216</v>
      </c>
      <c r="C653" s="442"/>
      <c r="D653" s="447"/>
      <c r="E653" s="111"/>
      <c r="F653" s="286" t="str">
        <f t="shared" si="33"/>
        <v>否</v>
      </c>
      <c r="G653" s="165" t="str">
        <f t="shared" si="34"/>
        <v>项</v>
      </c>
    </row>
    <row r="654" ht="36" customHeight="1" spans="1:7">
      <c r="A654" s="440" t="s">
        <v>1217</v>
      </c>
      <c r="B654" s="311" t="s">
        <v>1218</v>
      </c>
      <c r="C654" s="444">
        <v>294</v>
      </c>
      <c r="D654" s="448">
        <v>327</v>
      </c>
      <c r="E654" s="108">
        <f t="shared" si="32"/>
        <v>0.112</v>
      </c>
      <c r="F654" s="286" t="str">
        <f t="shared" si="33"/>
        <v>是</v>
      </c>
      <c r="G654" s="165" t="str">
        <f t="shared" si="34"/>
        <v>款</v>
      </c>
    </row>
    <row r="655" ht="36" customHeight="1" spans="1:7">
      <c r="A655" s="441" t="s">
        <v>1219</v>
      </c>
      <c r="B655" s="314" t="s">
        <v>139</v>
      </c>
      <c r="C655" s="442">
        <v>198</v>
      </c>
      <c r="D655" s="447">
        <v>280</v>
      </c>
      <c r="E655" s="111">
        <f t="shared" si="32"/>
        <v>0.414</v>
      </c>
      <c r="F655" s="286" t="str">
        <f t="shared" si="33"/>
        <v>是</v>
      </c>
      <c r="G655" s="165" t="str">
        <f t="shared" si="34"/>
        <v>项</v>
      </c>
    </row>
    <row r="656" ht="36" customHeight="1" spans="1:7">
      <c r="A656" s="441" t="s">
        <v>1220</v>
      </c>
      <c r="B656" s="314" t="s">
        <v>141</v>
      </c>
      <c r="C656" s="445"/>
      <c r="D656" s="447"/>
      <c r="E656" s="111"/>
      <c r="F656" s="286" t="str">
        <f t="shared" si="33"/>
        <v>否</v>
      </c>
      <c r="G656" s="165" t="str">
        <f t="shared" si="34"/>
        <v>项</v>
      </c>
    </row>
    <row r="657" ht="36" customHeight="1" spans="1:7">
      <c r="A657" s="441" t="s">
        <v>1221</v>
      </c>
      <c r="B657" s="314" t="s">
        <v>143</v>
      </c>
      <c r="C657" s="442"/>
      <c r="D657" s="447"/>
      <c r="E657" s="111"/>
      <c r="F657" s="286" t="str">
        <f t="shared" si="33"/>
        <v>否</v>
      </c>
      <c r="G657" s="165" t="str">
        <f t="shared" si="34"/>
        <v>项</v>
      </c>
    </row>
    <row r="658" ht="36" customHeight="1" spans="1:7">
      <c r="A658" s="441" t="s">
        <v>1222</v>
      </c>
      <c r="B658" s="314" t="s">
        <v>1223</v>
      </c>
      <c r="C658" s="442">
        <v>4</v>
      </c>
      <c r="D658" s="447">
        <v>2</v>
      </c>
      <c r="E658" s="111">
        <f t="shared" si="32"/>
        <v>-0.5</v>
      </c>
      <c r="F658" s="286" t="str">
        <f t="shared" si="33"/>
        <v>是</v>
      </c>
      <c r="G658" s="165" t="str">
        <f t="shared" si="34"/>
        <v>项</v>
      </c>
    </row>
    <row r="659" ht="36" customHeight="1" spans="1:7">
      <c r="A659" s="441" t="s">
        <v>1224</v>
      </c>
      <c r="B659" s="314" t="s">
        <v>1225</v>
      </c>
      <c r="C659" s="442"/>
      <c r="D659" s="447"/>
      <c r="E659" s="111"/>
      <c r="F659" s="286" t="str">
        <f t="shared" si="33"/>
        <v>否</v>
      </c>
      <c r="G659" s="165" t="str">
        <f t="shared" si="34"/>
        <v>项</v>
      </c>
    </row>
    <row r="660" ht="36" customHeight="1" spans="1:7">
      <c r="A660" s="441" t="s">
        <v>1226</v>
      </c>
      <c r="B660" s="314" t="s">
        <v>157</v>
      </c>
      <c r="C660" s="442"/>
      <c r="D660" s="447"/>
      <c r="E660" s="111"/>
      <c r="F660" s="286" t="str">
        <f t="shared" si="33"/>
        <v>否</v>
      </c>
      <c r="G660" s="165" t="str">
        <f t="shared" si="34"/>
        <v>项</v>
      </c>
    </row>
    <row r="661" ht="36" customHeight="1" spans="1:7">
      <c r="A661" s="441" t="s">
        <v>1227</v>
      </c>
      <c r="B661" s="314" t="s">
        <v>1228</v>
      </c>
      <c r="C661" s="445">
        <v>92</v>
      </c>
      <c r="D661" s="447">
        <v>45</v>
      </c>
      <c r="E661" s="111">
        <f t="shared" si="32"/>
        <v>-0.511</v>
      </c>
      <c r="F661" s="286" t="str">
        <f t="shared" si="33"/>
        <v>是</v>
      </c>
      <c r="G661" s="165" t="str">
        <f t="shared" si="34"/>
        <v>项</v>
      </c>
    </row>
    <row r="662" ht="36" customHeight="1" spans="1:7">
      <c r="A662" s="440" t="s">
        <v>1229</v>
      </c>
      <c r="B662" s="311" t="s">
        <v>1230</v>
      </c>
      <c r="C662" s="437"/>
      <c r="D662" s="448">
        <v>430</v>
      </c>
      <c r="E662" s="111"/>
      <c r="F662" s="286" t="str">
        <f t="shared" si="33"/>
        <v>是</v>
      </c>
      <c r="G662" s="165" t="str">
        <f t="shared" si="34"/>
        <v>款</v>
      </c>
    </row>
    <row r="663" ht="36" customHeight="1" spans="1:7">
      <c r="A663" s="441" t="s">
        <v>1231</v>
      </c>
      <c r="B663" s="314" t="s">
        <v>1232</v>
      </c>
      <c r="C663" s="445"/>
      <c r="D663" s="447">
        <v>30</v>
      </c>
      <c r="E663" s="111"/>
      <c r="F663" s="286" t="str">
        <f t="shared" si="33"/>
        <v>是</v>
      </c>
      <c r="G663" s="165" t="str">
        <f t="shared" si="34"/>
        <v>项</v>
      </c>
    </row>
    <row r="664" ht="36" customHeight="1" spans="1:7">
      <c r="A664" s="441" t="s">
        <v>1233</v>
      </c>
      <c r="B664" s="314" t="s">
        <v>1234</v>
      </c>
      <c r="C664" s="445"/>
      <c r="D664" s="447">
        <v>400</v>
      </c>
      <c r="E664" s="111"/>
      <c r="F664" s="286" t="str">
        <f t="shared" si="33"/>
        <v>是</v>
      </c>
      <c r="G664" s="165" t="str">
        <f t="shared" si="34"/>
        <v>项</v>
      </c>
    </row>
    <row r="665" ht="36" customHeight="1" spans="1:7">
      <c r="A665" s="440" t="s">
        <v>1235</v>
      </c>
      <c r="B665" s="311" t="s">
        <v>1236</v>
      </c>
      <c r="C665" s="444">
        <v>1500</v>
      </c>
      <c r="D665" s="448">
        <v>893</v>
      </c>
      <c r="E665" s="108">
        <f t="shared" si="32"/>
        <v>-0.405</v>
      </c>
      <c r="F665" s="286" t="str">
        <f t="shared" si="33"/>
        <v>是</v>
      </c>
      <c r="G665" s="165" t="str">
        <f t="shared" si="34"/>
        <v>款</v>
      </c>
    </row>
    <row r="666" ht="36" customHeight="1" spans="1:7">
      <c r="A666" s="314">
        <v>2089999</v>
      </c>
      <c r="B666" s="314" t="s">
        <v>1237</v>
      </c>
      <c r="C666" s="442">
        <v>1500</v>
      </c>
      <c r="D666" s="447">
        <v>893</v>
      </c>
      <c r="E666" s="111">
        <f t="shared" si="32"/>
        <v>-0.405</v>
      </c>
      <c r="F666" s="286" t="str">
        <f t="shared" si="33"/>
        <v>是</v>
      </c>
      <c r="G666" s="165" t="str">
        <f t="shared" si="34"/>
        <v>项</v>
      </c>
    </row>
    <row r="667" ht="36" customHeight="1" spans="1:7">
      <c r="A667" s="311" t="s">
        <v>1238</v>
      </c>
      <c r="B667" s="452" t="s">
        <v>519</v>
      </c>
      <c r="C667" s="444"/>
      <c r="D667" s="447"/>
      <c r="E667" s="111"/>
      <c r="F667" s="286" t="str">
        <f t="shared" si="33"/>
        <v>否</v>
      </c>
      <c r="G667" s="165" t="str">
        <f t="shared" si="34"/>
        <v>项</v>
      </c>
    </row>
    <row r="668" ht="36" customHeight="1" spans="1:7">
      <c r="A668" s="311" t="s">
        <v>1239</v>
      </c>
      <c r="B668" s="452" t="s">
        <v>1240</v>
      </c>
      <c r="C668" s="444"/>
      <c r="D668" s="447"/>
      <c r="E668" s="111"/>
      <c r="F668" s="286" t="str">
        <f t="shared" si="33"/>
        <v>否</v>
      </c>
      <c r="G668" s="165" t="str">
        <f t="shared" si="34"/>
        <v>项</v>
      </c>
    </row>
    <row r="669" s="425" customFormat="1" ht="36" customHeight="1" spans="1:7">
      <c r="A669" s="435" t="s">
        <v>85</v>
      </c>
      <c r="B669" s="436" t="s">
        <v>86</v>
      </c>
      <c r="C669" s="444">
        <v>38693</v>
      </c>
      <c r="D669" s="448">
        <v>40538</v>
      </c>
      <c r="E669" s="108">
        <f t="shared" si="32"/>
        <v>0.048</v>
      </c>
      <c r="F669" s="439" t="str">
        <f t="shared" si="33"/>
        <v>是</v>
      </c>
      <c r="G669" s="425" t="str">
        <f t="shared" si="34"/>
        <v>类</v>
      </c>
    </row>
    <row r="670" ht="36" customHeight="1" spans="1:7">
      <c r="A670" s="440" t="s">
        <v>1241</v>
      </c>
      <c r="B670" s="311" t="s">
        <v>1242</v>
      </c>
      <c r="C670" s="444">
        <v>307</v>
      </c>
      <c r="D670" s="448">
        <v>300</v>
      </c>
      <c r="E670" s="108">
        <f t="shared" si="32"/>
        <v>-0.023</v>
      </c>
      <c r="F670" s="286" t="str">
        <f t="shared" si="33"/>
        <v>是</v>
      </c>
      <c r="G670" s="165" t="str">
        <f t="shared" si="34"/>
        <v>款</v>
      </c>
    </row>
    <row r="671" ht="36" customHeight="1" spans="1:7">
      <c r="A671" s="441" t="s">
        <v>1243</v>
      </c>
      <c r="B671" s="314" t="s">
        <v>139</v>
      </c>
      <c r="C671" s="442">
        <v>291</v>
      </c>
      <c r="D671" s="447">
        <v>290</v>
      </c>
      <c r="E671" s="111">
        <f t="shared" si="32"/>
        <v>-0.003</v>
      </c>
      <c r="F671" s="286" t="str">
        <f t="shared" si="33"/>
        <v>是</v>
      </c>
      <c r="G671" s="165" t="str">
        <f t="shared" si="34"/>
        <v>项</v>
      </c>
    </row>
    <row r="672" ht="36" customHeight="1" spans="1:7">
      <c r="A672" s="441" t="s">
        <v>1244</v>
      </c>
      <c r="B672" s="314" t="s">
        <v>141</v>
      </c>
      <c r="C672" s="445"/>
      <c r="D672" s="447"/>
      <c r="E672" s="111"/>
      <c r="F672" s="286" t="str">
        <f t="shared" si="33"/>
        <v>否</v>
      </c>
      <c r="G672" s="165" t="str">
        <f t="shared" si="34"/>
        <v>项</v>
      </c>
    </row>
    <row r="673" ht="36" customHeight="1" spans="1:7">
      <c r="A673" s="441" t="s">
        <v>1245</v>
      </c>
      <c r="B673" s="314" t="s">
        <v>143</v>
      </c>
      <c r="C673" s="442"/>
      <c r="D673" s="447"/>
      <c r="E673" s="111"/>
      <c r="F673" s="286" t="str">
        <f t="shared" si="33"/>
        <v>否</v>
      </c>
      <c r="G673" s="165" t="str">
        <f t="shared" si="34"/>
        <v>项</v>
      </c>
    </row>
    <row r="674" ht="36" customHeight="1" spans="1:7">
      <c r="A674" s="441" t="s">
        <v>1246</v>
      </c>
      <c r="B674" s="314" t="s">
        <v>1247</v>
      </c>
      <c r="C674" s="442">
        <v>16</v>
      </c>
      <c r="D674" s="447">
        <v>10</v>
      </c>
      <c r="E674" s="111">
        <f t="shared" si="32"/>
        <v>-0.375</v>
      </c>
      <c r="F674" s="286" t="str">
        <f t="shared" si="33"/>
        <v>是</v>
      </c>
      <c r="G674" s="165" t="str">
        <f t="shared" si="34"/>
        <v>项</v>
      </c>
    </row>
    <row r="675" ht="36" customHeight="1" spans="1:7">
      <c r="A675" s="440" t="s">
        <v>1248</v>
      </c>
      <c r="B675" s="311" t="s">
        <v>1249</v>
      </c>
      <c r="C675" s="437">
        <v>14418</v>
      </c>
      <c r="D675" s="448">
        <v>5210</v>
      </c>
      <c r="E675" s="108">
        <f t="shared" si="32"/>
        <v>-0.639</v>
      </c>
      <c r="F675" s="286" t="str">
        <f t="shared" si="33"/>
        <v>是</v>
      </c>
      <c r="G675" s="165" t="str">
        <f t="shared" si="34"/>
        <v>款</v>
      </c>
    </row>
    <row r="676" ht="36" customHeight="1" spans="1:7">
      <c r="A676" s="441" t="s">
        <v>1250</v>
      </c>
      <c r="B676" s="314" t="s">
        <v>1251</v>
      </c>
      <c r="C676" s="442">
        <v>6680</v>
      </c>
      <c r="D676" s="447">
        <v>3660</v>
      </c>
      <c r="E676" s="111">
        <f t="shared" si="32"/>
        <v>-0.452</v>
      </c>
      <c r="F676" s="286" t="str">
        <f t="shared" si="33"/>
        <v>是</v>
      </c>
      <c r="G676" s="165" t="str">
        <f t="shared" si="34"/>
        <v>项</v>
      </c>
    </row>
    <row r="677" ht="36" customHeight="1" spans="1:7">
      <c r="A677" s="441" t="s">
        <v>1252</v>
      </c>
      <c r="B677" s="314" t="s">
        <v>1253</v>
      </c>
      <c r="C677" s="442">
        <v>3518</v>
      </c>
      <c r="D677" s="447"/>
      <c r="E677" s="111">
        <f t="shared" si="32"/>
        <v>-1</v>
      </c>
      <c r="F677" s="286" t="str">
        <f t="shared" si="33"/>
        <v>是</v>
      </c>
      <c r="G677" s="165" t="str">
        <f t="shared" si="34"/>
        <v>项</v>
      </c>
    </row>
    <row r="678" ht="36" customHeight="1" spans="1:7">
      <c r="A678" s="441" t="s">
        <v>1254</v>
      </c>
      <c r="B678" s="314" t="s">
        <v>1255</v>
      </c>
      <c r="C678" s="445"/>
      <c r="D678" s="447"/>
      <c r="E678" s="111"/>
      <c r="F678" s="286" t="str">
        <f t="shared" si="33"/>
        <v>否</v>
      </c>
      <c r="G678" s="165" t="str">
        <f t="shared" si="34"/>
        <v>项</v>
      </c>
    </row>
    <row r="679" ht="36" customHeight="1" spans="1:7">
      <c r="A679" s="441" t="s">
        <v>1256</v>
      </c>
      <c r="B679" s="314" t="s">
        <v>1257</v>
      </c>
      <c r="C679" s="442"/>
      <c r="D679" s="447"/>
      <c r="E679" s="111"/>
      <c r="F679" s="286" t="str">
        <f t="shared" si="33"/>
        <v>否</v>
      </c>
      <c r="G679" s="165" t="str">
        <f t="shared" si="34"/>
        <v>项</v>
      </c>
    </row>
    <row r="680" ht="36" customHeight="1" spans="1:7">
      <c r="A680" s="441" t="s">
        <v>1258</v>
      </c>
      <c r="B680" s="314" t="s">
        <v>1259</v>
      </c>
      <c r="C680" s="442"/>
      <c r="D680" s="447"/>
      <c r="E680" s="111"/>
      <c r="F680" s="286" t="str">
        <f t="shared" si="33"/>
        <v>否</v>
      </c>
      <c r="G680" s="165" t="str">
        <f t="shared" si="34"/>
        <v>项</v>
      </c>
    </row>
    <row r="681" ht="36" customHeight="1" spans="1:7">
      <c r="A681" s="441" t="s">
        <v>1260</v>
      </c>
      <c r="B681" s="314" t="s">
        <v>1261</v>
      </c>
      <c r="C681" s="445"/>
      <c r="D681" s="447">
        <v>200</v>
      </c>
      <c r="E681" s="111"/>
      <c r="F681" s="286" t="str">
        <f t="shared" si="33"/>
        <v>是</v>
      </c>
      <c r="G681" s="165" t="str">
        <f t="shared" si="34"/>
        <v>项</v>
      </c>
    </row>
    <row r="682" ht="36" customHeight="1" spans="1:7">
      <c r="A682" s="441" t="s">
        <v>1262</v>
      </c>
      <c r="B682" s="314" t="s">
        <v>1263</v>
      </c>
      <c r="C682" s="442"/>
      <c r="D682" s="447"/>
      <c r="E682" s="111"/>
      <c r="F682" s="286" t="str">
        <f t="shared" si="33"/>
        <v>否</v>
      </c>
      <c r="G682" s="165" t="str">
        <f t="shared" si="34"/>
        <v>项</v>
      </c>
    </row>
    <row r="683" ht="36" customHeight="1" spans="1:7">
      <c r="A683" s="441" t="s">
        <v>1264</v>
      </c>
      <c r="B683" s="314" t="s">
        <v>1265</v>
      </c>
      <c r="C683" s="442"/>
      <c r="D683" s="448"/>
      <c r="E683" s="111"/>
      <c r="F683" s="286" t="str">
        <f t="shared" si="33"/>
        <v>否</v>
      </c>
      <c r="G683" s="165" t="str">
        <f t="shared" si="34"/>
        <v>项</v>
      </c>
    </row>
    <row r="684" ht="36" customHeight="1" spans="1:7">
      <c r="A684" s="441" t="s">
        <v>1266</v>
      </c>
      <c r="B684" s="314" t="s">
        <v>1267</v>
      </c>
      <c r="C684" s="445"/>
      <c r="D684" s="447"/>
      <c r="E684" s="111"/>
      <c r="F684" s="286" t="str">
        <f t="shared" si="33"/>
        <v>否</v>
      </c>
      <c r="G684" s="165" t="str">
        <f t="shared" si="34"/>
        <v>项</v>
      </c>
    </row>
    <row r="685" ht="36" customHeight="1" spans="1:7">
      <c r="A685" s="441" t="s">
        <v>1268</v>
      </c>
      <c r="B685" s="314" t="s">
        <v>1269</v>
      </c>
      <c r="C685" s="442"/>
      <c r="D685" s="447"/>
      <c r="E685" s="111"/>
      <c r="F685" s="286" t="str">
        <f t="shared" si="33"/>
        <v>否</v>
      </c>
      <c r="G685" s="165" t="str">
        <f t="shared" si="34"/>
        <v>项</v>
      </c>
    </row>
    <row r="686" ht="36" customHeight="1" spans="1:7">
      <c r="A686" s="441" t="s">
        <v>1270</v>
      </c>
      <c r="B686" s="314" t="s">
        <v>1271</v>
      </c>
      <c r="C686" s="442"/>
      <c r="D686" s="447"/>
      <c r="E686" s="111"/>
      <c r="F686" s="286" t="str">
        <f t="shared" si="33"/>
        <v>否</v>
      </c>
      <c r="G686" s="165" t="str">
        <f t="shared" si="34"/>
        <v>项</v>
      </c>
    </row>
    <row r="687" ht="36" customHeight="1" spans="1:7">
      <c r="A687" s="441" t="s">
        <v>1272</v>
      </c>
      <c r="B687" s="314" t="s">
        <v>1273</v>
      </c>
      <c r="C687" s="442"/>
      <c r="D687" s="447"/>
      <c r="E687" s="111"/>
      <c r="F687" s="286" t="str">
        <f t="shared" si="33"/>
        <v>否</v>
      </c>
      <c r="G687" s="165" t="str">
        <f t="shared" si="34"/>
        <v>项</v>
      </c>
    </row>
    <row r="688" ht="36" customHeight="1" spans="1:7">
      <c r="A688" s="441" t="s">
        <v>1274</v>
      </c>
      <c r="B688" s="314" t="s">
        <v>1275</v>
      </c>
      <c r="C688" s="445">
        <v>4220</v>
      </c>
      <c r="D688" s="447">
        <v>1350</v>
      </c>
      <c r="E688" s="111">
        <f t="shared" si="32"/>
        <v>-0.68</v>
      </c>
      <c r="F688" s="286" t="str">
        <f t="shared" si="33"/>
        <v>是</v>
      </c>
      <c r="G688" s="165" t="str">
        <f t="shared" si="34"/>
        <v>项</v>
      </c>
    </row>
    <row r="689" ht="36" customHeight="1" spans="1:7">
      <c r="A689" s="440" t="s">
        <v>1276</v>
      </c>
      <c r="B689" s="311" t="s">
        <v>1277</v>
      </c>
      <c r="C689" s="444">
        <v>5033</v>
      </c>
      <c r="D689" s="448">
        <v>5440</v>
      </c>
      <c r="E689" s="108">
        <f t="shared" si="32"/>
        <v>0.081</v>
      </c>
      <c r="F689" s="286" t="str">
        <f t="shared" si="33"/>
        <v>是</v>
      </c>
      <c r="G689" s="165" t="str">
        <f t="shared" si="34"/>
        <v>款</v>
      </c>
    </row>
    <row r="690" ht="36" customHeight="1" spans="1:7">
      <c r="A690" s="441" t="s">
        <v>1278</v>
      </c>
      <c r="B690" s="314" t="s">
        <v>1279</v>
      </c>
      <c r="C690" s="442"/>
      <c r="D690" s="447"/>
      <c r="E690" s="111"/>
      <c r="F690" s="286" t="str">
        <f t="shared" si="33"/>
        <v>否</v>
      </c>
      <c r="G690" s="165" t="str">
        <f t="shared" si="34"/>
        <v>项</v>
      </c>
    </row>
    <row r="691" ht="36" customHeight="1" spans="1:7">
      <c r="A691" s="441" t="s">
        <v>1280</v>
      </c>
      <c r="B691" s="314" t="s">
        <v>1281</v>
      </c>
      <c r="C691" s="442">
        <v>4544</v>
      </c>
      <c r="D691" s="447">
        <v>4650</v>
      </c>
      <c r="E691" s="111">
        <f t="shared" si="32"/>
        <v>0.023</v>
      </c>
      <c r="F691" s="286" t="str">
        <f t="shared" si="33"/>
        <v>是</v>
      </c>
      <c r="G691" s="165" t="str">
        <f t="shared" si="34"/>
        <v>项</v>
      </c>
    </row>
    <row r="692" ht="36" customHeight="1" spans="1:7">
      <c r="A692" s="441" t="s">
        <v>1282</v>
      </c>
      <c r="B692" s="314" t="s">
        <v>1283</v>
      </c>
      <c r="C692" s="445">
        <v>489</v>
      </c>
      <c r="D692" s="447">
        <v>790</v>
      </c>
      <c r="E692" s="111">
        <f t="shared" si="32"/>
        <v>0.616</v>
      </c>
      <c r="F692" s="286" t="str">
        <f t="shared" si="33"/>
        <v>是</v>
      </c>
      <c r="G692" s="165" t="str">
        <f t="shared" si="34"/>
        <v>项</v>
      </c>
    </row>
    <row r="693" ht="36" customHeight="1" spans="1:7">
      <c r="A693" s="440" t="s">
        <v>1284</v>
      </c>
      <c r="B693" s="311" t="s">
        <v>1285</v>
      </c>
      <c r="C693" s="444">
        <v>5274</v>
      </c>
      <c r="D693" s="448">
        <v>16704</v>
      </c>
      <c r="E693" s="108">
        <f t="shared" si="32"/>
        <v>2.167</v>
      </c>
      <c r="F693" s="286" t="str">
        <f t="shared" si="33"/>
        <v>是</v>
      </c>
      <c r="G693" s="165" t="str">
        <f t="shared" si="34"/>
        <v>款</v>
      </c>
    </row>
    <row r="694" ht="36" customHeight="1" spans="1:7">
      <c r="A694" s="441" t="s">
        <v>1286</v>
      </c>
      <c r="B694" s="314" t="s">
        <v>1287</v>
      </c>
      <c r="C694" s="442">
        <v>973</v>
      </c>
      <c r="D694" s="447">
        <v>779</v>
      </c>
      <c r="E694" s="111">
        <f t="shared" si="32"/>
        <v>-0.199</v>
      </c>
      <c r="F694" s="286" t="str">
        <f t="shared" si="33"/>
        <v>是</v>
      </c>
      <c r="G694" s="165" t="str">
        <f t="shared" si="34"/>
        <v>项</v>
      </c>
    </row>
    <row r="695" ht="36" customHeight="1" spans="1:7">
      <c r="A695" s="441" t="s">
        <v>1288</v>
      </c>
      <c r="B695" s="314" t="s">
        <v>1289</v>
      </c>
      <c r="C695" s="442">
        <v>91</v>
      </c>
      <c r="D695" s="447">
        <v>80</v>
      </c>
      <c r="E695" s="111">
        <f t="shared" si="32"/>
        <v>-0.121</v>
      </c>
      <c r="F695" s="286" t="str">
        <f t="shared" si="33"/>
        <v>是</v>
      </c>
      <c r="G695" s="165" t="str">
        <f t="shared" si="34"/>
        <v>项</v>
      </c>
    </row>
    <row r="696" ht="36" customHeight="1" spans="1:7">
      <c r="A696" s="441" t="s">
        <v>1290</v>
      </c>
      <c r="B696" s="314" t="s">
        <v>1291</v>
      </c>
      <c r="C696" s="442">
        <v>510</v>
      </c>
      <c r="D696" s="447">
        <v>490</v>
      </c>
      <c r="E696" s="111">
        <f t="shared" si="32"/>
        <v>-0.039</v>
      </c>
      <c r="F696" s="286" t="str">
        <f t="shared" si="33"/>
        <v>是</v>
      </c>
      <c r="G696" s="165" t="str">
        <f t="shared" si="34"/>
        <v>项</v>
      </c>
    </row>
    <row r="697" ht="36" customHeight="1" spans="1:7">
      <c r="A697" s="441" t="s">
        <v>1292</v>
      </c>
      <c r="B697" s="314" t="s">
        <v>1293</v>
      </c>
      <c r="C697" s="445"/>
      <c r="D697" s="447"/>
      <c r="E697" s="111"/>
      <c r="F697" s="286" t="str">
        <f t="shared" si="33"/>
        <v>否</v>
      </c>
      <c r="G697" s="165" t="str">
        <f t="shared" si="34"/>
        <v>项</v>
      </c>
    </row>
    <row r="698" ht="36" customHeight="1" spans="1:7">
      <c r="A698" s="441" t="s">
        <v>1294</v>
      </c>
      <c r="B698" s="314" t="s">
        <v>1295</v>
      </c>
      <c r="C698" s="442"/>
      <c r="D698" s="447"/>
      <c r="E698" s="111"/>
      <c r="F698" s="286" t="str">
        <f t="shared" si="33"/>
        <v>否</v>
      </c>
      <c r="G698" s="165" t="str">
        <f t="shared" si="34"/>
        <v>项</v>
      </c>
    </row>
    <row r="699" ht="36" customHeight="1" spans="1:7">
      <c r="A699" s="441" t="s">
        <v>1296</v>
      </c>
      <c r="B699" s="314" t="s">
        <v>1297</v>
      </c>
      <c r="C699" s="445"/>
      <c r="D699" s="447"/>
      <c r="E699" s="111"/>
      <c r="F699" s="286" t="str">
        <f t="shared" si="33"/>
        <v>否</v>
      </c>
      <c r="G699" s="165" t="str">
        <f t="shared" si="34"/>
        <v>项</v>
      </c>
    </row>
    <row r="700" ht="36" customHeight="1" spans="1:7">
      <c r="A700" s="441" t="s">
        <v>1298</v>
      </c>
      <c r="B700" s="314" t="s">
        <v>1299</v>
      </c>
      <c r="C700" s="445"/>
      <c r="D700" s="447"/>
      <c r="E700" s="111"/>
      <c r="F700" s="286" t="str">
        <f t="shared" si="33"/>
        <v>否</v>
      </c>
      <c r="G700" s="165" t="str">
        <f t="shared" si="34"/>
        <v>项</v>
      </c>
    </row>
    <row r="701" ht="36" customHeight="1" spans="1:7">
      <c r="A701" s="441" t="s">
        <v>1300</v>
      </c>
      <c r="B701" s="314" t="s">
        <v>1301</v>
      </c>
      <c r="C701" s="442">
        <v>2100</v>
      </c>
      <c r="D701" s="447">
        <v>3680</v>
      </c>
      <c r="E701" s="111">
        <f t="shared" si="32"/>
        <v>0.752</v>
      </c>
      <c r="F701" s="286" t="str">
        <f t="shared" si="33"/>
        <v>是</v>
      </c>
      <c r="G701" s="165" t="str">
        <f t="shared" si="34"/>
        <v>项</v>
      </c>
    </row>
    <row r="702" ht="36" customHeight="1" spans="1:7">
      <c r="A702" s="441" t="s">
        <v>1302</v>
      </c>
      <c r="B702" s="314" t="s">
        <v>1303</v>
      </c>
      <c r="C702" s="442">
        <v>400</v>
      </c>
      <c r="D702" s="447">
        <v>700</v>
      </c>
      <c r="E702" s="111">
        <f t="shared" si="32"/>
        <v>0.75</v>
      </c>
      <c r="F702" s="286" t="str">
        <f t="shared" si="33"/>
        <v>是</v>
      </c>
      <c r="G702" s="165" t="str">
        <f t="shared" si="34"/>
        <v>项</v>
      </c>
    </row>
    <row r="703" ht="36" customHeight="1" spans="1:7">
      <c r="A703" s="441" t="s">
        <v>1304</v>
      </c>
      <c r="B703" s="314" t="s">
        <v>1305</v>
      </c>
      <c r="C703" s="442">
        <v>1200</v>
      </c>
      <c r="D703" s="447">
        <v>10960</v>
      </c>
      <c r="E703" s="111">
        <f t="shared" si="32"/>
        <v>8.133</v>
      </c>
      <c r="F703" s="286" t="str">
        <f t="shared" si="33"/>
        <v>是</v>
      </c>
      <c r="G703" s="165" t="str">
        <f t="shared" si="34"/>
        <v>项</v>
      </c>
    </row>
    <row r="704" ht="36" customHeight="1" spans="1:7">
      <c r="A704" s="441" t="s">
        <v>1306</v>
      </c>
      <c r="B704" s="314" t="s">
        <v>1307</v>
      </c>
      <c r="C704" s="442"/>
      <c r="D704" s="447">
        <v>15</v>
      </c>
      <c r="E704" s="111"/>
      <c r="F704" s="286" t="str">
        <f t="shared" si="33"/>
        <v>是</v>
      </c>
      <c r="G704" s="165" t="str">
        <f t="shared" si="34"/>
        <v>项</v>
      </c>
    </row>
    <row r="705" ht="36" customHeight="1" spans="1:7">
      <c r="A705" s="440" t="s">
        <v>1308</v>
      </c>
      <c r="B705" s="311" t="s">
        <v>1309</v>
      </c>
      <c r="C705" s="437">
        <v>230</v>
      </c>
      <c r="D705" s="448">
        <v>160</v>
      </c>
      <c r="E705" s="108">
        <f t="shared" si="32"/>
        <v>-0.304</v>
      </c>
      <c r="F705" s="286" t="str">
        <f t="shared" si="33"/>
        <v>是</v>
      </c>
      <c r="G705" s="165" t="str">
        <f t="shared" si="34"/>
        <v>款</v>
      </c>
    </row>
    <row r="706" ht="36" customHeight="1" spans="1:7">
      <c r="A706" s="441" t="s">
        <v>1310</v>
      </c>
      <c r="B706" s="314" t="s">
        <v>1311</v>
      </c>
      <c r="C706" s="442">
        <v>230</v>
      </c>
      <c r="D706" s="447">
        <v>160</v>
      </c>
      <c r="E706" s="111">
        <f t="shared" si="32"/>
        <v>-0.304</v>
      </c>
      <c r="F706" s="286" t="str">
        <f t="shared" si="33"/>
        <v>是</v>
      </c>
      <c r="G706" s="165" t="str">
        <f t="shared" si="34"/>
        <v>项</v>
      </c>
    </row>
    <row r="707" ht="36" customHeight="1" spans="1:7">
      <c r="A707" s="441" t="s">
        <v>1312</v>
      </c>
      <c r="B707" s="314" t="s">
        <v>1313</v>
      </c>
      <c r="C707" s="442"/>
      <c r="D707" s="447"/>
      <c r="E707" s="111"/>
      <c r="F707" s="286" t="str">
        <f t="shared" si="33"/>
        <v>否</v>
      </c>
      <c r="G707" s="165" t="str">
        <f t="shared" si="34"/>
        <v>项</v>
      </c>
    </row>
    <row r="708" ht="36" customHeight="1" spans="1:7">
      <c r="A708" s="440" t="s">
        <v>1314</v>
      </c>
      <c r="B708" s="311" t="s">
        <v>1315</v>
      </c>
      <c r="C708" s="444">
        <v>513</v>
      </c>
      <c r="D708" s="448">
        <v>525</v>
      </c>
      <c r="E708" s="108">
        <f t="shared" si="32"/>
        <v>0.023</v>
      </c>
      <c r="F708" s="286" t="str">
        <f t="shared" si="33"/>
        <v>是</v>
      </c>
      <c r="G708" s="165" t="str">
        <f t="shared" si="34"/>
        <v>款</v>
      </c>
    </row>
    <row r="709" ht="36" customHeight="1" spans="1:7">
      <c r="A709" s="441" t="s">
        <v>1316</v>
      </c>
      <c r="B709" s="314" t="s">
        <v>1317</v>
      </c>
      <c r="C709" s="442"/>
      <c r="D709" s="447"/>
      <c r="E709" s="111"/>
      <c r="F709" s="286" t="str">
        <f t="shared" si="33"/>
        <v>否</v>
      </c>
      <c r="G709" s="165" t="str">
        <f t="shared" si="34"/>
        <v>项</v>
      </c>
    </row>
    <row r="710" ht="36" customHeight="1" spans="1:7">
      <c r="A710" s="441" t="s">
        <v>1318</v>
      </c>
      <c r="B710" s="314" t="s">
        <v>1319</v>
      </c>
      <c r="C710" s="442"/>
      <c r="D710" s="447"/>
      <c r="E710" s="111"/>
      <c r="F710" s="286" t="str">
        <f t="shared" si="33"/>
        <v>否</v>
      </c>
      <c r="G710" s="165" t="str">
        <f t="shared" si="34"/>
        <v>项</v>
      </c>
    </row>
    <row r="711" ht="36" customHeight="1" spans="1:7">
      <c r="A711" s="441" t="s">
        <v>1320</v>
      </c>
      <c r="B711" s="314" t="s">
        <v>1321</v>
      </c>
      <c r="C711" s="442">
        <v>513</v>
      </c>
      <c r="D711" s="447">
        <v>525</v>
      </c>
      <c r="E711" s="111">
        <f t="shared" ref="E711:E772" si="35">(D711-C711)/C711</f>
        <v>0.023</v>
      </c>
      <c r="F711" s="286" t="str">
        <f t="shared" si="33"/>
        <v>是</v>
      </c>
      <c r="G711" s="165" t="str">
        <f t="shared" si="34"/>
        <v>项</v>
      </c>
    </row>
    <row r="712" ht="36" customHeight="1" spans="1:7">
      <c r="A712" s="440" t="s">
        <v>1322</v>
      </c>
      <c r="B712" s="311" t="s">
        <v>1323</v>
      </c>
      <c r="C712" s="444">
        <v>5532</v>
      </c>
      <c r="D712" s="448">
        <v>6724</v>
      </c>
      <c r="E712" s="108">
        <f t="shared" si="35"/>
        <v>0.215</v>
      </c>
      <c r="F712" s="286" t="str">
        <f t="shared" si="33"/>
        <v>是</v>
      </c>
      <c r="G712" s="165" t="str">
        <f t="shared" si="34"/>
        <v>款</v>
      </c>
    </row>
    <row r="713" ht="36" customHeight="1" spans="1:7">
      <c r="A713" s="441" t="s">
        <v>1324</v>
      </c>
      <c r="B713" s="314" t="s">
        <v>1325</v>
      </c>
      <c r="C713" s="442">
        <v>1867</v>
      </c>
      <c r="D713" s="447">
        <v>2109</v>
      </c>
      <c r="E713" s="111">
        <f t="shared" si="35"/>
        <v>0.13</v>
      </c>
      <c r="F713" s="286" t="str">
        <f t="shared" si="33"/>
        <v>是</v>
      </c>
      <c r="G713" s="165" t="str">
        <f t="shared" si="34"/>
        <v>项</v>
      </c>
    </row>
    <row r="714" ht="36" customHeight="1" spans="1:7">
      <c r="A714" s="441" t="s">
        <v>1326</v>
      </c>
      <c r="B714" s="314" t="s">
        <v>1327</v>
      </c>
      <c r="C714" s="442">
        <v>3400</v>
      </c>
      <c r="D714" s="447">
        <v>4273</v>
      </c>
      <c r="E714" s="111">
        <f t="shared" si="35"/>
        <v>0.257</v>
      </c>
      <c r="F714" s="286" t="str">
        <f t="shared" ref="F714:F777" si="36">IF(LEN(A714)=3,"是",IF(B714&lt;&gt;"",IF(SUM(C714:D714)&lt;&gt;0,"是","否"),"是"))</f>
        <v>是</v>
      </c>
      <c r="G714" s="165" t="str">
        <f t="shared" ref="G714:G777" si="37">IF(LEN(A714)=3,"类",IF(LEN(A714)=5,"款","项"))</f>
        <v>项</v>
      </c>
    </row>
    <row r="715" ht="36" customHeight="1" spans="1:7">
      <c r="A715" s="441" t="s">
        <v>1328</v>
      </c>
      <c r="B715" s="314" t="s">
        <v>1329</v>
      </c>
      <c r="C715" s="442"/>
      <c r="D715" s="447"/>
      <c r="E715" s="111"/>
      <c r="F715" s="286" t="str">
        <f t="shared" si="36"/>
        <v>否</v>
      </c>
      <c r="G715" s="165" t="str">
        <f t="shared" si="37"/>
        <v>项</v>
      </c>
    </row>
    <row r="716" ht="36" customHeight="1" spans="1:7">
      <c r="A716" s="441" t="s">
        <v>1330</v>
      </c>
      <c r="B716" s="314" t="s">
        <v>1331</v>
      </c>
      <c r="C716" s="442">
        <v>265</v>
      </c>
      <c r="D716" s="447">
        <v>342</v>
      </c>
      <c r="E716" s="111">
        <f t="shared" si="35"/>
        <v>0.291</v>
      </c>
      <c r="F716" s="286" t="str">
        <f t="shared" si="36"/>
        <v>是</v>
      </c>
      <c r="G716" s="165" t="str">
        <f t="shared" si="37"/>
        <v>项</v>
      </c>
    </row>
    <row r="717" ht="36" customHeight="1" spans="1:7">
      <c r="A717" s="440" t="s">
        <v>1332</v>
      </c>
      <c r="B717" s="311" t="s">
        <v>1333</v>
      </c>
      <c r="C717" s="444">
        <v>420</v>
      </c>
      <c r="D717" s="448">
        <v>3340</v>
      </c>
      <c r="E717" s="108">
        <f t="shared" si="35"/>
        <v>6.952</v>
      </c>
      <c r="F717" s="286" t="str">
        <f t="shared" si="36"/>
        <v>是</v>
      </c>
      <c r="G717" s="165" t="str">
        <f t="shared" si="37"/>
        <v>款</v>
      </c>
    </row>
    <row r="718" ht="36" customHeight="1" spans="1:7">
      <c r="A718" s="441" t="s">
        <v>1334</v>
      </c>
      <c r="B718" s="314" t="s">
        <v>1335</v>
      </c>
      <c r="C718" s="445"/>
      <c r="D718" s="447">
        <v>3310</v>
      </c>
      <c r="E718" s="111"/>
      <c r="F718" s="286" t="str">
        <f t="shared" si="36"/>
        <v>是</v>
      </c>
      <c r="G718" s="165" t="str">
        <f t="shared" si="37"/>
        <v>项</v>
      </c>
    </row>
    <row r="719" ht="36" customHeight="1" spans="1:7">
      <c r="A719" s="441" t="s">
        <v>1336</v>
      </c>
      <c r="B719" s="314" t="s">
        <v>1337</v>
      </c>
      <c r="C719" s="442">
        <v>390</v>
      </c>
      <c r="D719" s="447"/>
      <c r="E719" s="111">
        <f t="shared" si="35"/>
        <v>-1</v>
      </c>
      <c r="F719" s="286" t="str">
        <f t="shared" si="36"/>
        <v>是</v>
      </c>
      <c r="G719" s="165" t="str">
        <f t="shared" si="37"/>
        <v>项</v>
      </c>
    </row>
    <row r="720" ht="36" customHeight="1" spans="1:7">
      <c r="A720" s="441" t="s">
        <v>1338</v>
      </c>
      <c r="B720" s="314" t="s">
        <v>1339</v>
      </c>
      <c r="C720" s="442">
        <v>30</v>
      </c>
      <c r="D720" s="447">
        <v>30</v>
      </c>
      <c r="E720" s="111">
        <f t="shared" si="35"/>
        <v>0</v>
      </c>
      <c r="F720" s="286" t="str">
        <f t="shared" si="36"/>
        <v>是</v>
      </c>
      <c r="G720" s="165" t="str">
        <f t="shared" si="37"/>
        <v>项</v>
      </c>
    </row>
    <row r="721" ht="36" customHeight="1" spans="1:7">
      <c r="A721" s="440" t="s">
        <v>1340</v>
      </c>
      <c r="B721" s="311" t="s">
        <v>1341</v>
      </c>
      <c r="C721" s="444">
        <v>1613</v>
      </c>
      <c r="D721" s="448">
        <v>1520</v>
      </c>
      <c r="E721" s="108">
        <f t="shared" si="35"/>
        <v>-0.058</v>
      </c>
      <c r="F721" s="286" t="str">
        <f t="shared" si="36"/>
        <v>是</v>
      </c>
      <c r="G721" s="165" t="str">
        <f t="shared" si="37"/>
        <v>款</v>
      </c>
    </row>
    <row r="722" ht="36" customHeight="1" spans="1:7">
      <c r="A722" s="441" t="s">
        <v>1342</v>
      </c>
      <c r="B722" s="314" t="s">
        <v>1343</v>
      </c>
      <c r="C722" s="445">
        <v>1191</v>
      </c>
      <c r="D722" s="447">
        <v>1510</v>
      </c>
      <c r="E722" s="111">
        <f t="shared" si="35"/>
        <v>0.268</v>
      </c>
      <c r="F722" s="286" t="str">
        <f t="shared" si="36"/>
        <v>是</v>
      </c>
      <c r="G722" s="165" t="str">
        <f t="shared" si="37"/>
        <v>项</v>
      </c>
    </row>
    <row r="723" ht="36" customHeight="1" spans="1:7">
      <c r="A723" s="441" t="s">
        <v>1344</v>
      </c>
      <c r="B723" s="314" t="s">
        <v>1345</v>
      </c>
      <c r="C723" s="442">
        <v>7</v>
      </c>
      <c r="D723" s="447">
        <v>10</v>
      </c>
      <c r="E723" s="111">
        <f t="shared" si="35"/>
        <v>0.429</v>
      </c>
      <c r="F723" s="286" t="str">
        <f t="shared" si="36"/>
        <v>是</v>
      </c>
      <c r="G723" s="165" t="str">
        <f t="shared" si="37"/>
        <v>项</v>
      </c>
    </row>
    <row r="724" ht="36" customHeight="1" spans="1:7">
      <c r="A724" s="441" t="s">
        <v>1346</v>
      </c>
      <c r="B724" s="314" t="s">
        <v>1347</v>
      </c>
      <c r="C724" s="442">
        <v>415</v>
      </c>
      <c r="D724" s="447"/>
      <c r="E724" s="111">
        <f t="shared" si="35"/>
        <v>-1</v>
      </c>
      <c r="F724" s="286" t="str">
        <f t="shared" si="36"/>
        <v>是</v>
      </c>
      <c r="G724" s="165" t="str">
        <f t="shared" si="37"/>
        <v>项</v>
      </c>
    </row>
    <row r="725" ht="36" customHeight="1" spans="1:7">
      <c r="A725" s="440" t="s">
        <v>1348</v>
      </c>
      <c r="B725" s="311" t="s">
        <v>1349</v>
      </c>
      <c r="C725" s="444">
        <v>60</v>
      </c>
      <c r="D725" s="448">
        <v>70</v>
      </c>
      <c r="E725" s="108">
        <f t="shared" si="35"/>
        <v>0.167</v>
      </c>
      <c r="F725" s="286" t="str">
        <f t="shared" si="36"/>
        <v>是</v>
      </c>
      <c r="G725" s="165" t="str">
        <f t="shared" si="37"/>
        <v>款</v>
      </c>
    </row>
    <row r="726" ht="36" customHeight="1" spans="1:7">
      <c r="A726" s="441" t="s">
        <v>1350</v>
      </c>
      <c r="B726" s="314" t="s">
        <v>1351</v>
      </c>
      <c r="C726" s="442">
        <v>60</v>
      </c>
      <c r="D726" s="447">
        <v>70</v>
      </c>
      <c r="E726" s="111">
        <f t="shared" si="35"/>
        <v>0.167</v>
      </c>
      <c r="F726" s="286" t="str">
        <f t="shared" si="36"/>
        <v>是</v>
      </c>
      <c r="G726" s="165" t="str">
        <f t="shared" si="37"/>
        <v>项</v>
      </c>
    </row>
    <row r="727" ht="36" customHeight="1" spans="1:7">
      <c r="A727" s="441" t="s">
        <v>1352</v>
      </c>
      <c r="B727" s="314" t="s">
        <v>1353</v>
      </c>
      <c r="C727" s="442"/>
      <c r="D727" s="447"/>
      <c r="E727" s="111"/>
      <c r="F727" s="286" t="str">
        <f t="shared" si="36"/>
        <v>否</v>
      </c>
      <c r="G727" s="165" t="str">
        <f t="shared" si="37"/>
        <v>项</v>
      </c>
    </row>
    <row r="728" ht="36" customHeight="1" spans="1:7">
      <c r="A728" s="440" t="s">
        <v>1354</v>
      </c>
      <c r="B728" s="311" t="s">
        <v>1355</v>
      </c>
      <c r="C728" s="444">
        <v>201</v>
      </c>
      <c r="D728" s="448">
        <v>246</v>
      </c>
      <c r="E728" s="108">
        <f t="shared" si="35"/>
        <v>0.224</v>
      </c>
      <c r="F728" s="286" t="str">
        <f t="shared" si="36"/>
        <v>是</v>
      </c>
      <c r="G728" s="165" t="str">
        <f t="shared" si="37"/>
        <v>款</v>
      </c>
    </row>
    <row r="729" ht="36" customHeight="1" spans="1:7">
      <c r="A729" s="441" t="s">
        <v>1356</v>
      </c>
      <c r="B729" s="314" t="s">
        <v>139</v>
      </c>
      <c r="C729" s="442">
        <v>183</v>
      </c>
      <c r="D729" s="447">
        <v>241</v>
      </c>
      <c r="E729" s="111">
        <f t="shared" si="35"/>
        <v>0.317</v>
      </c>
      <c r="F729" s="286" t="str">
        <f t="shared" si="36"/>
        <v>是</v>
      </c>
      <c r="G729" s="165" t="str">
        <f t="shared" si="37"/>
        <v>项</v>
      </c>
    </row>
    <row r="730" ht="36" customHeight="1" spans="1:7">
      <c r="A730" s="441" t="s">
        <v>1357</v>
      </c>
      <c r="B730" s="314" t="s">
        <v>141</v>
      </c>
      <c r="C730" s="442"/>
      <c r="D730" s="447"/>
      <c r="E730" s="111"/>
      <c r="F730" s="286" t="str">
        <f t="shared" si="36"/>
        <v>否</v>
      </c>
      <c r="G730" s="165" t="str">
        <f t="shared" si="37"/>
        <v>项</v>
      </c>
    </row>
    <row r="731" ht="36" customHeight="1" spans="1:7">
      <c r="A731" s="441" t="s">
        <v>1358</v>
      </c>
      <c r="B731" s="314" t="s">
        <v>143</v>
      </c>
      <c r="C731" s="442"/>
      <c r="D731" s="447"/>
      <c r="E731" s="111"/>
      <c r="F731" s="286" t="str">
        <f t="shared" si="36"/>
        <v>否</v>
      </c>
      <c r="G731" s="165" t="str">
        <f t="shared" si="37"/>
        <v>项</v>
      </c>
    </row>
    <row r="732" ht="36" customHeight="1" spans="1:7">
      <c r="A732" s="441" t="s">
        <v>1359</v>
      </c>
      <c r="B732" s="314" t="s">
        <v>240</v>
      </c>
      <c r="C732" s="442"/>
      <c r="D732" s="447"/>
      <c r="E732" s="111"/>
      <c r="F732" s="286" t="str">
        <f t="shared" si="36"/>
        <v>否</v>
      </c>
      <c r="G732" s="165" t="str">
        <f t="shared" si="37"/>
        <v>项</v>
      </c>
    </row>
    <row r="733" ht="36" customHeight="1" spans="1:7">
      <c r="A733" s="441" t="s">
        <v>1360</v>
      </c>
      <c r="B733" s="314" t="s">
        <v>1361</v>
      </c>
      <c r="C733" s="442"/>
      <c r="D733" s="447"/>
      <c r="E733" s="111"/>
      <c r="F733" s="286" t="str">
        <f t="shared" si="36"/>
        <v>否</v>
      </c>
      <c r="G733" s="165" t="str">
        <f t="shared" si="37"/>
        <v>项</v>
      </c>
    </row>
    <row r="734" ht="36" customHeight="1" spans="1:7">
      <c r="A734" s="441" t="s">
        <v>1362</v>
      </c>
      <c r="B734" s="314" t="s">
        <v>1363</v>
      </c>
      <c r="C734" s="445"/>
      <c r="D734" s="447"/>
      <c r="E734" s="111"/>
      <c r="F734" s="286" t="str">
        <f t="shared" si="36"/>
        <v>否</v>
      </c>
      <c r="G734" s="165" t="str">
        <f t="shared" si="37"/>
        <v>项</v>
      </c>
    </row>
    <row r="735" ht="36" customHeight="1" spans="1:7">
      <c r="A735" s="441" t="s">
        <v>1364</v>
      </c>
      <c r="B735" s="314" t="s">
        <v>157</v>
      </c>
      <c r="C735" s="442"/>
      <c r="D735" s="447"/>
      <c r="E735" s="111"/>
      <c r="F735" s="286" t="str">
        <f t="shared" si="36"/>
        <v>否</v>
      </c>
      <c r="G735" s="165" t="str">
        <f t="shared" si="37"/>
        <v>项</v>
      </c>
    </row>
    <row r="736" ht="36" customHeight="1" spans="1:7">
      <c r="A736" s="441" t="s">
        <v>1365</v>
      </c>
      <c r="B736" s="314" t="s">
        <v>1366</v>
      </c>
      <c r="C736" s="442">
        <v>18</v>
      </c>
      <c r="D736" s="447">
        <v>5</v>
      </c>
      <c r="E736" s="111">
        <f t="shared" si="35"/>
        <v>-0.722</v>
      </c>
      <c r="F736" s="286" t="str">
        <f t="shared" si="36"/>
        <v>是</v>
      </c>
      <c r="G736" s="165" t="str">
        <f t="shared" si="37"/>
        <v>项</v>
      </c>
    </row>
    <row r="737" ht="36" customHeight="1" spans="1:7">
      <c r="A737" s="440" t="s">
        <v>1367</v>
      </c>
      <c r="B737" s="311" t="s">
        <v>1368</v>
      </c>
      <c r="C737" s="437">
        <v>66</v>
      </c>
      <c r="D737" s="448"/>
      <c r="E737" s="108">
        <f t="shared" si="35"/>
        <v>-1</v>
      </c>
      <c r="F737" s="286" t="str">
        <f t="shared" si="36"/>
        <v>是</v>
      </c>
      <c r="G737" s="165" t="str">
        <f t="shared" si="37"/>
        <v>款</v>
      </c>
    </row>
    <row r="738" ht="36" customHeight="1" spans="1:7">
      <c r="A738" s="441" t="s">
        <v>1369</v>
      </c>
      <c r="B738" s="314" t="s">
        <v>1370</v>
      </c>
      <c r="C738" s="442">
        <v>66</v>
      </c>
      <c r="D738" s="447">
        <v>0</v>
      </c>
      <c r="E738" s="111">
        <f t="shared" si="35"/>
        <v>-1</v>
      </c>
      <c r="F738" s="286" t="str">
        <f t="shared" si="36"/>
        <v>是</v>
      </c>
      <c r="G738" s="165" t="str">
        <f t="shared" si="37"/>
        <v>项</v>
      </c>
    </row>
    <row r="739" ht="36" customHeight="1" spans="1:7">
      <c r="A739" s="440" t="s">
        <v>1371</v>
      </c>
      <c r="B739" s="311" t="s">
        <v>1372</v>
      </c>
      <c r="C739" s="444">
        <v>5026</v>
      </c>
      <c r="D739" s="448">
        <v>300</v>
      </c>
      <c r="E739" s="108">
        <f t="shared" si="35"/>
        <v>-0.94</v>
      </c>
      <c r="F739" s="286" t="str">
        <f t="shared" si="36"/>
        <v>是</v>
      </c>
      <c r="G739" s="165" t="str">
        <f t="shared" si="37"/>
        <v>款</v>
      </c>
    </row>
    <row r="740" ht="36" customHeight="1" spans="1:7">
      <c r="A740" s="441">
        <v>2109999</v>
      </c>
      <c r="B740" s="314" t="s">
        <v>1373</v>
      </c>
      <c r="C740" s="442">
        <v>5026</v>
      </c>
      <c r="D740" s="447">
        <v>300</v>
      </c>
      <c r="E740" s="111">
        <f t="shared" si="35"/>
        <v>-0.94</v>
      </c>
      <c r="F740" s="286" t="str">
        <f t="shared" si="36"/>
        <v>是</v>
      </c>
      <c r="G740" s="165" t="str">
        <f t="shared" si="37"/>
        <v>项</v>
      </c>
    </row>
    <row r="741" ht="36" customHeight="1" spans="1:7">
      <c r="A741" s="451" t="s">
        <v>1374</v>
      </c>
      <c r="B741" s="452" t="s">
        <v>519</v>
      </c>
      <c r="C741" s="444"/>
      <c r="D741" s="447"/>
      <c r="E741" s="111"/>
      <c r="F741" s="286" t="str">
        <f t="shared" si="36"/>
        <v>否</v>
      </c>
      <c r="G741" s="165" t="str">
        <f t="shared" si="37"/>
        <v>项</v>
      </c>
    </row>
    <row r="742" ht="36" customHeight="1" spans="1:7">
      <c r="A742" s="451" t="s">
        <v>1375</v>
      </c>
      <c r="B742" s="452" t="s">
        <v>705</v>
      </c>
      <c r="C742" s="444"/>
      <c r="D742" s="447"/>
      <c r="E742" s="111"/>
      <c r="F742" s="286" t="str">
        <f t="shared" si="36"/>
        <v>否</v>
      </c>
      <c r="G742" s="165" t="str">
        <f t="shared" si="37"/>
        <v>项</v>
      </c>
    </row>
    <row r="743" s="425" customFormat="1" ht="36" customHeight="1" spans="1:7">
      <c r="A743" s="435" t="s">
        <v>87</v>
      </c>
      <c r="B743" s="436" t="s">
        <v>88</v>
      </c>
      <c r="C743" s="437">
        <v>9260</v>
      </c>
      <c r="D743" s="448">
        <v>5783</v>
      </c>
      <c r="E743" s="108">
        <f t="shared" si="35"/>
        <v>-0.375</v>
      </c>
      <c r="F743" s="439" t="str">
        <f t="shared" si="36"/>
        <v>是</v>
      </c>
      <c r="G743" s="425" t="str">
        <f t="shared" si="37"/>
        <v>类</v>
      </c>
    </row>
    <row r="744" ht="36" customHeight="1" spans="1:7">
      <c r="A744" s="440" t="s">
        <v>1376</v>
      </c>
      <c r="B744" s="311" t="s">
        <v>1377</v>
      </c>
      <c r="C744" s="444">
        <v>1367</v>
      </c>
      <c r="D744" s="448">
        <v>1464</v>
      </c>
      <c r="E744" s="108">
        <f t="shared" si="35"/>
        <v>0.071</v>
      </c>
      <c r="F744" s="286" t="str">
        <f t="shared" si="36"/>
        <v>是</v>
      </c>
      <c r="G744" s="165" t="str">
        <f t="shared" si="37"/>
        <v>款</v>
      </c>
    </row>
    <row r="745" ht="36" customHeight="1" spans="1:7">
      <c r="A745" s="441" t="s">
        <v>1378</v>
      </c>
      <c r="B745" s="314" t="s">
        <v>139</v>
      </c>
      <c r="C745" s="442"/>
      <c r="D745" s="447">
        <v>4</v>
      </c>
      <c r="E745" s="111"/>
      <c r="F745" s="286" t="str">
        <f t="shared" si="36"/>
        <v>是</v>
      </c>
      <c r="G745" s="165" t="str">
        <f t="shared" si="37"/>
        <v>项</v>
      </c>
    </row>
    <row r="746" ht="36" customHeight="1" spans="1:7">
      <c r="A746" s="441" t="s">
        <v>1379</v>
      </c>
      <c r="B746" s="314" t="s">
        <v>141</v>
      </c>
      <c r="C746" s="442"/>
      <c r="D746" s="447"/>
      <c r="E746" s="111"/>
      <c r="F746" s="286" t="str">
        <f t="shared" si="36"/>
        <v>否</v>
      </c>
      <c r="G746" s="165" t="str">
        <f t="shared" si="37"/>
        <v>项</v>
      </c>
    </row>
    <row r="747" ht="36" customHeight="1" spans="1:7">
      <c r="A747" s="441" t="s">
        <v>1380</v>
      </c>
      <c r="B747" s="314" t="s">
        <v>143</v>
      </c>
      <c r="C747" s="442"/>
      <c r="D747" s="447"/>
      <c r="E747" s="111"/>
      <c r="F747" s="286" t="str">
        <f t="shared" si="36"/>
        <v>否</v>
      </c>
      <c r="G747" s="165" t="str">
        <f t="shared" si="37"/>
        <v>项</v>
      </c>
    </row>
    <row r="748" ht="36" customHeight="1" spans="1:7">
      <c r="A748" s="441" t="s">
        <v>1381</v>
      </c>
      <c r="B748" s="314" t="s">
        <v>1382</v>
      </c>
      <c r="C748" s="442"/>
      <c r="D748" s="447"/>
      <c r="E748" s="111"/>
      <c r="F748" s="286" t="str">
        <f t="shared" si="36"/>
        <v>否</v>
      </c>
      <c r="G748" s="165" t="str">
        <f t="shared" si="37"/>
        <v>项</v>
      </c>
    </row>
    <row r="749" ht="36" customHeight="1" spans="1:7">
      <c r="A749" s="441" t="s">
        <v>1383</v>
      </c>
      <c r="B749" s="314" t="s">
        <v>1384</v>
      </c>
      <c r="C749" s="442"/>
      <c r="D749" s="447"/>
      <c r="E749" s="111"/>
      <c r="F749" s="286" t="str">
        <f t="shared" si="36"/>
        <v>否</v>
      </c>
      <c r="G749" s="165" t="str">
        <f t="shared" si="37"/>
        <v>项</v>
      </c>
    </row>
    <row r="750" ht="36" customHeight="1" spans="1:7">
      <c r="A750" s="441" t="s">
        <v>1385</v>
      </c>
      <c r="B750" s="314" t="s">
        <v>1386</v>
      </c>
      <c r="C750" s="442"/>
      <c r="D750" s="447"/>
      <c r="E750" s="111"/>
      <c r="F750" s="286" t="str">
        <f t="shared" si="36"/>
        <v>否</v>
      </c>
      <c r="G750" s="165" t="str">
        <f t="shared" si="37"/>
        <v>项</v>
      </c>
    </row>
    <row r="751" ht="36" customHeight="1" spans="1:7">
      <c r="A751" s="441" t="s">
        <v>1387</v>
      </c>
      <c r="B751" s="314" t="s">
        <v>1388</v>
      </c>
      <c r="C751" s="442"/>
      <c r="D751" s="447"/>
      <c r="E751" s="111"/>
      <c r="F751" s="286" t="str">
        <f t="shared" si="36"/>
        <v>否</v>
      </c>
      <c r="G751" s="165" t="str">
        <f t="shared" si="37"/>
        <v>项</v>
      </c>
    </row>
    <row r="752" ht="36" customHeight="1" spans="1:7">
      <c r="A752" s="441" t="s">
        <v>1389</v>
      </c>
      <c r="B752" s="314" t="s">
        <v>1390</v>
      </c>
      <c r="C752" s="442"/>
      <c r="D752" s="447"/>
      <c r="E752" s="111"/>
      <c r="F752" s="286" t="str">
        <f t="shared" si="36"/>
        <v>否</v>
      </c>
      <c r="G752" s="165" t="str">
        <f t="shared" si="37"/>
        <v>项</v>
      </c>
    </row>
    <row r="753" ht="36" customHeight="1" spans="1:7">
      <c r="A753" s="441" t="s">
        <v>1391</v>
      </c>
      <c r="B753" s="314" t="s">
        <v>1392</v>
      </c>
      <c r="C753" s="442">
        <v>1367</v>
      </c>
      <c r="D753" s="447">
        <v>1460</v>
      </c>
      <c r="E753" s="111">
        <f t="shared" si="35"/>
        <v>0.068</v>
      </c>
      <c r="F753" s="286" t="str">
        <f t="shared" si="36"/>
        <v>是</v>
      </c>
      <c r="G753" s="165" t="str">
        <f t="shared" si="37"/>
        <v>项</v>
      </c>
    </row>
    <row r="754" ht="36" customHeight="1" spans="1:7">
      <c r="A754" s="440" t="s">
        <v>1393</v>
      </c>
      <c r="B754" s="311" t="s">
        <v>1394</v>
      </c>
      <c r="C754" s="437">
        <v>40</v>
      </c>
      <c r="D754" s="448">
        <v>10</v>
      </c>
      <c r="E754" s="108">
        <f t="shared" si="35"/>
        <v>-0.75</v>
      </c>
      <c r="F754" s="286" t="str">
        <f t="shared" si="36"/>
        <v>是</v>
      </c>
      <c r="G754" s="165" t="str">
        <f t="shared" si="37"/>
        <v>款</v>
      </c>
    </row>
    <row r="755" ht="36" customHeight="1" spans="1:7">
      <c r="A755" s="441" t="s">
        <v>1395</v>
      </c>
      <c r="B755" s="314" t="s">
        <v>1396</v>
      </c>
      <c r="C755" s="442">
        <v>15</v>
      </c>
      <c r="D755" s="447"/>
      <c r="E755" s="111">
        <f t="shared" si="35"/>
        <v>-1</v>
      </c>
      <c r="F755" s="286" t="str">
        <f t="shared" si="36"/>
        <v>是</v>
      </c>
      <c r="G755" s="165" t="str">
        <f t="shared" si="37"/>
        <v>项</v>
      </c>
    </row>
    <row r="756" ht="36" customHeight="1" spans="1:7">
      <c r="A756" s="441" t="s">
        <v>1397</v>
      </c>
      <c r="B756" s="314" t="s">
        <v>1398</v>
      </c>
      <c r="C756" s="442"/>
      <c r="D756" s="447"/>
      <c r="E756" s="111"/>
      <c r="F756" s="286" t="str">
        <f t="shared" si="36"/>
        <v>否</v>
      </c>
      <c r="G756" s="165" t="str">
        <f t="shared" si="37"/>
        <v>项</v>
      </c>
    </row>
    <row r="757" ht="36" customHeight="1" spans="1:7">
      <c r="A757" s="441" t="s">
        <v>1399</v>
      </c>
      <c r="B757" s="314" t="s">
        <v>1400</v>
      </c>
      <c r="C757" s="442">
        <v>25</v>
      </c>
      <c r="D757" s="447">
        <v>10</v>
      </c>
      <c r="E757" s="111">
        <f t="shared" si="35"/>
        <v>-0.6</v>
      </c>
      <c r="F757" s="286" t="str">
        <f t="shared" si="36"/>
        <v>是</v>
      </c>
      <c r="G757" s="165" t="str">
        <f t="shared" si="37"/>
        <v>项</v>
      </c>
    </row>
    <row r="758" ht="36" customHeight="1" spans="1:7">
      <c r="A758" s="440" t="s">
        <v>1401</v>
      </c>
      <c r="B758" s="311" t="s">
        <v>1402</v>
      </c>
      <c r="C758" s="444">
        <v>1230</v>
      </c>
      <c r="D758" s="448">
        <v>670</v>
      </c>
      <c r="E758" s="108">
        <f t="shared" si="35"/>
        <v>-0.455</v>
      </c>
      <c r="F758" s="286" t="str">
        <f t="shared" si="36"/>
        <v>是</v>
      </c>
      <c r="G758" s="165" t="str">
        <f t="shared" si="37"/>
        <v>款</v>
      </c>
    </row>
    <row r="759" ht="36" customHeight="1" spans="1:7">
      <c r="A759" s="441" t="s">
        <v>1403</v>
      </c>
      <c r="B759" s="314" t="s">
        <v>1404</v>
      </c>
      <c r="C759" s="445"/>
      <c r="D759" s="447"/>
      <c r="E759" s="111"/>
      <c r="F759" s="286" t="str">
        <f t="shared" si="36"/>
        <v>否</v>
      </c>
      <c r="G759" s="165" t="str">
        <f t="shared" si="37"/>
        <v>项</v>
      </c>
    </row>
    <row r="760" ht="36" customHeight="1" spans="1:7">
      <c r="A760" s="441" t="s">
        <v>1405</v>
      </c>
      <c r="B760" s="314" t="s">
        <v>1406</v>
      </c>
      <c r="C760" s="442">
        <v>1230</v>
      </c>
      <c r="D760" s="447">
        <v>670</v>
      </c>
      <c r="E760" s="111">
        <f t="shared" si="35"/>
        <v>-0.455</v>
      </c>
      <c r="F760" s="286" t="str">
        <f t="shared" si="36"/>
        <v>是</v>
      </c>
      <c r="G760" s="165" t="str">
        <f t="shared" si="37"/>
        <v>项</v>
      </c>
    </row>
    <row r="761" ht="36" customHeight="1" spans="1:7">
      <c r="A761" s="441" t="s">
        <v>1407</v>
      </c>
      <c r="B761" s="314" t="s">
        <v>1408</v>
      </c>
      <c r="C761" s="442"/>
      <c r="D761" s="447"/>
      <c r="E761" s="111"/>
      <c r="F761" s="286" t="str">
        <f t="shared" si="36"/>
        <v>否</v>
      </c>
      <c r="G761" s="165" t="str">
        <f t="shared" si="37"/>
        <v>项</v>
      </c>
    </row>
    <row r="762" ht="36" customHeight="1" spans="1:7">
      <c r="A762" s="441" t="s">
        <v>1409</v>
      </c>
      <c r="B762" s="314" t="s">
        <v>1410</v>
      </c>
      <c r="C762" s="442"/>
      <c r="D762" s="447"/>
      <c r="E762" s="111"/>
      <c r="F762" s="286" t="str">
        <f t="shared" si="36"/>
        <v>否</v>
      </c>
      <c r="G762" s="165" t="str">
        <f t="shared" si="37"/>
        <v>项</v>
      </c>
    </row>
    <row r="763" ht="36" customHeight="1" spans="1:7">
      <c r="A763" s="441" t="s">
        <v>1411</v>
      </c>
      <c r="B763" s="314" t="s">
        <v>1412</v>
      </c>
      <c r="C763" s="442"/>
      <c r="D763" s="447"/>
      <c r="E763" s="111"/>
      <c r="F763" s="286" t="str">
        <f t="shared" si="36"/>
        <v>否</v>
      </c>
      <c r="G763" s="165" t="str">
        <f t="shared" si="37"/>
        <v>项</v>
      </c>
    </row>
    <row r="764" ht="36" customHeight="1" spans="1:7">
      <c r="A764" s="441" t="s">
        <v>1413</v>
      </c>
      <c r="B764" s="314" t="s">
        <v>1414</v>
      </c>
      <c r="C764" s="442"/>
      <c r="D764" s="447"/>
      <c r="E764" s="111"/>
      <c r="F764" s="286" t="str">
        <f t="shared" si="36"/>
        <v>否</v>
      </c>
      <c r="G764" s="165" t="str">
        <f t="shared" si="37"/>
        <v>项</v>
      </c>
    </row>
    <row r="765" ht="36" customHeight="1" spans="1:7">
      <c r="A765" s="314" t="s">
        <v>1415</v>
      </c>
      <c r="B765" s="314" t="s">
        <v>1416</v>
      </c>
      <c r="C765" s="445"/>
      <c r="D765" s="447"/>
      <c r="E765" s="111"/>
      <c r="F765" s="286" t="str">
        <f t="shared" si="36"/>
        <v>否</v>
      </c>
      <c r="G765" s="165" t="str">
        <f t="shared" si="37"/>
        <v>项</v>
      </c>
    </row>
    <row r="766" ht="36" customHeight="1" spans="1:7">
      <c r="A766" s="441" t="s">
        <v>1417</v>
      </c>
      <c r="B766" s="314" t="s">
        <v>1418</v>
      </c>
      <c r="C766" s="445"/>
      <c r="D766" s="447">
        <v>0</v>
      </c>
      <c r="E766" s="111"/>
      <c r="F766" s="286" t="str">
        <f t="shared" si="36"/>
        <v>否</v>
      </c>
      <c r="G766" s="165" t="str">
        <f t="shared" si="37"/>
        <v>项</v>
      </c>
    </row>
    <row r="767" ht="36" customHeight="1" spans="1:7">
      <c r="A767" s="440" t="s">
        <v>1419</v>
      </c>
      <c r="B767" s="311" t="s">
        <v>1420</v>
      </c>
      <c r="C767" s="444">
        <v>1547</v>
      </c>
      <c r="D767" s="448">
        <v>608</v>
      </c>
      <c r="E767" s="108">
        <f t="shared" si="35"/>
        <v>-0.607</v>
      </c>
      <c r="F767" s="286" t="str">
        <f t="shared" si="36"/>
        <v>是</v>
      </c>
      <c r="G767" s="165" t="str">
        <f t="shared" si="37"/>
        <v>款</v>
      </c>
    </row>
    <row r="768" ht="36" customHeight="1" spans="1:7">
      <c r="A768" s="441" t="s">
        <v>1421</v>
      </c>
      <c r="B768" s="314" t="s">
        <v>1422</v>
      </c>
      <c r="C768" s="442">
        <v>754</v>
      </c>
      <c r="D768" s="447">
        <v>73</v>
      </c>
      <c r="E768" s="111">
        <f t="shared" si="35"/>
        <v>-0.903</v>
      </c>
      <c r="F768" s="286" t="str">
        <f t="shared" si="36"/>
        <v>是</v>
      </c>
      <c r="G768" s="165" t="str">
        <f t="shared" si="37"/>
        <v>项</v>
      </c>
    </row>
    <row r="769" ht="36" customHeight="1" spans="1:7">
      <c r="A769" s="441" t="s">
        <v>1423</v>
      </c>
      <c r="B769" s="314" t="s">
        <v>1424</v>
      </c>
      <c r="C769" s="442">
        <v>750</v>
      </c>
      <c r="D769" s="447">
        <v>335</v>
      </c>
      <c r="E769" s="111">
        <f t="shared" si="35"/>
        <v>-0.553</v>
      </c>
      <c r="F769" s="286" t="str">
        <f t="shared" si="36"/>
        <v>是</v>
      </c>
      <c r="G769" s="165" t="str">
        <f t="shared" si="37"/>
        <v>项</v>
      </c>
    </row>
    <row r="770" ht="36" customHeight="1" spans="1:7">
      <c r="A770" s="441" t="s">
        <v>1425</v>
      </c>
      <c r="B770" s="314" t="s">
        <v>1426</v>
      </c>
      <c r="C770" s="442"/>
      <c r="D770" s="447"/>
      <c r="E770" s="111"/>
      <c r="F770" s="286" t="str">
        <f t="shared" si="36"/>
        <v>否</v>
      </c>
      <c r="G770" s="165" t="str">
        <f t="shared" si="37"/>
        <v>项</v>
      </c>
    </row>
    <row r="771" ht="36" customHeight="1" spans="1:7">
      <c r="A771" s="441" t="s">
        <v>1427</v>
      </c>
      <c r="B771" s="314" t="s">
        <v>1428</v>
      </c>
      <c r="C771" s="442">
        <v>43</v>
      </c>
      <c r="D771" s="447">
        <v>200</v>
      </c>
      <c r="E771" s="111">
        <f t="shared" si="35"/>
        <v>3.651</v>
      </c>
      <c r="F771" s="286" t="str">
        <f t="shared" si="36"/>
        <v>是</v>
      </c>
      <c r="G771" s="165" t="str">
        <f t="shared" si="37"/>
        <v>项</v>
      </c>
    </row>
    <row r="772" ht="36" customHeight="1" spans="1:7">
      <c r="A772" s="440" t="s">
        <v>1429</v>
      </c>
      <c r="B772" s="311" t="s">
        <v>1430</v>
      </c>
      <c r="C772" s="437">
        <v>640</v>
      </c>
      <c r="D772" s="447">
        <v>0</v>
      </c>
      <c r="E772" s="108">
        <f t="shared" si="35"/>
        <v>-1</v>
      </c>
      <c r="F772" s="286" t="str">
        <f t="shared" si="36"/>
        <v>是</v>
      </c>
      <c r="G772" s="165" t="str">
        <f t="shared" si="37"/>
        <v>款</v>
      </c>
    </row>
    <row r="773" ht="36" customHeight="1" spans="1:7">
      <c r="A773" s="441" t="s">
        <v>1431</v>
      </c>
      <c r="B773" s="314" t="s">
        <v>1432</v>
      </c>
      <c r="C773" s="442"/>
      <c r="D773" s="447"/>
      <c r="E773" s="111"/>
      <c r="F773" s="286" t="str">
        <f t="shared" si="36"/>
        <v>否</v>
      </c>
      <c r="G773" s="165" t="str">
        <f t="shared" si="37"/>
        <v>项</v>
      </c>
    </row>
    <row r="774" ht="36" customHeight="1" spans="1:7">
      <c r="A774" s="441" t="s">
        <v>1433</v>
      </c>
      <c r="B774" s="314" t="s">
        <v>1434</v>
      </c>
      <c r="C774" s="445"/>
      <c r="D774" s="447"/>
      <c r="E774" s="111"/>
      <c r="F774" s="286" t="str">
        <f t="shared" si="36"/>
        <v>否</v>
      </c>
      <c r="G774" s="165" t="str">
        <f t="shared" si="37"/>
        <v>项</v>
      </c>
    </row>
    <row r="775" ht="36" customHeight="1" spans="1:7">
      <c r="A775" s="441" t="s">
        <v>1435</v>
      </c>
      <c r="B775" s="314" t="s">
        <v>1436</v>
      </c>
      <c r="C775" s="445"/>
      <c r="D775" s="447"/>
      <c r="E775" s="111"/>
      <c r="F775" s="286" t="str">
        <f t="shared" si="36"/>
        <v>否</v>
      </c>
      <c r="G775" s="165" t="str">
        <f t="shared" si="37"/>
        <v>项</v>
      </c>
    </row>
    <row r="776" ht="36" customHeight="1" spans="1:7">
      <c r="A776" s="441" t="s">
        <v>1437</v>
      </c>
      <c r="B776" s="314" t="s">
        <v>1438</v>
      </c>
      <c r="C776" s="442"/>
      <c r="D776" s="447"/>
      <c r="E776" s="111"/>
      <c r="F776" s="286" t="str">
        <f t="shared" si="36"/>
        <v>否</v>
      </c>
      <c r="G776" s="165" t="str">
        <f t="shared" si="37"/>
        <v>项</v>
      </c>
    </row>
    <row r="777" ht="36" customHeight="1" spans="1:7">
      <c r="A777" s="441" t="s">
        <v>1439</v>
      </c>
      <c r="B777" s="314" t="s">
        <v>1440</v>
      </c>
      <c r="C777" s="442">
        <v>640</v>
      </c>
      <c r="D777" s="447"/>
      <c r="E777" s="111">
        <f t="shared" ref="E777:E836" si="38">(D777-C777)/C777</f>
        <v>-1</v>
      </c>
      <c r="F777" s="286" t="str">
        <f t="shared" si="36"/>
        <v>是</v>
      </c>
      <c r="G777" s="165" t="str">
        <f t="shared" si="37"/>
        <v>项</v>
      </c>
    </row>
    <row r="778" ht="36" customHeight="1" spans="1:7">
      <c r="A778" s="441" t="s">
        <v>1441</v>
      </c>
      <c r="B778" s="314" t="s">
        <v>1442</v>
      </c>
      <c r="C778" s="442"/>
      <c r="D778" s="447"/>
      <c r="E778" s="111"/>
      <c r="F778" s="286" t="str">
        <f t="shared" ref="F778:F841" si="39">IF(LEN(A778)=3,"是",IF(B778&lt;&gt;"",IF(SUM(C778:D778)&lt;&gt;0,"是","否"),"是"))</f>
        <v>否</v>
      </c>
      <c r="G778" s="165" t="str">
        <f t="shared" ref="G778:G841" si="40">IF(LEN(A778)=3,"类",IF(LEN(A778)=5,"款","项"))</f>
        <v>项</v>
      </c>
    </row>
    <row r="779" ht="36" customHeight="1" spans="1:7">
      <c r="A779" s="440" t="s">
        <v>1443</v>
      </c>
      <c r="B779" s="311" t="s">
        <v>1444</v>
      </c>
      <c r="C779" s="444">
        <v>4345</v>
      </c>
      <c r="D779" s="448">
        <v>2880</v>
      </c>
      <c r="E779" s="108">
        <f t="shared" si="38"/>
        <v>-0.337</v>
      </c>
      <c r="F779" s="286" t="str">
        <f t="shared" si="39"/>
        <v>是</v>
      </c>
      <c r="G779" s="165" t="str">
        <f t="shared" si="40"/>
        <v>款</v>
      </c>
    </row>
    <row r="780" ht="36" customHeight="1" spans="1:7">
      <c r="A780" s="441" t="s">
        <v>1445</v>
      </c>
      <c r="B780" s="314" t="s">
        <v>1446</v>
      </c>
      <c r="C780" s="442">
        <v>2572</v>
      </c>
      <c r="D780" s="447">
        <v>1800</v>
      </c>
      <c r="E780" s="111">
        <f t="shared" si="38"/>
        <v>-0.3</v>
      </c>
      <c r="F780" s="286" t="str">
        <f t="shared" si="39"/>
        <v>是</v>
      </c>
      <c r="G780" s="165" t="str">
        <f t="shared" si="40"/>
        <v>项</v>
      </c>
    </row>
    <row r="781" ht="36" customHeight="1" spans="1:7">
      <c r="A781" s="441" t="s">
        <v>1447</v>
      </c>
      <c r="B781" s="314" t="s">
        <v>1448</v>
      </c>
      <c r="C781" s="442"/>
      <c r="D781" s="447"/>
      <c r="E781" s="111"/>
      <c r="F781" s="286" t="str">
        <f t="shared" si="39"/>
        <v>否</v>
      </c>
      <c r="G781" s="165" t="str">
        <f t="shared" si="40"/>
        <v>项</v>
      </c>
    </row>
    <row r="782" ht="36" customHeight="1" spans="1:7">
      <c r="A782" s="441" t="s">
        <v>1449</v>
      </c>
      <c r="B782" s="314" t="s">
        <v>1450</v>
      </c>
      <c r="C782" s="442"/>
      <c r="D782" s="447"/>
      <c r="E782" s="111"/>
      <c r="F782" s="286" t="str">
        <f t="shared" si="39"/>
        <v>否</v>
      </c>
      <c r="G782" s="165" t="str">
        <f t="shared" si="40"/>
        <v>项</v>
      </c>
    </row>
    <row r="783" ht="36" customHeight="1" spans="1:7">
      <c r="A783" s="441" t="s">
        <v>1451</v>
      </c>
      <c r="B783" s="314" t="s">
        <v>1452</v>
      </c>
      <c r="C783" s="442">
        <v>800</v>
      </c>
      <c r="D783" s="447">
        <v>830</v>
      </c>
      <c r="E783" s="111">
        <f t="shared" si="38"/>
        <v>0.038</v>
      </c>
      <c r="F783" s="286" t="str">
        <f t="shared" si="39"/>
        <v>是</v>
      </c>
      <c r="G783" s="165" t="str">
        <f t="shared" si="40"/>
        <v>项</v>
      </c>
    </row>
    <row r="784" ht="36" customHeight="1" spans="1:7">
      <c r="A784" s="441" t="s">
        <v>1453</v>
      </c>
      <c r="B784" s="314" t="s">
        <v>1454</v>
      </c>
      <c r="C784" s="445">
        <v>973</v>
      </c>
      <c r="D784" s="447">
        <v>250</v>
      </c>
      <c r="E784" s="111">
        <f t="shared" si="38"/>
        <v>-0.743</v>
      </c>
      <c r="F784" s="286" t="str">
        <f t="shared" si="39"/>
        <v>是</v>
      </c>
      <c r="G784" s="165" t="str">
        <f t="shared" si="40"/>
        <v>项</v>
      </c>
    </row>
    <row r="785" ht="36" customHeight="1" spans="1:7">
      <c r="A785" s="440" t="s">
        <v>1455</v>
      </c>
      <c r="B785" s="311" t="s">
        <v>1456</v>
      </c>
      <c r="C785" s="444"/>
      <c r="D785" s="447">
        <v>56</v>
      </c>
      <c r="E785" s="111"/>
      <c r="F785" s="286" t="str">
        <f t="shared" si="39"/>
        <v>是</v>
      </c>
      <c r="G785" s="165" t="str">
        <f t="shared" si="40"/>
        <v>款</v>
      </c>
    </row>
    <row r="786" ht="36" customHeight="1" spans="1:7">
      <c r="A786" s="441" t="s">
        <v>1457</v>
      </c>
      <c r="B786" s="314" t="s">
        <v>1458</v>
      </c>
      <c r="C786" s="442"/>
      <c r="D786" s="447"/>
      <c r="E786" s="111"/>
      <c r="F786" s="286" t="str">
        <f t="shared" si="39"/>
        <v>否</v>
      </c>
      <c r="G786" s="165" t="str">
        <f t="shared" si="40"/>
        <v>项</v>
      </c>
    </row>
    <row r="787" ht="36" customHeight="1" spans="1:7">
      <c r="A787" s="441" t="s">
        <v>1459</v>
      </c>
      <c r="B787" s="314" t="s">
        <v>1460</v>
      </c>
      <c r="C787" s="442"/>
      <c r="D787" s="447">
        <v>56</v>
      </c>
      <c r="E787" s="111"/>
      <c r="F787" s="286" t="str">
        <f t="shared" si="39"/>
        <v>是</v>
      </c>
      <c r="G787" s="165" t="str">
        <f t="shared" si="40"/>
        <v>项</v>
      </c>
    </row>
    <row r="788" ht="36" customHeight="1" spans="1:7">
      <c r="A788" s="440" t="s">
        <v>1461</v>
      </c>
      <c r="B788" s="311" t="s">
        <v>1462</v>
      </c>
      <c r="C788" s="437"/>
      <c r="D788" s="447"/>
      <c r="E788" s="111"/>
      <c r="F788" s="286" t="str">
        <f t="shared" si="39"/>
        <v>否</v>
      </c>
      <c r="G788" s="165" t="str">
        <f t="shared" si="40"/>
        <v>款</v>
      </c>
    </row>
    <row r="789" ht="36" customHeight="1" spans="1:7">
      <c r="A789" s="441" t="s">
        <v>1463</v>
      </c>
      <c r="B789" s="314" t="s">
        <v>1464</v>
      </c>
      <c r="C789" s="442"/>
      <c r="D789" s="448"/>
      <c r="E789" s="111"/>
      <c r="F789" s="286" t="str">
        <f t="shared" si="39"/>
        <v>否</v>
      </c>
      <c r="G789" s="165" t="str">
        <f t="shared" si="40"/>
        <v>项</v>
      </c>
    </row>
    <row r="790" ht="36" customHeight="1" spans="1:7">
      <c r="A790" s="441" t="s">
        <v>1465</v>
      </c>
      <c r="B790" s="314" t="s">
        <v>1466</v>
      </c>
      <c r="C790" s="442"/>
      <c r="D790" s="447"/>
      <c r="E790" s="111"/>
      <c r="F790" s="286" t="str">
        <f t="shared" si="39"/>
        <v>否</v>
      </c>
      <c r="G790" s="165" t="str">
        <f t="shared" si="40"/>
        <v>项</v>
      </c>
    </row>
    <row r="791" ht="36" customHeight="1" spans="1:7">
      <c r="A791" s="440" t="s">
        <v>1467</v>
      </c>
      <c r="B791" s="311" t="s">
        <v>1468</v>
      </c>
      <c r="C791" s="444"/>
      <c r="D791" s="447"/>
      <c r="E791" s="111"/>
      <c r="F791" s="286" t="str">
        <f t="shared" si="39"/>
        <v>否</v>
      </c>
      <c r="G791" s="165" t="str">
        <f t="shared" si="40"/>
        <v>款</v>
      </c>
    </row>
    <row r="792" ht="36" customHeight="1" spans="1:7">
      <c r="A792" s="441">
        <v>2110901</v>
      </c>
      <c r="B792" s="457" t="s">
        <v>1469</v>
      </c>
      <c r="C792" s="444"/>
      <c r="D792" s="447"/>
      <c r="E792" s="111"/>
      <c r="F792" s="286" t="str">
        <f t="shared" si="39"/>
        <v>否</v>
      </c>
      <c r="G792" s="165" t="str">
        <f t="shared" si="40"/>
        <v>项</v>
      </c>
    </row>
    <row r="793" ht="36" customHeight="1" spans="1:7">
      <c r="A793" s="440" t="s">
        <v>1470</v>
      </c>
      <c r="B793" s="311" t="s">
        <v>1471</v>
      </c>
      <c r="C793" s="444">
        <v>10</v>
      </c>
      <c r="D793" s="448">
        <v>5</v>
      </c>
      <c r="E793" s="108">
        <f t="shared" si="38"/>
        <v>-0.5</v>
      </c>
      <c r="F793" s="286" t="str">
        <f t="shared" si="39"/>
        <v>是</v>
      </c>
      <c r="G793" s="165" t="str">
        <f t="shared" si="40"/>
        <v>款</v>
      </c>
    </row>
    <row r="794" ht="36" customHeight="1" spans="1:7">
      <c r="A794" s="441">
        <v>2111001</v>
      </c>
      <c r="B794" s="457" t="s">
        <v>1472</v>
      </c>
      <c r="C794" s="442">
        <v>10</v>
      </c>
      <c r="D794" s="447">
        <v>5</v>
      </c>
      <c r="E794" s="111">
        <f t="shared" si="38"/>
        <v>-0.5</v>
      </c>
      <c r="F794" s="286" t="str">
        <f t="shared" si="39"/>
        <v>是</v>
      </c>
      <c r="G794" s="165" t="str">
        <f t="shared" si="40"/>
        <v>项</v>
      </c>
    </row>
    <row r="795" ht="36" customHeight="1" spans="1:7">
      <c r="A795" s="440" t="s">
        <v>1473</v>
      </c>
      <c r="B795" s="311" t="s">
        <v>1474</v>
      </c>
      <c r="C795" s="442"/>
      <c r="D795" s="447"/>
      <c r="E795" s="111"/>
      <c r="F795" s="286" t="str">
        <f t="shared" si="39"/>
        <v>否</v>
      </c>
      <c r="G795" s="165" t="str">
        <f t="shared" si="40"/>
        <v>款</v>
      </c>
    </row>
    <row r="796" ht="36" customHeight="1" spans="1:7">
      <c r="A796" s="441" t="s">
        <v>1475</v>
      </c>
      <c r="B796" s="314" t="s">
        <v>1476</v>
      </c>
      <c r="C796" s="442"/>
      <c r="D796" s="447"/>
      <c r="E796" s="111"/>
      <c r="F796" s="286" t="str">
        <f t="shared" si="39"/>
        <v>否</v>
      </c>
      <c r="G796" s="165" t="str">
        <f t="shared" si="40"/>
        <v>项</v>
      </c>
    </row>
    <row r="797" ht="36" customHeight="1" spans="1:7">
      <c r="A797" s="441" t="s">
        <v>1477</v>
      </c>
      <c r="B797" s="314" t="s">
        <v>1478</v>
      </c>
      <c r="C797" s="442"/>
      <c r="D797" s="447"/>
      <c r="E797" s="111"/>
      <c r="F797" s="286" t="str">
        <f t="shared" si="39"/>
        <v>否</v>
      </c>
      <c r="G797" s="165" t="str">
        <f t="shared" si="40"/>
        <v>项</v>
      </c>
    </row>
    <row r="798" ht="36" customHeight="1" spans="1:7">
      <c r="A798" s="441" t="s">
        <v>1479</v>
      </c>
      <c r="B798" s="314" t="s">
        <v>1480</v>
      </c>
      <c r="C798" s="445"/>
      <c r="D798" s="447"/>
      <c r="E798" s="111"/>
      <c r="F798" s="286" t="str">
        <f t="shared" si="39"/>
        <v>否</v>
      </c>
      <c r="G798" s="165" t="str">
        <f t="shared" si="40"/>
        <v>项</v>
      </c>
    </row>
    <row r="799" ht="36" customHeight="1" spans="1:7">
      <c r="A799" s="441" t="s">
        <v>1481</v>
      </c>
      <c r="B799" s="314" t="s">
        <v>1482</v>
      </c>
      <c r="C799" s="442"/>
      <c r="D799" s="447"/>
      <c r="E799" s="111"/>
      <c r="F799" s="286" t="str">
        <f t="shared" si="39"/>
        <v>否</v>
      </c>
      <c r="G799" s="165" t="str">
        <f t="shared" si="40"/>
        <v>项</v>
      </c>
    </row>
    <row r="800" ht="36" customHeight="1" spans="1:7">
      <c r="A800" s="441" t="s">
        <v>1483</v>
      </c>
      <c r="B800" s="314" t="s">
        <v>1484</v>
      </c>
      <c r="C800" s="442"/>
      <c r="D800" s="447"/>
      <c r="E800" s="111"/>
      <c r="F800" s="286" t="str">
        <f t="shared" si="39"/>
        <v>否</v>
      </c>
      <c r="G800" s="165" t="str">
        <f t="shared" si="40"/>
        <v>项</v>
      </c>
    </row>
    <row r="801" ht="36" customHeight="1" spans="1:7">
      <c r="A801" s="440" t="s">
        <v>1485</v>
      </c>
      <c r="B801" s="311" t="s">
        <v>1486</v>
      </c>
      <c r="C801" s="444">
        <v>50</v>
      </c>
      <c r="D801" s="447"/>
      <c r="E801" s="108">
        <f t="shared" si="38"/>
        <v>-1</v>
      </c>
      <c r="F801" s="286" t="str">
        <f t="shared" si="39"/>
        <v>是</v>
      </c>
      <c r="G801" s="165" t="str">
        <f t="shared" si="40"/>
        <v>款</v>
      </c>
    </row>
    <row r="802" ht="36" customHeight="1" spans="1:7">
      <c r="A802" s="314" t="s">
        <v>1487</v>
      </c>
      <c r="B802" s="314" t="s">
        <v>1488</v>
      </c>
      <c r="C802" s="442">
        <v>50</v>
      </c>
      <c r="D802" s="447"/>
      <c r="E802" s="111">
        <f t="shared" si="38"/>
        <v>-1</v>
      </c>
      <c r="F802" s="286" t="str">
        <f t="shared" si="39"/>
        <v>是</v>
      </c>
      <c r="G802" s="165" t="str">
        <f t="shared" si="40"/>
        <v>项</v>
      </c>
    </row>
    <row r="803" ht="36" customHeight="1" spans="1:7">
      <c r="A803" s="440" t="s">
        <v>1489</v>
      </c>
      <c r="B803" s="311" t="s">
        <v>1490</v>
      </c>
      <c r="C803" s="444"/>
      <c r="D803" s="447"/>
      <c r="E803" s="111"/>
      <c r="F803" s="286" t="str">
        <f t="shared" si="39"/>
        <v>否</v>
      </c>
      <c r="G803" s="165" t="str">
        <f t="shared" si="40"/>
        <v>款</v>
      </c>
    </row>
    <row r="804" ht="36" customHeight="1" spans="1:7">
      <c r="A804" s="314" t="s">
        <v>1491</v>
      </c>
      <c r="B804" s="314" t="s">
        <v>1492</v>
      </c>
      <c r="C804" s="442"/>
      <c r="D804" s="447"/>
      <c r="E804" s="111"/>
      <c r="F804" s="286" t="str">
        <f t="shared" si="39"/>
        <v>否</v>
      </c>
      <c r="G804" s="165" t="str">
        <f t="shared" si="40"/>
        <v>项</v>
      </c>
    </row>
    <row r="805" ht="36" customHeight="1" spans="1:7">
      <c r="A805" s="440" t="s">
        <v>1493</v>
      </c>
      <c r="B805" s="311" t="s">
        <v>1494</v>
      </c>
      <c r="C805" s="445"/>
      <c r="D805" s="447"/>
      <c r="E805" s="111"/>
      <c r="F805" s="286" t="str">
        <f t="shared" si="39"/>
        <v>否</v>
      </c>
      <c r="G805" s="165" t="str">
        <f t="shared" si="40"/>
        <v>款</v>
      </c>
    </row>
    <row r="806" ht="36" customHeight="1" spans="1:7">
      <c r="A806" s="441" t="s">
        <v>1495</v>
      </c>
      <c r="B806" s="314" t="s">
        <v>139</v>
      </c>
      <c r="C806" s="442"/>
      <c r="D806" s="447"/>
      <c r="E806" s="111"/>
      <c r="F806" s="286" t="str">
        <f t="shared" si="39"/>
        <v>否</v>
      </c>
      <c r="G806" s="165" t="str">
        <f t="shared" si="40"/>
        <v>项</v>
      </c>
    </row>
    <row r="807" ht="36" customHeight="1" spans="1:7">
      <c r="A807" s="441" t="s">
        <v>1496</v>
      </c>
      <c r="B807" s="314" t="s">
        <v>141</v>
      </c>
      <c r="C807" s="442"/>
      <c r="D807" s="447"/>
      <c r="E807" s="111"/>
      <c r="F807" s="286" t="str">
        <f t="shared" si="39"/>
        <v>否</v>
      </c>
      <c r="G807" s="165" t="str">
        <f t="shared" si="40"/>
        <v>项</v>
      </c>
    </row>
    <row r="808" ht="36" customHeight="1" spans="1:7">
      <c r="A808" s="441" t="s">
        <v>1497</v>
      </c>
      <c r="B808" s="314" t="s">
        <v>143</v>
      </c>
      <c r="C808" s="442"/>
      <c r="D808" s="447"/>
      <c r="E808" s="111"/>
      <c r="F808" s="286" t="str">
        <f t="shared" si="39"/>
        <v>否</v>
      </c>
      <c r="G808" s="165" t="str">
        <f t="shared" si="40"/>
        <v>项</v>
      </c>
    </row>
    <row r="809" ht="36" customHeight="1" spans="1:7">
      <c r="A809" s="441" t="s">
        <v>1498</v>
      </c>
      <c r="B809" s="314" t="s">
        <v>1499</v>
      </c>
      <c r="C809" s="442"/>
      <c r="D809" s="447"/>
      <c r="E809" s="111"/>
      <c r="F809" s="286" t="str">
        <f t="shared" si="39"/>
        <v>否</v>
      </c>
      <c r="G809" s="165" t="str">
        <f t="shared" si="40"/>
        <v>项</v>
      </c>
    </row>
    <row r="810" ht="36" customHeight="1" spans="1:7">
      <c r="A810" s="441" t="s">
        <v>1500</v>
      </c>
      <c r="B810" s="314" t="s">
        <v>1501</v>
      </c>
      <c r="C810" s="442"/>
      <c r="D810" s="447"/>
      <c r="E810" s="111"/>
      <c r="F810" s="286" t="str">
        <f t="shared" si="39"/>
        <v>否</v>
      </c>
      <c r="G810" s="165" t="str">
        <f t="shared" si="40"/>
        <v>项</v>
      </c>
    </row>
    <row r="811" ht="36" customHeight="1" spans="1:7">
      <c r="A811" s="441" t="s">
        <v>1502</v>
      </c>
      <c r="B811" s="314" t="s">
        <v>1503</v>
      </c>
      <c r="C811" s="445"/>
      <c r="D811" s="447"/>
      <c r="E811" s="111"/>
      <c r="F811" s="286" t="str">
        <f t="shared" si="39"/>
        <v>否</v>
      </c>
      <c r="G811" s="165" t="str">
        <f t="shared" si="40"/>
        <v>项</v>
      </c>
    </row>
    <row r="812" ht="36" customHeight="1" spans="1:7">
      <c r="A812" s="441" t="s">
        <v>1504</v>
      </c>
      <c r="B812" s="314" t="s">
        <v>1505</v>
      </c>
      <c r="C812" s="442"/>
      <c r="D812" s="447"/>
      <c r="E812" s="111"/>
      <c r="F812" s="286" t="str">
        <f t="shared" si="39"/>
        <v>否</v>
      </c>
      <c r="G812" s="165" t="str">
        <f t="shared" si="40"/>
        <v>项</v>
      </c>
    </row>
    <row r="813" ht="36" customHeight="1" spans="1:7">
      <c r="A813" s="441" t="s">
        <v>1506</v>
      </c>
      <c r="B813" s="314" t="s">
        <v>1507</v>
      </c>
      <c r="C813" s="442"/>
      <c r="D813" s="447"/>
      <c r="E813" s="111"/>
      <c r="F813" s="286" t="str">
        <f t="shared" si="39"/>
        <v>否</v>
      </c>
      <c r="G813" s="165" t="str">
        <f t="shared" si="40"/>
        <v>项</v>
      </c>
    </row>
    <row r="814" ht="36" customHeight="1" spans="1:7">
      <c r="A814" s="441" t="s">
        <v>1508</v>
      </c>
      <c r="B814" s="314" t="s">
        <v>1509</v>
      </c>
      <c r="C814" s="442"/>
      <c r="D814" s="447"/>
      <c r="E814" s="111"/>
      <c r="F814" s="286" t="str">
        <f t="shared" si="39"/>
        <v>否</v>
      </c>
      <c r="G814" s="165" t="str">
        <f t="shared" si="40"/>
        <v>项</v>
      </c>
    </row>
    <row r="815" ht="36" customHeight="1" spans="1:7">
      <c r="A815" s="441" t="s">
        <v>1510</v>
      </c>
      <c r="B815" s="314" t="s">
        <v>1511</v>
      </c>
      <c r="C815" s="442"/>
      <c r="D815" s="447"/>
      <c r="E815" s="111"/>
      <c r="F815" s="286" t="str">
        <f t="shared" si="39"/>
        <v>否</v>
      </c>
      <c r="G815" s="165" t="str">
        <f t="shared" si="40"/>
        <v>项</v>
      </c>
    </row>
    <row r="816" ht="36" customHeight="1" spans="1:7">
      <c r="A816" s="441" t="s">
        <v>1512</v>
      </c>
      <c r="B816" s="314" t="s">
        <v>240</v>
      </c>
      <c r="C816" s="442"/>
      <c r="D816" s="447"/>
      <c r="E816" s="111"/>
      <c r="F816" s="286" t="str">
        <f t="shared" si="39"/>
        <v>否</v>
      </c>
      <c r="G816" s="165" t="str">
        <f t="shared" si="40"/>
        <v>项</v>
      </c>
    </row>
    <row r="817" ht="36" customHeight="1" spans="1:7">
      <c r="A817" s="441" t="s">
        <v>1513</v>
      </c>
      <c r="B817" s="314" t="s">
        <v>1514</v>
      </c>
      <c r="C817" s="445"/>
      <c r="D817" s="447"/>
      <c r="E817" s="111"/>
      <c r="F817" s="286" t="str">
        <f t="shared" si="39"/>
        <v>否</v>
      </c>
      <c r="G817" s="165" t="str">
        <f t="shared" si="40"/>
        <v>项</v>
      </c>
    </row>
    <row r="818" ht="36" customHeight="1" spans="1:7">
      <c r="A818" s="441" t="s">
        <v>1515</v>
      </c>
      <c r="B818" s="314" t="s">
        <v>157</v>
      </c>
      <c r="C818" s="445"/>
      <c r="D818" s="447"/>
      <c r="E818" s="111"/>
      <c r="F818" s="286" t="str">
        <f t="shared" si="39"/>
        <v>否</v>
      </c>
      <c r="G818" s="165" t="str">
        <f t="shared" si="40"/>
        <v>项</v>
      </c>
    </row>
    <row r="819" ht="36" customHeight="1" spans="1:7">
      <c r="A819" s="441" t="s">
        <v>1516</v>
      </c>
      <c r="B819" s="314" t="s">
        <v>1517</v>
      </c>
      <c r="C819" s="445"/>
      <c r="D819" s="447"/>
      <c r="E819" s="111"/>
      <c r="F819" s="286" t="str">
        <f t="shared" si="39"/>
        <v>否</v>
      </c>
      <c r="G819" s="165" t="str">
        <f t="shared" si="40"/>
        <v>项</v>
      </c>
    </row>
    <row r="820" ht="36" customHeight="1" spans="1:7">
      <c r="A820" s="440" t="s">
        <v>1518</v>
      </c>
      <c r="B820" s="311" t="s">
        <v>1519</v>
      </c>
      <c r="C820" s="444">
        <v>31</v>
      </c>
      <c r="D820" s="448">
        <v>90</v>
      </c>
      <c r="E820" s="108">
        <f t="shared" si="38"/>
        <v>1.903</v>
      </c>
      <c r="F820" s="286" t="str">
        <f t="shared" si="39"/>
        <v>是</v>
      </c>
      <c r="G820" s="165" t="str">
        <f t="shared" si="40"/>
        <v>款</v>
      </c>
    </row>
    <row r="821" ht="36" customHeight="1" spans="1:7">
      <c r="A821" s="454" t="s">
        <v>1520</v>
      </c>
      <c r="B821" s="454" t="s">
        <v>1521</v>
      </c>
      <c r="C821" s="442">
        <v>31</v>
      </c>
      <c r="D821" s="447">
        <v>90</v>
      </c>
      <c r="E821" s="111">
        <f t="shared" si="38"/>
        <v>1.903</v>
      </c>
      <c r="F821" s="286" t="str">
        <f t="shared" si="39"/>
        <v>是</v>
      </c>
      <c r="G821" s="165" t="str">
        <f t="shared" si="40"/>
        <v>项</v>
      </c>
    </row>
    <row r="822" ht="36" customHeight="1" spans="1:7">
      <c r="A822" s="455" t="s">
        <v>1522</v>
      </c>
      <c r="B822" s="456" t="s">
        <v>519</v>
      </c>
      <c r="C822" s="442"/>
      <c r="D822" s="447"/>
      <c r="E822" s="111"/>
      <c r="F822" s="286" t="str">
        <f t="shared" si="39"/>
        <v>否</v>
      </c>
      <c r="G822" s="165" t="str">
        <f t="shared" si="40"/>
        <v>项</v>
      </c>
    </row>
    <row r="823" s="425" customFormat="1" ht="36" customHeight="1" spans="1:7">
      <c r="A823" s="435" t="s">
        <v>89</v>
      </c>
      <c r="B823" s="436" t="s">
        <v>90</v>
      </c>
      <c r="C823" s="444">
        <v>8998</v>
      </c>
      <c r="D823" s="448">
        <v>3721</v>
      </c>
      <c r="E823" s="108">
        <f t="shared" si="38"/>
        <v>-0.586</v>
      </c>
      <c r="F823" s="439" t="str">
        <f t="shared" si="39"/>
        <v>是</v>
      </c>
      <c r="G823" s="425" t="str">
        <f t="shared" si="40"/>
        <v>类</v>
      </c>
    </row>
    <row r="824" ht="36" customHeight="1" spans="1:7">
      <c r="A824" s="440" t="s">
        <v>1523</v>
      </c>
      <c r="B824" s="311" t="s">
        <v>1524</v>
      </c>
      <c r="C824" s="437">
        <v>1340</v>
      </c>
      <c r="D824" s="448">
        <v>986</v>
      </c>
      <c r="E824" s="108">
        <f t="shared" si="38"/>
        <v>-0.264</v>
      </c>
      <c r="F824" s="286" t="str">
        <f t="shared" si="39"/>
        <v>是</v>
      </c>
      <c r="G824" s="165" t="str">
        <f t="shared" si="40"/>
        <v>款</v>
      </c>
    </row>
    <row r="825" ht="36" customHeight="1" spans="1:7">
      <c r="A825" s="441" t="s">
        <v>1525</v>
      </c>
      <c r="B825" s="314" t="s">
        <v>139</v>
      </c>
      <c r="C825" s="442">
        <v>806</v>
      </c>
      <c r="D825" s="447">
        <v>433</v>
      </c>
      <c r="E825" s="111">
        <f t="shared" si="38"/>
        <v>-0.463</v>
      </c>
      <c r="F825" s="286" t="str">
        <f t="shared" si="39"/>
        <v>是</v>
      </c>
      <c r="G825" s="165" t="str">
        <f t="shared" si="40"/>
        <v>项</v>
      </c>
    </row>
    <row r="826" ht="36" customHeight="1" spans="1:7">
      <c r="A826" s="441" t="s">
        <v>1526</v>
      </c>
      <c r="B826" s="314" t="s">
        <v>141</v>
      </c>
      <c r="C826" s="442"/>
      <c r="D826" s="447"/>
      <c r="E826" s="111"/>
      <c r="F826" s="286" t="str">
        <f t="shared" si="39"/>
        <v>否</v>
      </c>
      <c r="G826" s="165" t="str">
        <f t="shared" si="40"/>
        <v>项</v>
      </c>
    </row>
    <row r="827" ht="36" customHeight="1" spans="1:7">
      <c r="A827" s="441" t="s">
        <v>1527</v>
      </c>
      <c r="B827" s="314" t="s">
        <v>143</v>
      </c>
      <c r="C827" s="442"/>
      <c r="D827" s="447"/>
      <c r="E827" s="111"/>
      <c r="F827" s="286" t="str">
        <f t="shared" si="39"/>
        <v>否</v>
      </c>
      <c r="G827" s="165" t="str">
        <f t="shared" si="40"/>
        <v>项</v>
      </c>
    </row>
    <row r="828" ht="36" customHeight="1" spans="1:7">
      <c r="A828" s="441" t="s">
        <v>1528</v>
      </c>
      <c r="B828" s="314" t="s">
        <v>1529</v>
      </c>
      <c r="C828" s="442">
        <v>298</v>
      </c>
      <c r="D828" s="447">
        <v>476</v>
      </c>
      <c r="E828" s="111">
        <f t="shared" si="38"/>
        <v>0.597</v>
      </c>
      <c r="F828" s="286" t="str">
        <f t="shared" si="39"/>
        <v>是</v>
      </c>
      <c r="G828" s="165" t="str">
        <f t="shared" si="40"/>
        <v>项</v>
      </c>
    </row>
    <row r="829" ht="36" customHeight="1" spans="1:7">
      <c r="A829" s="441" t="s">
        <v>1530</v>
      </c>
      <c r="B829" s="314" t="s">
        <v>1531</v>
      </c>
      <c r="C829" s="445"/>
      <c r="D829" s="447"/>
      <c r="E829" s="111"/>
      <c r="F829" s="286" t="str">
        <f t="shared" si="39"/>
        <v>否</v>
      </c>
      <c r="G829" s="165" t="str">
        <f t="shared" si="40"/>
        <v>项</v>
      </c>
    </row>
    <row r="830" ht="36" customHeight="1" spans="1:7">
      <c r="A830" s="441" t="s">
        <v>1532</v>
      </c>
      <c r="B830" s="314" t="s">
        <v>1533</v>
      </c>
      <c r="C830" s="442"/>
      <c r="D830" s="447"/>
      <c r="E830" s="111"/>
      <c r="F830" s="286" t="str">
        <f t="shared" si="39"/>
        <v>否</v>
      </c>
      <c r="G830" s="165" t="str">
        <f t="shared" si="40"/>
        <v>项</v>
      </c>
    </row>
    <row r="831" ht="36" customHeight="1" spans="1:7">
      <c r="A831" s="441" t="s">
        <v>1534</v>
      </c>
      <c r="B831" s="314" t="s">
        <v>1535</v>
      </c>
      <c r="C831" s="442"/>
      <c r="D831" s="447"/>
      <c r="E831" s="111"/>
      <c r="F831" s="286" t="str">
        <f t="shared" si="39"/>
        <v>否</v>
      </c>
      <c r="G831" s="165" t="str">
        <f t="shared" si="40"/>
        <v>项</v>
      </c>
    </row>
    <row r="832" ht="36" customHeight="1" spans="1:7">
      <c r="A832" s="441" t="s">
        <v>1536</v>
      </c>
      <c r="B832" s="314" t="s">
        <v>1537</v>
      </c>
      <c r="C832" s="442"/>
      <c r="D832" s="447"/>
      <c r="E832" s="111"/>
      <c r="F832" s="286" t="str">
        <f t="shared" si="39"/>
        <v>否</v>
      </c>
      <c r="G832" s="165" t="str">
        <f t="shared" si="40"/>
        <v>项</v>
      </c>
    </row>
    <row r="833" ht="36" customHeight="1" spans="1:7">
      <c r="A833" s="441" t="s">
        <v>1538</v>
      </c>
      <c r="B833" s="314" t="s">
        <v>1539</v>
      </c>
      <c r="C833" s="442"/>
      <c r="D833" s="447"/>
      <c r="E833" s="111"/>
      <c r="F833" s="286" t="str">
        <f t="shared" si="39"/>
        <v>否</v>
      </c>
      <c r="G833" s="165" t="str">
        <f t="shared" si="40"/>
        <v>项</v>
      </c>
    </row>
    <row r="834" ht="36" customHeight="1" spans="1:7">
      <c r="A834" s="441" t="s">
        <v>1540</v>
      </c>
      <c r="B834" s="314" t="s">
        <v>1541</v>
      </c>
      <c r="C834" s="442">
        <v>236</v>
      </c>
      <c r="D834" s="447">
        <v>77</v>
      </c>
      <c r="E834" s="111">
        <f t="shared" si="38"/>
        <v>-0.674</v>
      </c>
      <c r="F834" s="286" t="str">
        <f t="shared" si="39"/>
        <v>是</v>
      </c>
      <c r="G834" s="165" t="str">
        <f t="shared" si="40"/>
        <v>项</v>
      </c>
    </row>
    <row r="835" ht="36" customHeight="1" spans="1:7">
      <c r="A835" s="440" t="s">
        <v>1542</v>
      </c>
      <c r="B835" s="311" t="s">
        <v>1543</v>
      </c>
      <c r="C835" s="444">
        <v>430</v>
      </c>
      <c r="D835" s="448">
        <v>455</v>
      </c>
      <c r="E835" s="108">
        <f t="shared" si="38"/>
        <v>0.058</v>
      </c>
      <c r="F835" s="286" t="str">
        <f t="shared" si="39"/>
        <v>是</v>
      </c>
      <c r="G835" s="165" t="str">
        <f t="shared" si="40"/>
        <v>款</v>
      </c>
    </row>
    <row r="836" ht="36" customHeight="1" spans="1:7">
      <c r="A836" s="441">
        <v>2120201</v>
      </c>
      <c r="B836" s="457" t="s">
        <v>1544</v>
      </c>
      <c r="C836" s="442">
        <v>430</v>
      </c>
      <c r="D836" s="447">
        <v>455</v>
      </c>
      <c r="E836" s="111">
        <f t="shared" si="38"/>
        <v>0.058</v>
      </c>
      <c r="F836" s="286" t="str">
        <f t="shared" si="39"/>
        <v>是</v>
      </c>
      <c r="G836" s="165" t="str">
        <f t="shared" si="40"/>
        <v>项</v>
      </c>
    </row>
    <row r="837" ht="36" customHeight="1" spans="1:7">
      <c r="A837" s="440" t="s">
        <v>1545</v>
      </c>
      <c r="B837" s="311" t="s">
        <v>1546</v>
      </c>
      <c r="C837" s="444">
        <v>2529</v>
      </c>
      <c r="D837" s="448">
        <v>1055</v>
      </c>
      <c r="E837" s="108">
        <f t="shared" ref="E837:E900" si="41">(D837-C837)/C837</f>
        <v>-0.583</v>
      </c>
      <c r="F837" s="286" t="str">
        <f t="shared" si="39"/>
        <v>是</v>
      </c>
      <c r="G837" s="165" t="str">
        <f t="shared" si="40"/>
        <v>款</v>
      </c>
    </row>
    <row r="838" ht="36" customHeight="1" spans="1:7">
      <c r="A838" s="441" t="s">
        <v>1547</v>
      </c>
      <c r="B838" s="314" t="s">
        <v>1548</v>
      </c>
      <c r="C838" s="445">
        <v>300</v>
      </c>
      <c r="D838" s="447">
        <v>750</v>
      </c>
      <c r="E838" s="111">
        <f t="shared" si="41"/>
        <v>1.5</v>
      </c>
      <c r="F838" s="286" t="str">
        <f t="shared" si="39"/>
        <v>是</v>
      </c>
      <c r="G838" s="165" t="str">
        <f t="shared" si="40"/>
        <v>项</v>
      </c>
    </row>
    <row r="839" ht="36" customHeight="1" spans="1:7">
      <c r="A839" s="441" t="s">
        <v>1549</v>
      </c>
      <c r="B839" s="314" t="s">
        <v>1550</v>
      </c>
      <c r="C839" s="442">
        <v>2229</v>
      </c>
      <c r="D839" s="447">
        <v>305</v>
      </c>
      <c r="E839" s="111">
        <f t="shared" si="41"/>
        <v>-0.863</v>
      </c>
      <c r="F839" s="286" t="str">
        <f t="shared" si="39"/>
        <v>是</v>
      </c>
      <c r="G839" s="165" t="str">
        <f t="shared" si="40"/>
        <v>项</v>
      </c>
    </row>
    <row r="840" ht="36" customHeight="1" spans="1:7">
      <c r="A840" s="440" t="s">
        <v>1551</v>
      </c>
      <c r="B840" s="311" t="s">
        <v>1552</v>
      </c>
      <c r="C840" s="444"/>
      <c r="D840" s="447">
        <v>50</v>
      </c>
      <c r="E840" s="111"/>
      <c r="F840" s="286" t="str">
        <f t="shared" si="39"/>
        <v>是</v>
      </c>
      <c r="G840" s="165" t="str">
        <f t="shared" si="40"/>
        <v>款</v>
      </c>
    </row>
    <row r="841" ht="36" customHeight="1" spans="1:7">
      <c r="A841" s="441">
        <v>2120501</v>
      </c>
      <c r="B841" s="457" t="s">
        <v>1553</v>
      </c>
      <c r="C841" s="444"/>
      <c r="D841" s="447">
        <v>50</v>
      </c>
      <c r="E841" s="111"/>
      <c r="F841" s="286" t="str">
        <f t="shared" si="39"/>
        <v>是</v>
      </c>
      <c r="G841" s="165" t="str">
        <f t="shared" si="40"/>
        <v>项</v>
      </c>
    </row>
    <row r="842" ht="36" customHeight="1" spans="1:7">
      <c r="A842" s="440" t="s">
        <v>1554</v>
      </c>
      <c r="B842" s="311" t="s">
        <v>1555</v>
      </c>
      <c r="C842" s="444"/>
      <c r="D842" s="447"/>
      <c r="E842" s="111"/>
      <c r="F842" s="286" t="str">
        <f t="shared" ref="F842:F905" si="42">IF(LEN(A842)=3,"是",IF(B842&lt;&gt;"",IF(SUM(C842:D842)&lt;&gt;0,"是","否"),"是"))</f>
        <v>否</v>
      </c>
      <c r="G842" s="165" t="str">
        <f t="shared" ref="G842:G905" si="43">IF(LEN(A842)=3,"类",IF(LEN(A842)=5,"款","项"))</f>
        <v>款</v>
      </c>
    </row>
    <row r="843" ht="36" customHeight="1" spans="1:7">
      <c r="A843" s="441">
        <v>2120601</v>
      </c>
      <c r="B843" s="457" t="s">
        <v>1556</v>
      </c>
      <c r="C843" s="444"/>
      <c r="D843" s="447"/>
      <c r="E843" s="111"/>
      <c r="F843" s="286" t="str">
        <f t="shared" si="42"/>
        <v>否</v>
      </c>
      <c r="G843" s="165" t="str">
        <f t="shared" si="43"/>
        <v>项</v>
      </c>
    </row>
    <row r="844" ht="36" customHeight="1" spans="1:7">
      <c r="A844" s="440" t="s">
        <v>1557</v>
      </c>
      <c r="B844" s="311" t="s">
        <v>1558</v>
      </c>
      <c r="C844" s="444">
        <v>4699</v>
      </c>
      <c r="D844" s="448">
        <v>1175</v>
      </c>
      <c r="E844" s="108">
        <f t="shared" si="41"/>
        <v>-0.75</v>
      </c>
      <c r="F844" s="286" t="str">
        <f t="shared" si="42"/>
        <v>是</v>
      </c>
      <c r="G844" s="165" t="str">
        <f t="shared" si="43"/>
        <v>款</v>
      </c>
    </row>
    <row r="845" ht="36" customHeight="1" spans="1:7">
      <c r="A845" s="441">
        <v>2129999</v>
      </c>
      <c r="B845" s="457" t="s">
        <v>1559</v>
      </c>
      <c r="C845" s="442">
        <v>4699</v>
      </c>
      <c r="D845" s="447">
        <v>1175</v>
      </c>
      <c r="E845" s="111">
        <f t="shared" si="41"/>
        <v>-0.75</v>
      </c>
      <c r="F845" s="286" t="str">
        <f t="shared" si="42"/>
        <v>是</v>
      </c>
      <c r="G845" s="165" t="str">
        <f t="shared" si="43"/>
        <v>项</v>
      </c>
    </row>
    <row r="846" ht="36" customHeight="1" spans="1:7">
      <c r="A846" s="451" t="s">
        <v>1560</v>
      </c>
      <c r="B846" s="456" t="s">
        <v>519</v>
      </c>
      <c r="C846" s="444"/>
      <c r="D846" s="447"/>
      <c r="E846" s="111"/>
      <c r="F846" s="286" t="str">
        <f t="shared" si="42"/>
        <v>否</v>
      </c>
      <c r="G846" s="165" t="str">
        <f t="shared" si="43"/>
        <v>项</v>
      </c>
    </row>
    <row r="847" s="425" customFormat="1" ht="36" customHeight="1" spans="1:7">
      <c r="A847" s="435" t="s">
        <v>91</v>
      </c>
      <c r="B847" s="436" t="s">
        <v>92</v>
      </c>
      <c r="C847" s="444">
        <v>73639</v>
      </c>
      <c r="D847" s="448">
        <v>72537</v>
      </c>
      <c r="E847" s="108">
        <f t="shared" si="41"/>
        <v>-0.015</v>
      </c>
      <c r="F847" s="439" t="str">
        <f t="shared" si="42"/>
        <v>是</v>
      </c>
      <c r="G847" s="425" t="str">
        <f t="shared" si="43"/>
        <v>类</v>
      </c>
    </row>
    <row r="848" ht="36" customHeight="1" spans="1:7">
      <c r="A848" s="440" t="s">
        <v>1561</v>
      </c>
      <c r="B848" s="311" t="s">
        <v>1562</v>
      </c>
      <c r="C848" s="444">
        <v>17668</v>
      </c>
      <c r="D848" s="448">
        <v>22594</v>
      </c>
      <c r="E848" s="108">
        <f t="shared" si="41"/>
        <v>0.279</v>
      </c>
      <c r="F848" s="286" t="str">
        <f t="shared" si="42"/>
        <v>是</v>
      </c>
      <c r="G848" s="165" t="str">
        <f t="shared" si="43"/>
        <v>款</v>
      </c>
    </row>
    <row r="849" ht="36" customHeight="1" spans="1:7">
      <c r="A849" s="441" t="s">
        <v>1563</v>
      </c>
      <c r="B849" s="314" t="s">
        <v>139</v>
      </c>
      <c r="C849" s="442">
        <v>500</v>
      </c>
      <c r="D849" s="447">
        <v>520</v>
      </c>
      <c r="E849" s="111">
        <f t="shared" si="41"/>
        <v>0.04</v>
      </c>
      <c r="F849" s="286" t="str">
        <f t="shared" si="42"/>
        <v>是</v>
      </c>
      <c r="G849" s="165" t="str">
        <f t="shared" si="43"/>
        <v>项</v>
      </c>
    </row>
    <row r="850" ht="36" customHeight="1" spans="1:7">
      <c r="A850" s="441" t="s">
        <v>1564</v>
      </c>
      <c r="B850" s="314" t="s">
        <v>141</v>
      </c>
      <c r="C850" s="442"/>
      <c r="D850" s="447"/>
      <c r="E850" s="111"/>
      <c r="F850" s="286" t="str">
        <f t="shared" si="42"/>
        <v>否</v>
      </c>
      <c r="G850" s="165" t="str">
        <f t="shared" si="43"/>
        <v>项</v>
      </c>
    </row>
    <row r="851" ht="36" customHeight="1" spans="1:7">
      <c r="A851" s="441" t="s">
        <v>1565</v>
      </c>
      <c r="B851" s="314" t="s">
        <v>143</v>
      </c>
      <c r="C851" s="442"/>
      <c r="D851" s="447"/>
      <c r="E851" s="111"/>
      <c r="F851" s="286" t="str">
        <f t="shared" si="42"/>
        <v>否</v>
      </c>
      <c r="G851" s="165" t="str">
        <f t="shared" si="43"/>
        <v>项</v>
      </c>
    </row>
    <row r="852" ht="36" customHeight="1" spans="1:7">
      <c r="A852" s="441" t="s">
        <v>1566</v>
      </c>
      <c r="B852" s="314" t="s">
        <v>157</v>
      </c>
      <c r="C852" s="442">
        <v>3620</v>
      </c>
      <c r="D852" s="447">
        <v>2953</v>
      </c>
      <c r="E852" s="111">
        <f t="shared" si="41"/>
        <v>-0.184</v>
      </c>
      <c r="F852" s="286" t="str">
        <f t="shared" si="42"/>
        <v>是</v>
      </c>
      <c r="G852" s="165" t="str">
        <f t="shared" si="43"/>
        <v>项</v>
      </c>
    </row>
    <row r="853" ht="36" customHeight="1" spans="1:7">
      <c r="A853" s="441" t="s">
        <v>1567</v>
      </c>
      <c r="B853" s="314" t="s">
        <v>1568</v>
      </c>
      <c r="C853" s="442">
        <v>3890</v>
      </c>
      <c r="D853" s="447">
        <v>2330</v>
      </c>
      <c r="E853" s="111">
        <f t="shared" si="41"/>
        <v>-0.401</v>
      </c>
      <c r="F853" s="286" t="str">
        <f t="shared" si="42"/>
        <v>是</v>
      </c>
      <c r="G853" s="165" t="str">
        <f t="shared" si="43"/>
        <v>项</v>
      </c>
    </row>
    <row r="854" ht="36" customHeight="1" spans="1:7">
      <c r="A854" s="441" t="s">
        <v>1569</v>
      </c>
      <c r="B854" s="314" t="s">
        <v>1570</v>
      </c>
      <c r="C854" s="442">
        <v>2</v>
      </c>
      <c r="D854" s="447">
        <v>6280</v>
      </c>
      <c r="E854" s="111">
        <f t="shared" si="41"/>
        <v>3139</v>
      </c>
      <c r="F854" s="286" t="str">
        <f t="shared" si="42"/>
        <v>是</v>
      </c>
      <c r="G854" s="165" t="str">
        <f t="shared" si="43"/>
        <v>项</v>
      </c>
    </row>
    <row r="855" ht="36" customHeight="1" spans="1:7">
      <c r="A855" s="441" t="s">
        <v>1571</v>
      </c>
      <c r="B855" s="314" t="s">
        <v>1572</v>
      </c>
      <c r="C855" s="442">
        <v>209</v>
      </c>
      <c r="D855" s="447">
        <v>210</v>
      </c>
      <c r="E855" s="111">
        <f t="shared" si="41"/>
        <v>0.005</v>
      </c>
      <c r="F855" s="286" t="str">
        <f t="shared" si="42"/>
        <v>是</v>
      </c>
      <c r="G855" s="165" t="str">
        <f t="shared" si="43"/>
        <v>项</v>
      </c>
    </row>
    <row r="856" ht="36" customHeight="1" spans="1:7">
      <c r="A856" s="441" t="s">
        <v>1573</v>
      </c>
      <c r="B856" s="314" t="s">
        <v>1574</v>
      </c>
      <c r="C856" s="442"/>
      <c r="D856" s="447"/>
      <c r="E856" s="111"/>
      <c r="F856" s="286" t="str">
        <f t="shared" si="42"/>
        <v>否</v>
      </c>
      <c r="G856" s="165" t="str">
        <f t="shared" si="43"/>
        <v>项</v>
      </c>
    </row>
    <row r="857" ht="36" customHeight="1" spans="1:7">
      <c r="A857" s="441" t="s">
        <v>1575</v>
      </c>
      <c r="B857" s="314" t="s">
        <v>1576</v>
      </c>
      <c r="C857" s="442"/>
      <c r="D857" s="447"/>
      <c r="E857" s="111"/>
      <c r="F857" s="286" t="str">
        <f t="shared" si="42"/>
        <v>否</v>
      </c>
      <c r="G857" s="165" t="str">
        <f t="shared" si="43"/>
        <v>项</v>
      </c>
    </row>
    <row r="858" ht="36" customHeight="1" spans="1:7">
      <c r="A858" s="441" t="s">
        <v>1577</v>
      </c>
      <c r="B858" s="314" t="s">
        <v>1578</v>
      </c>
      <c r="C858" s="445"/>
      <c r="D858" s="447"/>
      <c r="E858" s="111"/>
      <c r="F858" s="286" t="str">
        <f t="shared" si="42"/>
        <v>否</v>
      </c>
      <c r="G858" s="165" t="str">
        <f t="shared" si="43"/>
        <v>项</v>
      </c>
    </row>
    <row r="859" ht="36" customHeight="1" spans="1:7">
      <c r="A859" s="441" t="s">
        <v>1579</v>
      </c>
      <c r="B859" s="314" t="s">
        <v>1580</v>
      </c>
      <c r="C859" s="445"/>
      <c r="D859" s="447"/>
      <c r="E859" s="111"/>
      <c r="F859" s="286" t="str">
        <f t="shared" si="42"/>
        <v>否</v>
      </c>
      <c r="G859" s="165" t="str">
        <f t="shared" si="43"/>
        <v>项</v>
      </c>
    </row>
    <row r="860" ht="36" customHeight="1" spans="1:7">
      <c r="A860" s="441" t="s">
        <v>1581</v>
      </c>
      <c r="B860" s="314" t="s">
        <v>1582</v>
      </c>
      <c r="C860" s="442"/>
      <c r="D860" s="447"/>
      <c r="E860" s="111"/>
      <c r="F860" s="286" t="str">
        <f t="shared" si="42"/>
        <v>否</v>
      </c>
      <c r="G860" s="165" t="str">
        <f t="shared" si="43"/>
        <v>项</v>
      </c>
    </row>
    <row r="861" ht="36" customHeight="1" spans="1:7">
      <c r="A861" s="441" t="s">
        <v>1583</v>
      </c>
      <c r="B861" s="314" t="s">
        <v>1584</v>
      </c>
      <c r="C861" s="442">
        <v>96</v>
      </c>
      <c r="D861" s="447">
        <v>160</v>
      </c>
      <c r="E861" s="111">
        <f t="shared" si="41"/>
        <v>0.667</v>
      </c>
      <c r="F861" s="286" t="str">
        <f t="shared" si="42"/>
        <v>是</v>
      </c>
      <c r="G861" s="165" t="str">
        <f t="shared" si="43"/>
        <v>项</v>
      </c>
    </row>
    <row r="862" ht="36" customHeight="1" spans="1:7">
      <c r="A862" s="441" t="s">
        <v>1585</v>
      </c>
      <c r="B862" s="314" t="s">
        <v>1586</v>
      </c>
      <c r="C862" s="442"/>
      <c r="D862" s="447"/>
      <c r="E862" s="111"/>
      <c r="F862" s="286" t="str">
        <f t="shared" si="42"/>
        <v>否</v>
      </c>
      <c r="G862" s="165" t="str">
        <f t="shared" si="43"/>
        <v>项</v>
      </c>
    </row>
    <row r="863" ht="36" customHeight="1" spans="1:7">
      <c r="A863" s="441" t="s">
        <v>1587</v>
      </c>
      <c r="B863" s="314" t="s">
        <v>1588</v>
      </c>
      <c r="C863" s="442"/>
      <c r="D863" s="447"/>
      <c r="E863" s="111"/>
      <c r="F863" s="286" t="str">
        <f t="shared" si="42"/>
        <v>否</v>
      </c>
      <c r="G863" s="165" t="str">
        <f t="shared" si="43"/>
        <v>项</v>
      </c>
    </row>
    <row r="864" ht="36" customHeight="1" spans="1:7">
      <c r="A864" s="441" t="s">
        <v>1589</v>
      </c>
      <c r="B864" s="314" t="s">
        <v>1590</v>
      </c>
      <c r="C864" s="442">
        <v>659</v>
      </c>
      <c r="D864" s="447">
        <v>470</v>
      </c>
      <c r="E864" s="111">
        <f t="shared" si="41"/>
        <v>-0.287</v>
      </c>
      <c r="F864" s="286" t="str">
        <f t="shared" si="42"/>
        <v>是</v>
      </c>
      <c r="G864" s="165" t="str">
        <f t="shared" si="43"/>
        <v>项</v>
      </c>
    </row>
    <row r="865" ht="36" customHeight="1" spans="1:7">
      <c r="A865" s="441" t="s">
        <v>1591</v>
      </c>
      <c r="B865" s="314" t="s">
        <v>1592</v>
      </c>
      <c r="C865" s="442"/>
      <c r="D865" s="447"/>
      <c r="E865" s="111"/>
      <c r="F865" s="286" t="str">
        <f t="shared" si="42"/>
        <v>否</v>
      </c>
      <c r="G865" s="165" t="str">
        <f t="shared" si="43"/>
        <v>项</v>
      </c>
    </row>
    <row r="866" ht="36" customHeight="1" spans="1:7">
      <c r="A866" s="441" t="s">
        <v>1593</v>
      </c>
      <c r="B866" s="314" t="s">
        <v>1594</v>
      </c>
      <c r="C866" s="442"/>
      <c r="D866" s="447"/>
      <c r="E866" s="111"/>
      <c r="F866" s="286" t="str">
        <f t="shared" si="42"/>
        <v>否</v>
      </c>
      <c r="G866" s="165" t="str">
        <f t="shared" si="43"/>
        <v>项</v>
      </c>
    </row>
    <row r="867" ht="36" customHeight="1" spans="1:7">
      <c r="A867" s="441" t="s">
        <v>1595</v>
      </c>
      <c r="B867" s="314" t="s">
        <v>1596</v>
      </c>
      <c r="C867" s="442">
        <v>1305</v>
      </c>
      <c r="D867" s="447">
        <v>2550</v>
      </c>
      <c r="E867" s="111">
        <f t="shared" si="41"/>
        <v>0.954</v>
      </c>
      <c r="F867" s="286" t="str">
        <f t="shared" si="42"/>
        <v>是</v>
      </c>
      <c r="G867" s="165" t="str">
        <f t="shared" si="43"/>
        <v>项</v>
      </c>
    </row>
    <row r="868" ht="36" customHeight="1" spans="1:7">
      <c r="A868" s="441" t="s">
        <v>1597</v>
      </c>
      <c r="B868" s="314" t="s">
        <v>1598</v>
      </c>
      <c r="C868" s="442">
        <v>984</v>
      </c>
      <c r="D868" s="447">
        <v>3410</v>
      </c>
      <c r="E868" s="111">
        <f t="shared" si="41"/>
        <v>2.465</v>
      </c>
      <c r="F868" s="286" t="str">
        <f t="shared" si="42"/>
        <v>是</v>
      </c>
      <c r="G868" s="165" t="str">
        <f t="shared" si="43"/>
        <v>项</v>
      </c>
    </row>
    <row r="869" ht="36" customHeight="1" spans="1:7">
      <c r="A869" s="441" t="s">
        <v>1599</v>
      </c>
      <c r="B869" s="314" t="s">
        <v>1600</v>
      </c>
      <c r="C869" s="442">
        <v>6314</v>
      </c>
      <c r="D869" s="447">
        <v>790</v>
      </c>
      <c r="E869" s="111">
        <f t="shared" si="41"/>
        <v>-0.875</v>
      </c>
      <c r="F869" s="286" t="str">
        <f t="shared" si="42"/>
        <v>是</v>
      </c>
      <c r="G869" s="165" t="str">
        <f t="shared" si="43"/>
        <v>项</v>
      </c>
    </row>
    <row r="870" ht="36" customHeight="1" spans="1:7">
      <c r="A870" s="441" t="s">
        <v>1601</v>
      </c>
      <c r="B870" s="314" t="s">
        <v>1602</v>
      </c>
      <c r="C870" s="442"/>
      <c r="D870" s="447"/>
      <c r="E870" s="111"/>
      <c r="F870" s="286" t="str">
        <f t="shared" si="42"/>
        <v>否</v>
      </c>
      <c r="G870" s="165" t="str">
        <f t="shared" si="43"/>
        <v>项</v>
      </c>
    </row>
    <row r="871" ht="36" customHeight="1" spans="1:7">
      <c r="A871" s="441" t="s">
        <v>1603</v>
      </c>
      <c r="B871" s="314" t="s">
        <v>1604</v>
      </c>
      <c r="C871" s="442">
        <v>89</v>
      </c>
      <c r="D871" s="447">
        <v>100</v>
      </c>
      <c r="E871" s="111">
        <f t="shared" si="41"/>
        <v>0.124</v>
      </c>
      <c r="F871" s="286" t="str">
        <f t="shared" si="42"/>
        <v>是</v>
      </c>
      <c r="G871" s="165" t="str">
        <f t="shared" si="43"/>
        <v>项</v>
      </c>
    </row>
    <row r="872" ht="36" customHeight="1" spans="1:7">
      <c r="A872" s="441" t="s">
        <v>1605</v>
      </c>
      <c r="B872" s="314" t="s">
        <v>1606</v>
      </c>
      <c r="C872" s="442"/>
      <c r="D872" s="447">
        <v>21</v>
      </c>
      <c r="E872" s="111"/>
      <c r="F872" s="286" t="str">
        <f t="shared" si="42"/>
        <v>是</v>
      </c>
      <c r="G872" s="165" t="str">
        <f t="shared" si="43"/>
        <v>项</v>
      </c>
    </row>
    <row r="873" ht="36" customHeight="1" spans="1:7">
      <c r="A873" s="441" t="s">
        <v>1607</v>
      </c>
      <c r="B873" s="314" t="s">
        <v>1608</v>
      </c>
      <c r="C873" s="445"/>
      <c r="D873" s="447">
        <v>2800</v>
      </c>
      <c r="E873" s="111"/>
      <c r="F873" s="286" t="str">
        <f t="shared" si="42"/>
        <v>是</v>
      </c>
      <c r="G873" s="165" t="str">
        <f t="shared" si="43"/>
        <v>项</v>
      </c>
    </row>
    <row r="874" ht="36" customHeight="1" spans="1:7">
      <c r="A874" s="440" t="s">
        <v>1609</v>
      </c>
      <c r="B874" s="311" t="s">
        <v>1610</v>
      </c>
      <c r="C874" s="444">
        <v>5728</v>
      </c>
      <c r="D874" s="448">
        <v>5981</v>
      </c>
      <c r="E874" s="108">
        <f t="shared" si="41"/>
        <v>0.044</v>
      </c>
      <c r="F874" s="286" t="str">
        <f t="shared" si="42"/>
        <v>是</v>
      </c>
      <c r="G874" s="165" t="str">
        <f t="shared" si="43"/>
        <v>款</v>
      </c>
    </row>
    <row r="875" ht="36" customHeight="1" spans="1:7">
      <c r="A875" s="441" t="s">
        <v>1611</v>
      </c>
      <c r="B875" s="314" t="s">
        <v>139</v>
      </c>
      <c r="C875" s="442"/>
      <c r="D875" s="447"/>
      <c r="E875" s="111"/>
      <c r="F875" s="286" t="str">
        <f t="shared" si="42"/>
        <v>否</v>
      </c>
      <c r="G875" s="165" t="str">
        <f t="shared" si="43"/>
        <v>项</v>
      </c>
    </row>
    <row r="876" ht="36" customHeight="1" spans="1:7">
      <c r="A876" s="441" t="s">
        <v>1612</v>
      </c>
      <c r="B876" s="314" t="s">
        <v>141</v>
      </c>
      <c r="C876" s="442"/>
      <c r="D876" s="447"/>
      <c r="E876" s="111"/>
      <c r="F876" s="286" t="str">
        <f t="shared" si="42"/>
        <v>否</v>
      </c>
      <c r="G876" s="165" t="str">
        <f t="shared" si="43"/>
        <v>项</v>
      </c>
    </row>
    <row r="877" ht="36" customHeight="1" spans="1:7">
      <c r="A877" s="441" t="s">
        <v>1613</v>
      </c>
      <c r="B877" s="314" t="s">
        <v>143</v>
      </c>
      <c r="C877" s="442"/>
      <c r="D877" s="447"/>
      <c r="E877" s="111"/>
      <c r="F877" s="286" t="str">
        <f t="shared" si="42"/>
        <v>否</v>
      </c>
      <c r="G877" s="165" t="str">
        <f t="shared" si="43"/>
        <v>项</v>
      </c>
    </row>
    <row r="878" ht="36" customHeight="1" spans="1:7">
      <c r="A878" s="441" t="s">
        <v>1614</v>
      </c>
      <c r="B878" s="314" t="s">
        <v>1615</v>
      </c>
      <c r="C878" s="442">
        <v>1600</v>
      </c>
      <c r="D878" s="447">
        <v>1105</v>
      </c>
      <c r="E878" s="111">
        <f t="shared" si="41"/>
        <v>-0.309</v>
      </c>
      <c r="F878" s="286" t="str">
        <f t="shared" si="42"/>
        <v>是</v>
      </c>
      <c r="G878" s="165" t="str">
        <f t="shared" si="43"/>
        <v>项</v>
      </c>
    </row>
    <row r="879" ht="36" customHeight="1" spans="1:7">
      <c r="A879" s="441" t="s">
        <v>1616</v>
      </c>
      <c r="B879" s="314" t="s">
        <v>1617</v>
      </c>
      <c r="C879" s="445">
        <v>776</v>
      </c>
      <c r="D879" s="447"/>
      <c r="E879" s="111">
        <f t="shared" si="41"/>
        <v>-1</v>
      </c>
      <c r="F879" s="286" t="str">
        <f t="shared" si="42"/>
        <v>是</v>
      </c>
      <c r="G879" s="165" t="str">
        <f t="shared" si="43"/>
        <v>项</v>
      </c>
    </row>
    <row r="880" ht="36" customHeight="1" spans="1:7">
      <c r="A880" s="441" t="s">
        <v>1618</v>
      </c>
      <c r="B880" s="314" t="s">
        <v>1619</v>
      </c>
      <c r="C880" s="445"/>
      <c r="D880" s="447"/>
      <c r="E880" s="111"/>
      <c r="F880" s="286" t="str">
        <f t="shared" si="42"/>
        <v>否</v>
      </c>
      <c r="G880" s="165" t="str">
        <f t="shared" si="43"/>
        <v>项</v>
      </c>
    </row>
    <row r="881" ht="36" customHeight="1" spans="1:7">
      <c r="A881" s="441" t="s">
        <v>1620</v>
      </c>
      <c r="B881" s="314" t="s">
        <v>1621</v>
      </c>
      <c r="C881" s="442"/>
      <c r="D881" s="447"/>
      <c r="E881" s="111"/>
      <c r="F881" s="286" t="str">
        <f t="shared" si="42"/>
        <v>否</v>
      </c>
      <c r="G881" s="165" t="str">
        <f t="shared" si="43"/>
        <v>项</v>
      </c>
    </row>
    <row r="882" ht="36" customHeight="1" spans="1:7">
      <c r="A882" s="441" t="s">
        <v>1622</v>
      </c>
      <c r="B882" s="314" t="s">
        <v>1623</v>
      </c>
      <c r="C882" s="442">
        <v>1114</v>
      </c>
      <c r="D882" s="447">
        <v>4350</v>
      </c>
      <c r="E882" s="111">
        <f t="shared" si="41"/>
        <v>2.905</v>
      </c>
      <c r="F882" s="286" t="str">
        <f t="shared" si="42"/>
        <v>是</v>
      </c>
      <c r="G882" s="165" t="str">
        <f t="shared" si="43"/>
        <v>项</v>
      </c>
    </row>
    <row r="883" ht="36" customHeight="1" spans="1:7">
      <c r="A883" s="441" t="s">
        <v>1624</v>
      </c>
      <c r="B883" s="314" t="s">
        <v>1625</v>
      </c>
      <c r="C883" s="442"/>
      <c r="D883" s="447">
        <v>14</v>
      </c>
      <c r="E883" s="111"/>
      <c r="F883" s="286" t="str">
        <f t="shared" si="42"/>
        <v>是</v>
      </c>
      <c r="G883" s="165" t="str">
        <f t="shared" si="43"/>
        <v>项</v>
      </c>
    </row>
    <row r="884" ht="36" customHeight="1" spans="1:7">
      <c r="A884" s="441" t="s">
        <v>1626</v>
      </c>
      <c r="B884" s="314" t="s">
        <v>1627</v>
      </c>
      <c r="C884" s="442"/>
      <c r="D884" s="447">
        <v>200</v>
      </c>
      <c r="E884" s="111"/>
      <c r="F884" s="286" t="str">
        <f t="shared" si="42"/>
        <v>是</v>
      </c>
      <c r="G884" s="165" t="str">
        <f t="shared" si="43"/>
        <v>项</v>
      </c>
    </row>
    <row r="885" ht="36" customHeight="1" spans="1:7">
      <c r="A885" s="441" t="s">
        <v>1628</v>
      </c>
      <c r="B885" s="314" t="s">
        <v>1629</v>
      </c>
      <c r="C885" s="442"/>
      <c r="D885" s="447"/>
      <c r="E885" s="111"/>
      <c r="F885" s="286" t="str">
        <f t="shared" si="42"/>
        <v>否</v>
      </c>
      <c r="G885" s="165" t="str">
        <f t="shared" si="43"/>
        <v>项</v>
      </c>
    </row>
    <row r="886" ht="36" customHeight="1" spans="1:7">
      <c r="A886" s="441" t="s">
        <v>1630</v>
      </c>
      <c r="B886" s="314" t="s">
        <v>1631</v>
      </c>
      <c r="C886" s="442">
        <v>460</v>
      </c>
      <c r="D886" s="448"/>
      <c r="E886" s="111">
        <f t="shared" si="41"/>
        <v>-1</v>
      </c>
      <c r="F886" s="286" t="str">
        <f t="shared" si="42"/>
        <v>是</v>
      </c>
      <c r="G886" s="165" t="str">
        <f t="shared" si="43"/>
        <v>项</v>
      </c>
    </row>
    <row r="887" ht="36" customHeight="1" spans="1:7">
      <c r="A887" s="441" t="s">
        <v>1632</v>
      </c>
      <c r="B887" s="314" t="s">
        <v>1633</v>
      </c>
      <c r="C887" s="442"/>
      <c r="D887" s="447"/>
      <c r="E887" s="111"/>
      <c r="F887" s="286" t="str">
        <f t="shared" si="42"/>
        <v>否</v>
      </c>
      <c r="G887" s="165" t="str">
        <f t="shared" si="43"/>
        <v>项</v>
      </c>
    </row>
    <row r="888" ht="36" customHeight="1" spans="1:7">
      <c r="A888" s="441" t="s">
        <v>1634</v>
      </c>
      <c r="B888" s="314" t="s">
        <v>1635</v>
      </c>
      <c r="C888" s="442"/>
      <c r="D888" s="447"/>
      <c r="E888" s="111"/>
      <c r="F888" s="286" t="str">
        <f t="shared" si="42"/>
        <v>否</v>
      </c>
      <c r="G888" s="165" t="str">
        <f t="shared" si="43"/>
        <v>项</v>
      </c>
    </row>
    <row r="889" ht="36" customHeight="1" spans="1:7">
      <c r="A889" s="441" t="s">
        <v>1636</v>
      </c>
      <c r="B889" s="314" t="s">
        <v>1637</v>
      </c>
      <c r="C889" s="442"/>
      <c r="D889" s="447">
        <v>25</v>
      </c>
      <c r="E889" s="111"/>
      <c r="F889" s="286" t="str">
        <f t="shared" si="42"/>
        <v>是</v>
      </c>
      <c r="G889" s="165" t="str">
        <f t="shared" si="43"/>
        <v>项</v>
      </c>
    </row>
    <row r="890" ht="36" customHeight="1" spans="1:7">
      <c r="A890" s="441" t="s">
        <v>1638</v>
      </c>
      <c r="B890" s="314" t="s">
        <v>1639</v>
      </c>
      <c r="C890" s="442"/>
      <c r="D890" s="447"/>
      <c r="E890" s="111"/>
      <c r="F890" s="286" t="str">
        <f t="shared" si="42"/>
        <v>否</v>
      </c>
      <c r="G890" s="165" t="str">
        <f t="shared" si="43"/>
        <v>项</v>
      </c>
    </row>
    <row r="891" ht="36" customHeight="1" spans="1:7">
      <c r="A891" s="441" t="s">
        <v>1640</v>
      </c>
      <c r="B891" s="314" t="s">
        <v>1641</v>
      </c>
      <c r="C891" s="442"/>
      <c r="D891" s="447"/>
      <c r="E891" s="111"/>
      <c r="F891" s="286" t="str">
        <f t="shared" si="42"/>
        <v>否</v>
      </c>
      <c r="G891" s="165" t="str">
        <f t="shared" si="43"/>
        <v>项</v>
      </c>
    </row>
    <row r="892" ht="36" customHeight="1" spans="1:7">
      <c r="A892" s="441" t="s">
        <v>1642</v>
      </c>
      <c r="B892" s="314" t="s">
        <v>1643</v>
      </c>
      <c r="C892" s="442">
        <v>31</v>
      </c>
      <c r="D892" s="447">
        <v>10</v>
      </c>
      <c r="E892" s="111">
        <f t="shared" si="41"/>
        <v>-0.677</v>
      </c>
      <c r="F892" s="286" t="str">
        <f t="shared" si="42"/>
        <v>是</v>
      </c>
      <c r="G892" s="165" t="str">
        <f t="shared" si="43"/>
        <v>项</v>
      </c>
    </row>
    <row r="893" ht="36" customHeight="1" spans="1:7">
      <c r="A893" s="441" t="s">
        <v>1644</v>
      </c>
      <c r="B893" s="314" t="s">
        <v>1645</v>
      </c>
      <c r="C893" s="442"/>
      <c r="D893" s="447"/>
      <c r="E893" s="111"/>
      <c r="F893" s="286" t="str">
        <f t="shared" si="42"/>
        <v>否</v>
      </c>
      <c r="G893" s="165" t="str">
        <f t="shared" si="43"/>
        <v>项</v>
      </c>
    </row>
    <row r="894" ht="36" customHeight="1" spans="1:7">
      <c r="A894" s="441" t="s">
        <v>1646</v>
      </c>
      <c r="B894" s="314" t="s">
        <v>1647</v>
      </c>
      <c r="C894" s="442">
        <v>23</v>
      </c>
      <c r="D894" s="447">
        <v>68</v>
      </c>
      <c r="E894" s="111">
        <f t="shared" si="41"/>
        <v>1.957</v>
      </c>
      <c r="F894" s="286" t="str">
        <f t="shared" si="42"/>
        <v>是</v>
      </c>
      <c r="G894" s="165" t="str">
        <f t="shared" si="43"/>
        <v>项</v>
      </c>
    </row>
    <row r="895" ht="36" customHeight="1" spans="1:7">
      <c r="A895" s="441" t="s">
        <v>1648</v>
      </c>
      <c r="B895" s="314" t="s">
        <v>1649</v>
      </c>
      <c r="C895" s="442"/>
      <c r="D895" s="447"/>
      <c r="E895" s="111"/>
      <c r="F895" s="286" t="str">
        <f t="shared" si="42"/>
        <v>否</v>
      </c>
      <c r="G895" s="165" t="str">
        <f t="shared" si="43"/>
        <v>项</v>
      </c>
    </row>
    <row r="896" ht="36" customHeight="1" spans="1:7">
      <c r="A896" s="441" t="s">
        <v>1650</v>
      </c>
      <c r="B896" s="314" t="s">
        <v>1651</v>
      </c>
      <c r="C896" s="442"/>
      <c r="D896" s="447"/>
      <c r="E896" s="111"/>
      <c r="F896" s="286" t="str">
        <f t="shared" si="42"/>
        <v>否</v>
      </c>
      <c r="G896" s="165" t="str">
        <f t="shared" si="43"/>
        <v>项</v>
      </c>
    </row>
    <row r="897" ht="36" customHeight="1" spans="1:7">
      <c r="A897" s="441" t="s">
        <v>1652</v>
      </c>
      <c r="B897" s="314" t="s">
        <v>1580</v>
      </c>
      <c r="C897" s="442"/>
      <c r="D897" s="447"/>
      <c r="E897" s="111"/>
      <c r="F897" s="286" t="str">
        <f t="shared" si="42"/>
        <v>否</v>
      </c>
      <c r="G897" s="165" t="str">
        <f t="shared" si="43"/>
        <v>项</v>
      </c>
    </row>
    <row r="898" ht="36" customHeight="1" spans="1:7">
      <c r="A898" s="441" t="s">
        <v>1653</v>
      </c>
      <c r="B898" s="314" t="s">
        <v>1654</v>
      </c>
      <c r="C898" s="442">
        <v>1724</v>
      </c>
      <c r="D898" s="447">
        <v>29</v>
      </c>
      <c r="E898" s="111">
        <f t="shared" si="41"/>
        <v>-0.983</v>
      </c>
      <c r="F898" s="286" t="str">
        <f t="shared" si="42"/>
        <v>是</v>
      </c>
      <c r="G898" s="165" t="str">
        <f t="shared" si="43"/>
        <v>项</v>
      </c>
    </row>
    <row r="899" ht="36" customHeight="1" spans="1:7">
      <c r="A899" s="440" t="s">
        <v>1655</v>
      </c>
      <c r="B899" s="311" t="s">
        <v>1656</v>
      </c>
      <c r="C899" s="444">
        <v>7264</v>
      </c>
      <c r="D899" s="448">
        <v>13637</v>
      </c>
      <c r="E899" s="108">
        <f t="shared" si="41"/>
        <v>0.877</v>
      </c>
      <c r="F899" s="286" t="str">
        <f t="shared" si="42"/>
        <v>是</v>
      </c>
      <c r="G899" s="165" t="str">
        <f t="shared" si="43"/>
        <v>款</v>
      </c>
    </row>
    <row r="900" ht="36" customHeight="1" spans="1:7">
      <c r="A900" s="441" t="s">
        <v>1657</v>
      </c>
      <c r="B900" s="314" t="s">
        <v>139</v>
      </c>
      <c r="C900" s="442">
        <v>1045</v>
      </c>
      <c r="D900" s="447">
        <v>1060</v>
      </c>
      <c r="E900" s="111">
        <f t="shared" si="41"/>
        <v>0.014</v>
      </c>
      <c r="F900" s="286" t="str">
        <f t="shared" si="42"/>
        <v>是</v>
      </c>
      <c r="G900" s="165" t="str">
        <f t="shared" si="43"/>
        <v>项</v>
      </c>
    </row>
    <row r="901" ht="36" customHeight="1" spans="1:7">
      <c r="A901" s="441" t="s">
        <v>1658</v>
      </c>
      <c r="B901" s="314" t="s">
        <v>141</v>
      </c>
      <c r="C901" s="442"/>
      <c r="D901" s="447"/>
      <c r="E901" s="111"/>
      <c r="F901" s="286" t="str">
        <f t="shared" si="42"/>
        <v>否</v>
      </c>
      <c r="G901" s="165" t="str">
        <f t="shared" si="43"/>
        <v>项</v>
      </c>
    </row>
    <row r="902" ht="36" customHeight="1" spans="1:7">
      <c r="A902" s="441" t="s">
        <v>1659</v>
      </c>
      <c r="B902" s="314" t="s">
        <v>143</v>
      </c>
      <c r="C902" s="442"/>
      <c r="D902" s="448"/>
      <c r="E902" s="111"/>
      <c r="F902" s="286" t="str">
        <f t="shared" si="42"/>
        <v>否</v>
      </c>
      <c r="G902" s="165" t="str">
        <f t="shared" si="43"/>
        <v>项</v>
      </c>
    </row>
    <row r="903" ht="36" customHeight="1" spans="1:7">
      <c r="A903" s="441" t="s">
        <v>1660</v>
      </c>
      <c r="B903" s="314" t="s">
        <v>1661</v>
      </c>
      <c r="C903" s="442"/>
      <c r="D903" s="447"/>
      <c r="E903" s="111"/>
      <c r="F903" s="286" t="str">
        <f t="shared" si="42"/>
        <v>否</v>
      </c>
      <c r="G903" s="165" t="str">
        <f t="shared" si="43"/>
        <v>项</v>
      </c>
    </row>
    <row r="904" ht="36" customHeight="1" spans="1:7">
      <c r="A904" s="441" t="s">
        <v>1662</v>
      </c>
      <c r="B904" s="314" t="s">
        <v>1663</v>
      </c>
      <c r="C904" s="442">
        <v>5117</v>
      </c>
      <c r="D904" s="447">
        <v>8702</v>
      </c>
      <c r="E904" s="111">
        <f t="shared" ref="E904:E962" si="44">(D904-C904)/C904</f>
        <v>0.701</v>
      </c>
      <c r="F904" s="286" t="str">
        <f t="shared" si="42"/>
        <v>是</v>
      </c>
      <c r="G904" s="165" t="str">
        <f t="shared" si="43"/>
        <v>项</v>
      </c>
    </row>
    <row r="905" ht="36" customHeight="1" spans="1:7">
      <c r="A905" s="441" t="s">
        <v>1664</v>
      </c>
      <c r="B905" s="314" t="s">
        <v>1665</v>
      </c>
      <c r="C905" s="442">
        <v>85</v>
      </c>
      <c r="D905" s="447">
        <v>85</v>
      </c>
      <c r="E905" s="111">
        <f t="shared" si="44"/>
        <v>0</v>
      </c>
      <c r="F905" s="286" t="str">
        <f t="shared" si="42"/>
        <v>是</v>
      </c>
      <c r="G905" s="165" t="str">
        <f t="shared" si="43"/>
        <v>项</v>
      </c>
    </row>
    <row r="906" ht="36" customHeight="1" spans="1:7">
      <c r="A906" s="441" t="s">
        <v>1666</v>
      </c>
      <c r="B906" s="314" t="s">
        <v>1667</v>
      </c>
      <c r="C906" s="445"/>
      <c r="D906" s="447"/>
      <c r="E906" s="111"/>
      <c r="F906" s="286" t="str">
        <f t="shared" ref="F906:F969" si="45">IF(LEN(A906)=3,"是",IF(B906&lt;&gt;"",IF(SUM(C906:D906)&lt;&gt;0,"是","否"),"是"))</f>
        <v>否</v>
      </c>
      <c r="G906" s="165" t="str">
        <f t="shared" ref="G906:G969" si="46">IF(LEN(A906)=3,"类",IF(LEN(A906)=5,"款","项"))</f>
        <v>项</v>
      </c>
    </row>
    <row r="907" ht="36" customHeight="1" spans="1:7">
      <c r="A907" s="441" t="s">
        <v>1668</v>
      </c>
      <c r="B907" s="314" t="s">
        <v>1669</v>
      </c>
      <c r="C907" s="442"/>
      <c r="D907" s="447"/>
      <c r="E907" s="111"/>
      <c r="F907" s="286" t="str">
        <f t="shared" si="45"/>
        <v>否</v>
      </c>
      <c r="G907" s="165" t="str">
        <f t="shared" si="46"/>
        <v>项</v>
      </c>
    </row>
    <row r="908" ht="36" customHeight="1" spans="1:7">
      <c r="A908" s="441" t="s">
        <v>1670</v>
      </c>
      <c r="B908" s="314" t="s">
        <v>1671</v>
      </c>
      <c r="C908" s="442"/>
      <c r="D908" s="447"/>
      <c r="E908" s="111"/>
      <c r="F908" s="286" t="str">
        <f t="shared" si="45"/>
        <v>否</v>
      </c>
      <c r="G908" s="165" t="str">
        <f t="shared" si="46"/>
        <v>项</v>
      </c>
    </row>
    <row r="909" ht="36" customHeight="1" spans="1:7">
      <c r="A909" s="441" t="s">
        <v>1672</v>
      </c>
      <c r="B909" s="314" t="s">
        <v>1673</v>
      </c>
      <c r="C909" s="442">
        <v>290</v>
      </c>
      <c r="D909" s="447">
        <v>2330</v>
      </c>
      <c r="E909" s="111">
        <f t="shared" si="44"/>
        <v>7.034</v>
      </c>
      <c r="F909" s="286" t="str">
        <f t="shared" si="45"/>
        <v>是</v>
      </c>
      <c r="G909" s="165" t="str">
        <f t="shared" si="46"/>
        <v>项</v>
      </c>
    </row>
    <row r="910" ht="36" customHeight="1" spans="1:7">
      <c r="A910" s="441" t="s">
        <v>1674</v>
      </c>
      <c r="B910" s="314" t="s">
        <v>1675</v>
      </c>
      <c r="C910" s="442"/>
      <c r="D910" s="447"/>
      <c r="E910" s="111"/>
      <c r="F910" s="286" t="str">
        <f t="shared" si="45"/>
        <v>否</v>
      </c>
      <c r="G910" s="165" t="str">
        <f t="shared" si="46"/>
        <v>项</v>
      </c>
    </row>
    <row r="911" ht="36" customHeight="1" spans="1:7">
      <c r="A911" s="441" t="s">
        <v>1676</v>
      </c>
      <c r="B911" s="314" t="s">
        <v>1677</v>
      </c>
      <c r="C911" s="442"/>
      <c r="D911" s="447"/>
      <c r="E911" s="111"/>
      <c r="F911" s="286" t="str">
        <f t="shared" si="45"/>
        <v>否</v>
      </c>
      <c r="G911" s="165" t="str">
        <f t="shared" si="46"/>
        <v>项</v>
      </c>
    </row>
    <row r="912" ht="36" customHeight="1" spans="1:7">
      <c r="A912" s="441" t="s">
        <v>1678</v>
      </c>
      <c r="B912" s="314" t="s">
        <v>1679</v>
      </c>
      <c r="C912" s="442"/>
      <c r="D912" s="447"/>
      <c r="E912" s="111"/>
      <c r="F912" s="286" t="str">
        <f t="shared" si="45"/>
        <v>否</v>
      </c>
      <c r="G912" s="165" t="str">
        <f t="shared" si="46"/>
        <v>项</v>
      </c>
    </row>
    <row r="913" ht="36" customHeight="1" spans="1:7">
      <c r="A913" s="441" t="s">
        <v>1680</v>
      </c>
      <c r="B913" s="314" t="s">
        <v>1681</v>
      </c>
      <c r="C913" s="442">
        <v>36</v>
      </c>
      <c r="D913" s="447">
        <v>130</v>
      </c>
      <c r="E913" s="111">
        <f t="shared" si="44"/>
        <v>2.611</v>
      </c>
      <c r="F913" s="286" t="str">
        <f t="shared" si="45"/>
        <v>是</v>
      </c>
      <c r="G913" s="165" t="str">
        <f t="shared" si="46"/>
        <v>项</v>
      </c>
    </row>
    <row r="914" ht="36" customHeight="1" spans="1:7">
      <c r="A914" s="441" t="s">
        <v>1682</v>
      </c>
      <c r="B914" s="314" t="s">
        <v>1683</v>
      </c>
      <c r="C914" s="442">
        <v>67</v>
      </c>
      <c r="D914" s="447">
        <v>210</v>
      </c>
      <c r="E914" s="111">
        <f t="shared" si="44"/>
        <v>2.134</v>
      </c>
      <c r="F914" s="286" t="str">
        <f t="shared" si="45"/>
        <v>是</v>
      </c>
      <c r="G914" s="165" t="str">
        <f t="shared" si="46"/>
        <v>项</v>
      </c>
    </row>
    <row r="915" ht="36" customHeight="1" spans="1:7">
      <c r="A915" s="441" t="s">
        <v>1684</v>
      </c>
      <c r="B915" s="314" t="s">
        <v>1685</v>
      </c>
      <c r="C915" s="442"/>
      <c r="D915" s="447">
        <v>730</v>
      </c>
      <c r="E915" s="111"/>
      <c r="F915" s="286" t="str">
        <f t="shared" si="45"/>
        <v>是</v>
      </c>
      <c r="G915" s="165" t="str">
        <f t="shared" si="46"/>
        <v>项</v>
      </c>
    </row>
    <row r="916" ht="36" customHeight="1" spans="1:7">
      <c r="A916" s="441" t="s">
        <v>1686</v>
      </c>
      <c r="B916" s="314" t="s">
        <v>1687</v>
      </c>
      <c r="C916" s="442"/>
      <c r="D916" s="447"/>
      <c r="E916" s="111"/>
      <c r="F916" s="286" t="str">
        <f t="shared" si="45"/>
        <v>否</v>
      </c>
      <c r="G916" s="165" t="str">
        <f t="shared" si="46"/>
        <v>项</v>
      </c>
    </row>
    <row r="917" ht="36" customHeight="1" spans="1:7">
      <c r="A917" s="441" t="s">
        <v>1688</v>
      </c>
      <c r="B917" s="314" t="s">
        <v>1689</v>
      </c>
      <c r="C917" s="442"/>
      <c r="D917" s="447"/>
      <c r="E917" s="111"/>
      <c r="F917" s="286" t="str">
        <f t="shared" si="45"/>
        <v>否</v>
      </c>
      <c r="G917" s="165" t="str">
        <f t="shared" si="46"/>
        <v>项</v>
      </c>
    </row>
    <row r="918" ht="36" customHeight="1" spans="1:7">
      <c r="A918" s="441" t="s">
        <v>1690</v>
      </c>
      <c r="B918" s="314" t="s">
        <v>1691</v>
      </c>
      <c r="C918" s="442"/>
      <c r="D918" s="447"/>
      <c r="E918" s="111"/>
      <c r="F918" s="286" t="str">
        <f t="shared" si="45"/>
        <v>否</v>
      </c>
      <c r="G918" s="165" t="str">
        <f t="shared" si="46"/>
        <v>项</v>
      </c>
    </row>
    <row r="919" ht="36" customHeight="1" spans="1:7">
      <c r="A919" s="441" t="s">
        <v>1692</v>
      </c>
      <c r="B919" s="314" t="s">
        <v>1693</v>
      </c>
      <c r="C919" s="442"/>
      <c r="D919" s="447"/>
      <c r="E919" s="111"/>
      <c r="F919" s="286" t="str">
        <f t="shared" si="45"/>
        <v>否</v>
      </c>
      <c r="G919" s="165" t="str">
        <f t="shared" si="46"/>
        <v>项</v>
      </c>
    </row>
    <row r="920" ht="36" customHeight="1" spans="1:7">
      <c r="A920" s="441" t="s">
        <v>1694</v>
      </c>
      <c r="B920" s="314" t="s">
        <v>1695</v>
      </c>
      <c r="C920" s="442"/>
      <c r="D920" s="447"/>
      <c r="E920" s="111"/>
      <c r="F920" s="286" t="str">
        <f t="shared" si="45"/>
        <v>否</v>
      </c>
      <c r="G920" s="165" t="str">
        <f t="shared" si="46"/>
        <v>项</v>
      </c>
    </row>
    <row r="921" ht="36" customHeight="1" spans="1:7">
      <c r="A921" s="441" t="s">
        <v>1696</v>
      </c>
      <c r="B921" s="314" t="s">
        <v>1639</v>
      </c>
      <c r="C921" s="442"/>
      <c r="D921" s="447"/>
      <c r="E921" s="111"/>
      <c r="F921" s="286" t="str">
        <f t="shared" si="45"/>
        <v>否</v>
      </c>
      <c r="G921" s="165" t="str">
        <f t="shared" si="46"/>
        <v>项</v>
      </c>
    </row>
    <row r="922" ht="36" customHeight="1" spans="1:7">
      <c r="A922" s="441" t="s">
        <v>1697</v>
      </c>
      <c r="B922" s="314" t="s">
        <v>1698</v>
      </c>
      <c r="C922" s="442"/>
      <c r="D922" s="447"/>
      <c r="E922" s="111"/>
      <c r="F922" s="286" t="str">
        <f t="shared" si="45"/>
        <v>否</v>
      </c>
      <c r="G922" s="165" t="str">
        <f t="shared" si="46"/>
        <v>项</v>
      </c>
    </row>
    <row r="923" ht="36" customHeight="1" spans="1:7">
      <c r="A923" s="441" t="s">
        <v>1699</v>
      </c>
      <c r="B923" s="314" t="s">
        <v>1700</v>
      </c>
      <c r="C923" s="442">
        <v>624</v>
      </c>
      <c r="D923" s="447">
        <v>210</v>
      </c>
      <c r="E923" s="111">
        <f t="shared" si="44"/>
        <v>-0.663</v>
      </c>
      <c r="F923" s="286" t="str">
        <f t="shared" si="45"/>
        <v>是</v>
      </c>
      <c r="G923" s="165" t="str">
        <f t="shared" si="46"/>
        <v>项</v>
      </c>
    </row>
    <row r="924" ht="36" customHeight="1" spans="1:7">
      <c r="A924" s="441" t="s">
        <v>1701</v>
      </c>
      <c r="B924" s="314" t="s">
        <v>1702</v>
      </c>
      <c r="C924" s="442"/>
      <c r="D924" s="447"/>
      <c r="E924" s="111"/>
      <c r="F924" s="286" t="str">
        <f t="shared" si="45"/>
        <v>否</v>
      </c>
      <c r="G924" s="165" t="str">
        <f t="shared" si="46"/>
        <v>项</v>
      </c>
    </row>
    <row r="925" ht="36" customHeight="1" spans="1:7">
      <c r="A925" s="441" t="s">
        <v>1703</v>
      </c>
      <c r="B925" s="314" t="s">
        <v>1704</v>
      </c>
      <c r="C925" s="442"/>
      <c r="D925" s="447"/>
      <c r="E925" s="111"/>
      <c r="F925" s="286" t="str">
        <f t="shared" si="45"/>
        <v>否</v>
      </c>
      <c r="G925" s="165" t="str">
        <f t="shared" si="46"/>
        <v>项</v>
      </c>
    </row>
    <row r="926" ht="36" customHeight="1" spans="1:7">
      <c r="A926" s="441" t="s">
        <v>1705</v>
      </c>
      <c r="B926" s="314" t="s">
        <v>1706</v>
      </c>
      <c r="C926" s="442"/>
      <c r="D926" s="447">
        <v>180</v>
      </c>
      <c r="E926" s="111"/>
      <c r="F926" s="286" t="str">
        <f t="shared" si="45"/>
        <v>是</v>
      </c>
      <c r="G926" s="165" t="str">
        <f t="shared" si="46"/>
        <v>项</v>
      </c>
    </row>
    <row r="927" ht="36" customHeight="1" spans="1:7">
      <c r="A927" s="440" t="s">
        <v>1707</v>
      </c>
      <c r="B927" s="311" t="s">
        <v>1708</v>
      </c>
      <c r="C927" s="444">
        <v>35554</v>
      </c>
      <c r="D927" s="448">
        <v>23297</v>
      </c>
      <c r="E927" s="108">
        <f t="shared" si="44"/>
        <v>-0.345</v>
      </c>
      <c r="F927" s="286" t="str">
        <f t="shared" si="45"/>
        <v>是</v>
      </c>
      <c r="G927" s="165" t="str">
        <f t="shared" si="46"/>
        <v>款</v>
      </c>
    </row>
    <row r="928" ht="36" customHeight="1" spans="1:7">
      <c r="A928" s="441" t="s">
        <v>1709</v>
      </c>
      <c r="B928" s="314" t="s">
        <v>139</v>
      </c>
      <c r="C928" s="442">
        <v>196</v>
      </c>
      <c r="D928" s="447">
        <v>131</v>
      </c>
      <c r="E928" s="111">
        <f t="shared" si="44"/>
        <v>-0.332</v>
      </c>
      <c r="F928" s="286" t="str">
        <f t="shared" si="45"/>
        <v>是</v>
      </c>
      <c r="G928" s="165" t="str">
        <f t="shared" si="46"/>
        <v>项</v>
      </c>
    </row>
    <row r="929" ht="36" customHeight="1" spans="1:7">
      <c r="A929" s="441" t="s">
        <v>1710</v>
      </c>
      <c r="B929" s="314" t="s">
        <v>141</v>
      </c>
      <c r="C929" s="442">
        <v>134</v>
      </c>
      <c r="D929" s="447">
        <v>5</v>
      </c>
      <c r="E929" s="111">
        <f t="shared" si="44"/>
        <v>-0.963</v>
      </c>
      <c r="F929" s="286" t="str">
        <f t="shared" si="45"/>
        <v>是</v>
      </c>
      <c r="G929" s="165" t="str">
        <f t="shared" si="46"/>
        <v>项</v>
      </c>
    </row>
    <row r="930" ht="36" customHeight="1" spans="1:7">
      <c r="A930" s="441" t="s">
        <v>1711</v>
      </c>
      <c r="B930" s="314" t="s">
        <v>143</v>
      </c>
      <c r="C930" s="442"/>
      <c r="D930" s="447"/>
      <c r="E930" s="111"/>
      <c r="F930" s="286" t="str">
        <f t="shared" si="45"/>
        <v>否</v>
      </c>
      <c r="G930" s="165" t="str">
        <f t="shared" si="46"/>
        <v>项</v>
      </c>
    </row>
    <row r="931" ht="36" customHeight="1" spans="1:7">
      <c r="A931" s="441" t="s">
        <v>1712</v>
      </c>
      <c r="B931" s="314" t="s">
        <v>1713</v>
      </c>
      <c r="C931" s="442">
        <v>14469</v>
      </c>
      <c r="D931" s="447">
        <v>12115</v>
      </c>
      <c r="E931" s="111">
        <f t="shared" si="44"/>
        <v>-0.163</v>
      </c>
      <c r="F931" s="286" t="str">
        <f t="shared" si="45"/>
        <v>是</v>
      </c>
      <c r="G931" s="165" t="str">
        <f t="shared" si="46"/>
        <v>项</v>
      </c>
    </row>
    <row r="932" ht="36" customHeight="1" spans="1:7">
      <c r="A932" s="441" t="s">
        <v>1714</v>
      </c>
      <c r="B932" s="314" t="s">
        <v>1715</v>
      </c>
      <c r="C932" s="442">
        <v>19411</v>
      </c>
      <c r="D932" s="447">
        <v>7140</v>
      </c>
      <c r="E932" s="111">
        <f t="shared" si="44"/>
        <v>-0.632</v>
      </c>
      <c r="F932" s="286" t="str">
        <f t="shared" si="45"/>
        <v>是</v>
      </c>
      <c r="G932" s="165" t="str">
        <f t="shared" si="46"/>
        <v>项</v>
      </c>
    </row>
    <row r="933" ht="36" customHeight="1" spans="1:7">
      <c r="A933" s="441" t="s">
        <v>1716</v>
      </c>
      <c r="B933" s="314" t="s">
        <v>1717</v>
      </c>
      <c r="C933" s="442"/>
      <c r="D933" s="447"/>
      <c r="E933" s="111"/>
      <c r="F933" s="286" t="str">
        <f t="shared" si="45"/>
        <v>否</v>
      </c>
      <c r="G933" s="165" t="str">
        <f t="shared" si="46"/>
        <v>项</v>
      </c>
    </row>
    <row r="934" ht="36" customHeight="1" spans="1:7">
      <c r="A934" s="441" t="s">
        <v>1718</v>
      </c>
      <c r="B934" s="314" t="s">
        <v>1719</v>
      </c>
      <c r="C934" s="442">
        <v>310</v>
      </c>
      <c r="D934" s="447">
        <v>1936</v>
      </c>
      <c r="E934" s="111">
        <f t="shared" si="44"/>
        <v>5.245</v>
      </c>
      <c r="F934" s="286" t="str">
        <f t="shared" si="45"/>
        <v>是</v>
      </c>
      <c r="G934" s="165" t="str">
        <f t="shared" si="46"/>
        <v>项</v>
      </c>
    </row>
    <row r="935" ht="36" customHeight="1" spans="1:7">
      <c r="A935" s="441" t="s">
        <v>1720</v>
      </c>
      <c r="B935" s="314" t="s">
        <v>1721</v>
      </c>
      <c r="C935" s="442"/>
      <c r="D935" s="447"/>
      <c r="E935" s="111"/>
      <c r="F935" s="286" t="str">
        <f t="shared" si="45"/>
        <v>否</v>
      </c>
      <c r="G935" s="165" t="str">
        <f t="shared" si="46"/>
        <v>项</v>
      </c>
    </row>
    <row r="936" ht="36" customHeight="1" spans="1:7">
      <c r="A936" s="441" t="s">
        <v>1722</v>
      </c>
      <c r="B936" s="314" t="s">
        <v>1723</v>
      </c>
      <c r="C936" s="442"/>
      <c r="D936" s="447"/>
      <c r="E936" s="111"/>
      <c r="F936" s="286" t="str">
        <f t="shared" si="45"/>
        <v>否</v>
      </c>
      <c r="G936" s="165" t="str">
        <f t="shared" si="46"/>
        <v>项</v>
      </c>
    </row>
    <row r="937" ht="36" customHeight="1" spans="1:7">
      <c r="A937" s="441" t="s">
        <v>1724</v>
      </c>
      <c r="B937" s="314" t="s">
        <v>1725</v>
      </c>
      <c r="C937" s="442">
        <v>1034</v>
      </c>
      <c r="D937" s="447">
        <v>1970</v>
      </c>
      <c r="E937" s="111">
        <f t="shared" si="44"/>
        <v>0.905</v>
      </c>
      <c r="F937" s="286" t="str">
        <f t="shared" si="45"/>
        <v>是</v>
      </c>
      <c r="G937" s="165" t="str">
        <f t="shared" si="46"/>
        <v>项</v>
      </c>
    </row>
    <row r="938" ht="36" customHeight="1" spans="1:7">
      <c r="A938" s="440" t="s">
        <v>1726</v>
      </c>
      <c r="B938" s="311" t="s">
        <v>1727</v>
      </c>
      <c r="C938" s="444">
        <v>41</v>
      </c>
      <c r="D938" s="448">
        <v>838</v>
      </c>
      <c r="E938" s="108">
        <f t="shared" si="44"/>
        <v>19.439</v>
      </c>
      <c r="F938" s="286" t="str">
        <f t="shared" si="45"/>
        <v>是</v>
      </c>
      <c r="G938" s="165" t="str">
        <f t="shared" si="46"/>
        <v>款</v>
      </c>
    </row>
    <row r="939" ht="36" customHeight="1" spans="1:7">
      <c r="A939" s="441" t="s">
        <v>1728</v>
      </c>
      <c r="B939" s="314" t="s">
        <v>1729</v>
      </c>
      <c r="C939" s="442">
        <v>30</v>
      </c>
      <c r="D939" s="447">
        <v>15</v>
      </c>
      <c r="E939" s="111">
        <f t="shared" si="44"/>
        <v>-0.5</v>
      </c>
      <c r="F939" s="286" t="str">
        <f t="shared" si="45"/>
        <v>是</v>
      </c>
      <c r="G939" s="165" t="str">
        <f t="shared" si="46"/>
        <v>项</v>
      </c>
    </row>
    <row r="940" ht="36" customHeight="1" spans="1:7">
      <c r="A940" s="441" t="s">
        <v>1730</v>
      </c>
      <c r="B940" s="314" t="s">
        <v>1731</v>
      </c>
      <c r="C940" s="442"/>
      <c r="D940" s="447"/>
      <c r="E940" s="111"/>
      <c r="F940" s="286" t="str">
        <f t="shared" si="45"/>
        <v>否</v>
      </c>
      <c r="G940" s="165" t="str">
        <f t="shared" si="46"/>
        <v>项</v>
      </c>
    </row>
    <row r="941" ht="36" customHeight="1" spans="1:7">
      <c r="A941" s="441" t="s">
        <v>1732</v>
      </c>
      <c r="B941" s="314" t="s">
        <v>1733</v>
      </c>
      <c r="C941" s="442"/>
      <c r="D941" s="447"/>
      <c r="E941" s="111"/>
      <c r="F941" s="286" t="str">
        <f t="shared" si="45"/>
        <v>否</v>
      </c>
      <c r="G941" s="165" t="str">
        <f t="shared" si="46"/>
        <v>项</v>
      </c>
    </row>
    <row r="942" ht="36" customHeight="1" spans="1:7">
      <c r="A942" s="441" t="s">
        <v>1734</v>
      </c>
      <c r="B942" s="314" t="s">
        <v>1735</v>
      </c>
      <c r="C942" s="442"/>
      <c r="D942" s="447">
        <v>0</v>
      </c>
      <c r="E942" s="111"/>
      <c r="F942" s="286" t="str">
        <f t="shared" si="45"/>
        <v>否</v>
      </c>
      <c r="G942" s="165" t="str">
        <f t="shared" si="46"/>
        <v>项</v>
      </c>
    </row>
    <row r="943" ht="36" customHeight="1" spans="1:7">
      <c r="A943" s="441" t="s">
        <v>1736</v>
      </c>
      <c r="B943" s="314" t="s">
        <v>1737</v>
      </c>
      <c r="C943" s="442"/>
      <c r="D943" s="447"/>
      <c r="E943" s="111"/>
      <c r="F943" s="286" t="str">
        <f t="shared" si="45"/>
        <v>否</v>
      </c>
      <c r="G943" s="165" t="str">
        <f t="shared" si="46"/>
        <v>项</v>
      </c>
    </row>
    <row r="944" ht="36" customHeight="1" spans="1:7">
      <c r="A944" s="441" t="s">
        <v>1738</v>
      </c>
      <c r="B944" s="314" t="s">
        <v>1739</v>
      </c>
      <c r="C944" s="442">
        <v>11</v>
      </c>
      <c r="D944" s="447">
        <v>823</v>
      </c>
      <c r="E944" s="111">
        <f t="shared" si="44"/>
        <v>73.818</v>
      </c>
      <c r="F944" s="286" t="str">
        <f t="shared" si="45"/>
        <v>是</v>
      </c>
      <c r="G944" s="165" t="str">
        <f t="shared" si="46"/>
        <v>项</v>
      </c>
    </row>
    <row r="945" ht="36" customHeight="1" spans="1:7">
      <c r="A945" s="440" t="s">
        <v>1740</v>
      </c>
      <c r="B945" s="311" t="s">
        <v>1741</v>
      </c>
      <c r="C945" s="444">
        <v>7374</v>
      </c>
      <c r="D945" s="448">
        <v>4070</v>
      </c>
      <c r="E945" s="108">
        <f t="shared" si="44"/>
        <v>-0.448</v>
      </c>
      <c r="F945" s="286" t="str">
        <f t="shared" si="45"/>
        <v>是</v>
      </c>
      <c r="G945" s="165" t="str">
        <f t="shared" si="46"/>
        <v>款</v>
      </c>
    </row>
    <row r="946" ht="36" customHeight="1" spans="1:7">
      <c r="A946" s="441" t="s">
        <v>1742</v>
      </c>
      <c r="B946" s="314" t="s">
        <v>1743</v>
      </c>
      <c r="C946" s="442"/>
      <c r="D946" s="447"/>
      <c r="E946" s="111"/>
      <c r="F946" s="286" t="str">
        <f t="shared" si="45"/>
        <v>否</v>
      </c>
      <c r="G946" s="165" t="str">
        <f t="shared" si="46"/>
        <v>项</v>
      </c>
    </row>
    <row r="947" ht="36" customHeight="1" spans="1:7">
      <c r="A947" s="441" t="s">
        <v>1744</v>
      </c>
      <c r="B947" s="314" t="s">
        <v>1745</v>
      </c>
      <c r="C947" s="445"/>
      <c r="D947" s="447"/>
      <c r="E947" s="111"/>
      <c r="F947" s="286" t="str">
        <f t="shared" si="45"/>
        <v>否</v>
      </c>
      <c r="G947" s="165" t="str">
        <f t="shared" si="46"/>
        <v>项</v>
      </c>
    </row>
    <row r="948" ht="36" customHeight="1" spans="1:7">
      <c r="A948" s="441" t="s">
        <v>1746</v>
      </c>
      <c r="B948" s="314" t="s">
        <v>1747</v>
      </c>
      <c r="C948" s="442">
        <v>7374</v>
      </c>
      <c r="D948" s="447">
        <v>3780</v>
      </c>
      <c r="E948" s="111">
        <f t="shared" si="44"/>
        <v>-0.487</v>
      </c>
      <c r="F948" s="286" t="str">
        <f t="shared" si="45"/>
        <v>是</v>
      </c>
      <c r="G948" s="165" t="str">
        <f t="shared" si="46"/>
        <v>项</v>
      </c>
    </row>
    <row r="949" ht="36" customHeight="1" spans="1:7">
      <c r="A949" s="441" t="s">
        <v>1748</v>
      </c>
      <c r="B949" s="314" t="s">
        <v>1749</v>
      </c>
      <c r="C949" s="442"/>
      <c r="D949" s="447">
        <v>290</v>
      </c>
      <c r="E949" s="111"/>
      <c r="F949" s="286" t="str">
        <f t="shared" si="45"/>
        <v>是</v>
      </c>
      <c r="G949" s="165" t="str">
        <f t="shared" si="46"/>
        <v>项</v>
      </c>
    </row>
    <row r="950" ht="36" customHeight="1" spans="1:7">
      <c r="A950" s="441" t="s">
        <v>1750</v>
      </c>
      <c r="B950" s="314" t="s">
        <v>1751</v>
      </c>
      <c r="C950" s="442"/>
      <c r="D950" s="447"/>
      <c r="E950" s="111"/>
      <c r="F950" s="286" t="str">
        <f t="shared" si="45"/>
        <v>否</v>
      </c>
      <c r="G950" s="165" t="str">
        <f t="shared" si="46"/>
        <v>项</v>
      </c>
    </row>
    <row r="951" ht="36" customHeight="1" spans="1:7">
      <c r="A951" s="441" t="s">
        <v>1752</v>
      </c>
      <c r="B951" s="314" t="s">
        <v>1753</v>
      </c>
      <c r="C951" s="442"/>
      <c r="D951" s="447">
        <v>0</v>
      </c>
      <c r="E951" s="111"/>
      <c r="F951" s="286" t="str">
        <f t="shared" si="45"/>
        <v>否</v>
      </c>
      <c r="G951" s="165" t="str">
        <f t="shared" si="46"/>
        <v>项</v>
      </c>
    </row>
    <row r="952" ht="36" customHeight="1" spans="1:7">
      <c r="A952" s="440" t="s">
        <v>1754</v>
      </c>
      <c r="B952" s="311" t="s">
        <v>1755</v>
      </c>
      <c r="C952" s="444"/>
      <c r="D952" s="447"/>
      <c r="E952" s="111"/>
      <c r="F952" s="286" t="str">
        <f t="shared" si="45"/>
        <v>否</v>
      </c>
      <c r="G952" s="165" t="str">
        <f t="shared" si="46"/>
        <v>款</v>
      </c>
    </row>
    <row r="953" ht="36" customHeight="1" spans="1:7">
      <c r="A953" s="441" t="s">
        <v>1756</v>
      </c>
      <c r="B953" s="314" t="s">
        <v>1757</v>
      </c>
      <c r="C953" s="442"/>
      <c r="D953" s="447"/>
      <c r="E953" s="111"/>
      <c r="F953" s="286" t="str">
        <f t="shared" si="45"/>
        <v>否</v>
      </c>
      <c r="G953" s="165" t="str">
        <f t="shared" si="46"/>
        <v>项</v>
      </c>
    </row>
    <row r="954" ht="36" customHeight="1" spans="1:7">
      <c r="A954" s="441" t="s">
        <v>1758</v>
      </c>
      <c r="B954" s="314" t="s">
        <v>1759</v>
      </c>
      <c r="C954" s="442"/>
      <c r="D954" s="447"/>
      <c r="E954" s="111"/>
      <c r="F954" s="286" t="str">
        <f t="shared" si="45"/>
        <v>否</v>
      </c>
      <c r="G954" s="165" t="str">
        <f t="shared" si="46"/>
        <v>项</v>
      </c>
    </row>
    <row r="955" ht="36" customHeight="1" spans="1:7">
      <c r="A955" s="440" t="s">
        <v>1760</v>
      </c>
      <c r="B955" s="311" t="s">
        <v>1761</v>
      </c>
      <c r="C955" s="444">
        <v>10</v>
      </c>
      <c r="D955" s="448">
        <v>2120</v>
      </c>
      <c r="E955" s="108">
        <f t="shared" si="44"/>
        <v>211</v>
      </c>
      <c r="F955" s="286" t="str">
        <f t="shared" si="45"/>
        <v>是</v>
      </c>
      <c r="G955" s="165" t="str">
        <f t="shared" si="46"/>
        <v>款</v>
      </c>
    </row>
    <row r="956" ht="36" customHeight="1" spans="1:7">
      <c r="A956" s="441" t="s">
        <v>1762</v>
      </c>
      <c r="B956" s="314" t="s">
        <v>1763</v>
      </c>
      <c r="C956" s="442"/>
      <c r="D956" s="447"/>
      <c r="E956" s="111"/>
      <c r="F956" s="286" t="str">
        <f t="shared" si="45"/>
        <v>否</v>
      </c>
      <c r="G956" s="165" t="str">
        <f t="shared" si="46"/>
        <v>项</v>
      </c>
    </row>
    <row r="957" ht="36" customHeight="1" spans="1:7">
      <c r="A957" s="441" t="s">
        <v>1764</v>
      </c>
      <c r="B957" s="314" t="s">
        <v>1765</v>
      </c>
      <c r="C957" s="442">
        <v>10</v>
      </c>
      <c r="D957" s="447">
        <v>2120</v>
      </c>
      <c r="E957" s="111">
        <f t="shared" si="44"/>
        <v>211</v>
      </c>
      <c r="F957" s="286" t="str">
        <f t="shared" si="45"/>
        <v>是</v>
      </c>
      <c r="G957" s="165" t="str">
        <f t="shared" si="46"/>
        <v>项</v>
      </c>
    </row>
    <row r="958" ht="36" customHeight="1" spans="1:7">
      <c r="A958" s="440" t="s">
        <v>1766</v>
      </c>
      <c r="B958" s="456" t="s">
        <v>519</v>
      </c>
      <c r="C958" s="444"/>
      <c r="D958" s="447"/>
      <c r="E958" s="111"/>
      <c r="F958" s="286" t="str">
        <f t="shared" si="45"/>
        <v>否</v>
      </c>
      <c r="G958" s="165" t="str">
        <f t="shared" si="46"/>
        <v>项</v>
      </c>
    </row>
    <row r="959" ht="36" customHeight="1" spans="1:7">
      <c r="A959" s="440" t="s">
        <v>1767</v>
      </c>
      <c r="B959" s="456" t="s">
        <v>1768</v>
      </c>
      <c r="C959" s="444"/>
      <c r="D959" s="447"/>
      <c r="E959" s="111"/>
      <c r="F959" s="286" t="str">
        <f t="shared" si="45"/>
        <v>否</v>
      </c>
      <c r="G959" s="165" t="str">
        <f t="shared" si="46"/>
        <v>项</v>
      </c>
    </row>
    <row r="960" s="425" customFormat="1" ht="36" customHeight="1" spans="1:7">
      <c r="A960" s="435" t="s">
        <v>93</v>
      </c>
      <c r="B960" s="436" t="s">
        <v>94</v>
      </c>
      <c r="C960" s="437">
        <v>16466</v>
      </c>
      <c r="D960" s="448">
        <v>7050</v>
      </c>
      <c r="E960" s="108">
        <f t="shared" si="44"/>
        <v>-0.572</v>
      </c>
      <c r="F960" s="439" t="str">
        <f t="shared" si="45"/>
        <v>是</v>
      </c>
      <c r="G960" s="425" t="str">
        <f t="shared" si="46"/>
        <v>类</v>
      </c>
    </row>
    <row r="961" ht="36" customHeight="1" spans="1:7">
      <c r="A961" s="440" t="s">
        <v>1769</v>
      </c>
      <c r="B961" s="311" t="s">
        <v>1770</v>
      </c>
      <c r="C961" s="444">
        <v>3492</v>
      </c>
      <c r="D961" s="448">
        <v>2102</v>
      </c>
      <c r="E961" s="108">
        <f t="shared" si="44"/>
        <v>-0.398</v>
      </c>
      <c r="F961" s="286" t="str">
        <f t="shared" si="45"/>
        <v>是</v>
      </c>
      <c r="G961" s="165" t="str">
        <f t="shared" si="46"/>
        <v>款</v>
      </c>
    </row>
    <row r="962" ht="36" customHeight="1" spans="1:7">
      <c r="A962" s="441" t="s">
        <v>1771</v>
      </c>
      <c r="B962" s="314" t="s">
        <v>139</v>
      </c>
      <c r="C962" s="442">
        <v>460</v>
      </c>
      <c r="D962" s="447">
        <v>494</v>
      </c>
      <c r="E962" s="111">
        <f t="shared" si="44"/>
        <v>0.074</v>
      </c>
      <c r="F962" s="286" t="str">
        <f t="shared" si="45"/>
        <v>是</v>
      </c>
      <c r="G962" s="165" t="str">
        <f t="shared" si="46"/>
        <v>项</v>
      </c>
    </row>
    <row r="963" ht="36" customHeight="1" spans="1:7">
      <c r="A963" s="441" t="s">
        <v>1772</v>
      </c>
      <c r="B963" s="314" t="s">
        <v>141</v>
      </c>
      <c r="C963" s="442"/>
      <c r="D963" s="447"/>
      <c r="E963" s="111"/>
      <c r="F963" s="286" t="str">
        <f t="shared" si="45"/>
        <v>否</v>
      </c>
      <c r="G963" s="165" t="str">
        <f t="shared" si="46"/>
        <v>项</v>
      </c>
    </row>
    <row r="964" ht="36" customHeight="1" spans="1:7">
      <c r="A964" s="441" t="s">
        <v>1773</v>
      </c>
      <c r="B964" s="314" t="s">
        <v>143</v>
      </c>
      <c r="C964" s="442"/>
      <c r="D964" s="447"/>
      <c r="E964" s="111"/>
      <c r="F964" s="286" t="str">
        <f t="shared" si="45"/>
        <v>否</v>
      </c>
      <c r="G964" s="165" t="str">
        <f t="shared" si="46"/>
        <v>项</v>
      </c>
    </row>
    <row r="965" ht="36" customHeight="1" spans="1:7">
      <c r="A965" s="441" t="s">
        <v>1774</v>
      </c>
      <c r="B965" s="314" t="s">
        <v>1775</v>
      </c>
      <c r="C965" s="442"/>
      <c r="D965" s="447">
        <v>130</v>
      </c>
      <c r="E965" s="111"/>
      <c r="F965" s="286" t="str">
        <f t="shared" si="45"/>
        <v>是</v>
      </c>
      <c r="G965" s="165" t="str">
        <f t="shared" si="46"/>
        <v>项</v>
      </c>
    </row>
    <row r="966" ht="36" customHeight="1" spans="1:7">
      <c r="A966" s="441" t="s">
        <v>1776</v>
      </c>
      <c r="B966" s="314" t="s">
        <v>1777</v>
      </c>
      <c r="C966" s="442">
        <v>3032</v>
      </c>
      <c r="D966" s="447">
        <v>1478</v>
      </c>
      <c r="E966" s="111">
        <f t="shared" ref="E966:E1025" si="47">(D966-C966)/C966</f>
        <v>-0.513</v>
      </c>
      <c r="F966" s="286" t="str">
        <f t="shared" si="45"/>
        <v>是</v>
      </c>
      <c r="G966" s="165" t="str">
        <f t="shared" si="46"/>
        <v>项</v>
      </c>
    </row>
    <row r="967" ht="36" customHeight="1" spans="1:7">
      <c r="A967" s="441" t="s">
        <v>1778</v>
      </c>
      <c r="B967" s="314" t="s">
        <v>1779</v>
      </c>
      <c r="C967" s="442"/>
      <c r="D967" s="448"/>
      <c r="E967" s="111"/>
      <c r="F967" s="286" t="str">
        <f t="shared" si="45"/>
        <v>否</v>
      </c>
      <c r="G967" s="165" t="str">
        <f t="shared" si="46"/>
        <v>项</v>
      </c>
    </row>
    <row r="968" ht="36" customHeight="1" spans="1:7">
      <c r="A968" s="441" t="s">
        <v>1780</v>
      </c>
      <c r="B968" s="314" t="s">
        <v>1781</v>
      </c>
      <c r="C968" s="442"/>
      <c r="D968" s="447">
        <v>0</v>
      </c>
      <c r="E968" s="111"/>
      <c r="F968" s="286" t="str">
        <f t="shared" si="45"/>
        <v>否</v>
      </c>
      <c r="G968" s="165" t="str">
        <f t="shared" si="46"/>
        <v>项</v>
      </c>
    </row>
    <row r="969" ht="36" customHeight="1" spans="1:7">
      <c r="A969" s="441" t="s">
        <v>1782</v>
      </c>
      <c r="B969" s="314" t="s">
        <v>1783</v>
      </c>
      <c r="C969" s="442"/>
      <c r="D969" s="447"/>
      <c r="E969" s="111"/>
      <c r="F969" s="286" t="str">
        <f t="shared" si="45"/>
        <v>否</v>
      </c>
      <c r="G969" s="165" t="str">
        <f t="shared" si="46"/>
        <v>项</v>
      </c>
    </row>
    <row r="970" ht="36" customHeight="1" spans="1:7">
      <c r="A970" s="441" t="s">
        <v>1784</v>
      </c>
      <c r="B970" s="314" t="s">
        <v>1785</v>
      </c>
      <c r="C970" s="442"/>
      <c r="D970" s="447"/>
      <c r="E970" s="111"/>
      <c r="F970" s="286" t="str">
        <f t="shared" ref="F970:F1033" si="48">IF(LEN(A970)=3,"是",IF(B970&lt;&gt;"",IF(SUM(C970:D970)&lt;&gt;0,"是","否"),"是"))</f>
        <v>否</v>
      </c>
      <c r="G970" s="165" t="str">
        <f t="shared" ref="G970:G1033" si="49">IF(LEN(A970)=3,"类",IF(LEN(A970)=5,"款","项"))</f>
        <v>项</v>
      </c>
    </row>
    <row r="971" ht="36" customHeight="1" spans="1:7">
      <c r="A971" s="441" t="s">
        <v>1786</v>
      </c>
      <c r="B971" s="314" t="s">
        <v>1787</v>
      </c>
      <c r="C971" s="445"/>
      <c r="D971" s="447"/>
      <c r="E971" s="111"/>
      <c r="F971" s="286" t="str">
        <f t="shared" si="48"/>
        <v>否</v>
      </c>
      <c r="G971" s="165" t="str">
        <f t="shared" si="49"/>
        <v>项</v>
      </c>
    </row>
    <row r="972" ht="36" customHeight="1" spans="1:7">
      <c r="A972" s="441" t="s">
        <v>1788</v>
      </c>
      <c r="B972" s="314" t="s">
        <v>1789</v>
      </c>
      <c r="C972" s="442"/>
      <c r="D972" s="447"/>
      <c r="E972" s="111"/>
      <c r="F972" s="286" t="str">
        <f t="shared" si="48"/>
        <v>否</v>
      </c>
      <c r="G972" s="165" t="str">
        <f t="shared" si="49"/>
        <v>项</v>
      </c>
    </row>
    <row r="973" ht="36" customHeight="1" spans="1:7">
      <c r="A973" s="441" t="s">
        <v>1790</v>
      </c>
      <c r="B973" s="314" t="s">
        <v>1791</v>
      </c>
      <c r="C973" s="442"/>
      <c r="D973" s="447"/>
      <c r="E973" s="111"/>
      <c r="F973" s="286" t="str">
        <f t="shared" si="48"/>
        <v>否</v>
      </c>
      <c r="G973" s="165" t="str">
        <f t="shared" si="49"/>
        <v>项</v>
      </c>
    </row>
    <row r="974" ht="36" customHeight="1" spans="1:7">
      <c r="A974" s="441" t="s">
        <v>1792</v>
      </c>
      <c r="B974" s="314" t="s">
        <v>1793</v>
      </c>
      <c r="C974" s="442"/>
      <c r="D974" s="447"/>
      <c r="E974" s="111"/>
      <c r="F974" s="286" t="str">
        <f t="shared" si="48"/>
        <v>否</v>
      </c>
      <c r="G974" s="165" t="str">
        <f t="shared" si="49"/>
        <v>项</v>
      </c>
    </row>
    <row r="975" ht="36" customHeight="1" spans="1:7">
      <c r="A975" s="441" t="s">
        <v>1794</v>
      </c>
      <c r="B975" s="314" t="s">
        <v>1795</v>
      </c>
      <c r="C975" s="442"/>
      <c r="D975" s="447"/>
      <c r="E975" s="111"/>
      <c r="F975" s="286" t="str">
        <f t="shared" si="48"/>
        <v>否</v>
      </c>
      <c r="G975" s="165" t="str">
        <f t="shared" si="49"/>
        <v>项</v>
      </c>
    </row>
    <row r="976" ht="36" customHeight="1" spans="1:7">
      <c r="A976" s="441" t="s">
        <v>1796</v>
      </c>
      <c r="B976" s="314" t="s">
        <v>1797</v>
      </c>
      <c r="C976" s="442"/>
      <c r="D976" s="447"/>
      <c r="E976" s="111"/>
      <c r="F976" s="286" t="str">
        <f t="shared" si="48"/>
        <v>否</v>
      </c>
      <c r="G976" s="165" t="str">
        <f t="shared" si="49"/>
        <v>项</v>
      </c>
    </row>
    <row r="977" ht="36" customHeight="1" spans="1:7">
      <c r="A977" s="441" t="s">
        <v>1798</v>
      </c>
      <c r="B977" s="314" t="s">
        <v>1799</v>
      </c>
      <c r="C977" s="445"/>
      <c r="D977" s="447"/>
      <c r="E977" s="111"/>
      <c r="F977" s="286" t="str">
        <f t="shared" si="48"/>
        <v>否</v>
      </c>
      <c r="G977" s="165" t="str">
        <f t="shared" si="49"/>
        <v>项</v>
      </c>
    </row>
    <row r="978" ht="36" customHeight="1" spans="1:7">
      <c r="A978" s="441" t="s">
        <v>1800</v>
      </c>
      <c r="B978" s="314" t="s">
        <v>1801</v>
      </c>
      <c r="C978" s="442"/>
      <c r="D978" s="447">
        <v>0</v>
      </c>
      <c r="E978" s="111"/>
      <c r="F978" s="286" t="str">
        <f t="shared" si="48"/>
        <v>否</v>
      </c>
      <c r="G978" s="165" t="str">
        <f t="shared" si="49"/>
        <v>项</v>
      </c>
    </row>
    <row r="979" ht="36" customHeight="1" spans="1:7">
      <c r="A979" s="441" t="s">
        <v>1802</v>
      </c>
      <c r="B979" s="314" t="s">
        <v>1803</v>
      </c>
      <c r="C979" s="442"/>
      <c r="D979" s="447"/>
      <c r="E979" s="111"/>
      <c r="F979" s="286" t="str">
        <f t="shared" si="48"/>
        <v>否</v>
      </c>
      <c r="G979" s="165" t="str">
        <f t="shared" si="49"/>
        <v>项</v>
      </c>
    </row>
    <row r="980" ht="36" customHeight="1" spans="1:7">
      <c r="A980" s="441" t="s">
        <v>1804</v>
      </c>
      <c r="B980" s="314" t="s">
        <v>1805</v>
      </c>
      <c r="C980" s="442"/>
      <c r="D980" s="447"/>
      <c r="E980" s="111"/>
      <c r="F980" s="286" t="str">
        <f t="shared" si="48"/>
        <v>否</v>
      </c>
      <c r="G980" s="165" t="str">
        <f t="shared" si="49"/>
        <v>项</v>
      </c>
    </row>
    <row r="981" ht="36" customHeight="1" spans="1:7">
      <c r="A981" s="441" t="s">
        <v>1806</v>
      </c>
      <c r="B981" s="314" t="s">
        <v>1807</v>
      </c>
      <c r="C981" s="442"/>
      <c r="D981" s="447"/>
      <c r="E981" s="111"/>
      <c r="F981" s="286" t="str">
        <f t="shared" si="48"/>
        <v>否</v>
      </c>
      <c r="G981" s="165" t="str">
        <f t="shared" si="49"/>
        <v>项</v>
      </c>
    </row>
    <row r="982" ht="36" customHeight="1" spans="1:7">
      <c r="A982" s="441" t="s">
        <v>1808</v>
      </c>
      <c r="B982" s="314" t="s">
        <v>1809</v>
      </c>
      <c r="C982" s="442"/>
      <c r="D982" s="447"/>
      <c r="E982" s="111"/>
      <c r="F982" s="286" t="str">
        <f t="shared" si="48"/>
        <v>否</v>
      </c>
      <c r="G982" s="165" t="str">
        <f t="shared" si="49"/>
        <v>项</v>
      </c>
    </row>
    <row r="983" ht="36" customHeight="1" spans="1:7">
      <c r="A983" s="441" t="s">
        <v>1810</v>
      </c>
      <c r="B983" s="314" t="s">
        <v>1811</v>
      </c>
      <c r="C983" s="442"/>
      <c r="D983" s="447"/>
      <c r="E983" s="111"/>
      <c r="F983" s="286" t="str">
        <f t="shared" si="48"/>
        <v>否</v>
      </c>
      <c r="G983" s="165" t="str">
        <f t="shared" si="49"/>
        <v>项</v>
      </c>
    </row>
    <row r="984" ht="36" customHeight="1" spans="1:7">
      <c r="A984" s="440" t="s">
        <v>1812</v>
      </c>
      <c r="B984" s="311" t="s">
        <v>1813</v>
      </c>
      <c r="C984" s="437"/>
      <c r="D984" s="447"/>
      <c r="E984" s="111"/>
      <c r="F984" s="286" t="str">
        <f t="shared" si="48"/>
        <v>否</v>
      </c>
      <c r="G984" s="165" t="str">
        <f t="shared" si="49"/>
        <v>款</v>
      </c>
    </row>
    <row r="985" ht="36" customHeight="1" spans="1:7">
      <c r="A985" s="441" t="s">
        <v>1814</v>
      </c>
      <c r="B985" s="314" t="s">
        <v>139</v>
      </c>
      <c r="C985" s="442"/>
      <c r="D985" s="447"/>
      <c r="E985" s="111"/>
      <c r="F985" s="286" t="str">
        <f t="shared" si="48"/>
        <v>否</v>
      </c>
      <c r="G985" s="165" t="str">
        <f t="shared" si="49"/>
        <v>项</v>
      </c>
    </row>
    <row r="986" ht="36" customHeight="1" spans="1:7">
      <c r="A986" s="441" t="s">
        <v>1815</v>
      </c>
      <c r="B986" s="314" t="s">
        <v>141</v>
      </c>
      <c r="C986" s="442"/>
      <c r="D986" s="447"/>
      <c r="E986" s="111"/>
      <c r="F986" s="286" t="str">
        <f t="shared" si="48"/>
        <v>否</v>
      </c>
      <c r="G986" s="165" t="str">
        <f t="shared" si="49"/>
        <v>项</v>
      </c>
    </row>
    <row r="987" ht="36" customHeight="1" spans="1:7">
      <c r="A987" s="441" t="s">
        <v>1816</v>
      </c>
      <c r="B987" s="314" t="s">
        <v>143</v>
      </c>
      <c r="C987" s="442"/>
      <c r="D987" s="447"/>
      <c r="E987" s="111"/>
      <c r="F987" s="286" t="str">
        <f t="shared" si="48"/>
        <v>否</v>
      </c>
      <c r="G987" s="165" t="str">
        <f t="shared" si="49"/>
        <v>项</v>
      </c>
    </row>
    <row r="988" ht="36" customHeight="1" spans="1:7">
      <c r="A988" s="441" t="s">
        <v>1817</v>
      </c>
      <c r="B988" s="314" t="s">
        <v>1818</v>
      </c>
      <c r="C988" s="442"/>
      <c r="D988" s="447"/>
      <c r="E988" s="111"/>
      <c r="F988" s="286" t="str">
        <f t="shared" si="48"/>
        <v>否</v>
      </c>
      <c r="G988" s="165" t="str">
        <f t="shared" si="49"/>
        <v>项</v>
      </c>
    </row>
    <row r="989" ht="36" customHeight="1" spans="1:7">
      <c r="A989" s="441" t="s">
        <v>1819</v>
      </c>
      <c r="B989" s="314" t="s">
        <v>1820</v>
      </c>
      <c r="C989" s="442"/>
      <c r="D989" s="447"/>
      <c r="E989" s="111"/>
      <c r="F989" s="286" t="str">
        <f t="shared" si="48"/>
        <v>否</v>
      </c>
      <c r="G989" s="165" t="str">
        <f t="shared" si="49"/>
        <v>项</v>
      </c>
    </row>
    <row r="990" ht="36" customHeight="1" spans="1:7">
      <c r="A990" s="441" t="s">
        <v>1821</v>
      </c>
      <c r="B990" s="314" t="s">
        <v>1822</v>
      </c>
      <c r="C990" s="442"/>
      <c r="D990" s="447"/>
      <c r="E990" s="111"/>
      <c r="F990" s="286" t="str">
        <f t="shared" si="48"/>
        <v>否</v>
      </c>
      <c r="G990" s="165" t="str">
        <f t="shared" si="49"/>
        <v>项</v>
      </c>
    </row>
    <row r="991" ht="36" customHeight="1" spans="1:7">
      <c r="A991" s="441" t="s">
        <v>1823</v>
      </c>
      <c r="B991" s="314" t="s">
        <v>1824</v>
      </c>
      <c r="C991" s="445"/>
      <c r="D991" s="447"/>
      <c r="E991" s="111"/>
      <c r="F991" s="286" t="str">
        <f t="shared" si="48"/>
        <v>否</v>
      </c>
      <c r="G991" s="165" t="str">
        <f t="shared" si="49"/>
        <v>项</v>
      </c>
    </row>
    <row r="992" ht="36" customHeight="1" spans="1:7">
      <c r="A992" s="441" t="s">
        <v>1825</v>
      </c>
      <c r="B992" s="314" t="s">
        <v>1826</v>
      </c>
      <c r="C992" s="442"/>
      <c r="D992" s="447"/>
      <c r="E992" s="111"/>
      <c r="F992" s="286" t="str">
        <f t="shared" si="48"/>
        <v>否</v>
      </c>
      <c r="G992" s="165" t="str">
        <f t="shared" si="49"/>
        <v>项</v>
      </c>
    </row>
    <row r="993" ht="36" customHeight="1" spans="1:7">
      <c r="A993" s="441" t="s">
        <v>1827</v>
      </c>
      <c r="B993" s="314" t="s">
        <v>1828</v>
      </c>
      <c r="C993" s="442"/>
      <c r="D993" s="447"/>
      <c r="E993" s="111"/>
      <c r="F993" s="286" t="str">
        <f t="shared" si="48"/>
        <v>否</v>
      </c>
      <c r="G993" s="165" t="str">
        <f t="shared" si="49"/>
        <v>项</v>
      </c>
    </row>
    <row r="994" ht="36" customHeight="1" spans="1:7">
      <c r="A994" s="440" t="s">
        <v>1829</v>
      </c>
      <c r="B994" s="311" t="s">
        <v>1830</v>
      </c>
      <c r="C994" s="444"/>
      <c r="D994" s="447">
        <v>0</v>
      </c>
      <c r="E994" s="111"/>
      <c r="F994" s="286" t="str">
        <f t="shared" si="48"/>
        <v>否</v>
      </c>
      <c r="G994" s="165" t="str">
        <f t="shared" si="49"/>
        <v>款</v>
      </c>
    </row>
    <row r="995" ht="36" customHeight="1" spans="1:7">
      <c r="A995" s="441" t="s">
        <v>1831</v>
      </c>
      <c r="B995" s="314" t="s">
        <v>139</v>
      </c>
      <c r="C995" s="445"/>
      <c r="D995" s="447"/>
      <c r="E995" s="111"/>
      <c r="F995" s="286" t="str">
        <f t="shared" si="48"/>
        <v>否</v>
      </c>
      <c r="G995" s="165" t="str">
        <f t="shared" si="49"/>
        <v>项</v>
      </c>
    </row>
    <row r="996" ht="36" customHeight="1" spans="1:7">
      <c r="A996" s="441" t="s">
        <v>1832</v>
      </c>
      <c r="B996" s="314" t="s">
        <v>141</v>
      </c>
      <c r="C996" s="442"/>
      <c r="D996" s="447"/>
      <c r="E996" s="111"/>
      <c r="F996" s="286" t="str">
        <f t="shared" si="48"/>
        <v>否</v>
      </c>
      <c r="G996" s="165" t="str">
        <f t="shared" si="49"/>
        <v>项</v>
      </c>
    </row>
    <row r="997" ht="36" customHeight="1" spans="1:7">
      <c r="A997" s="441" t="s">
        <v>1833</v>
      </c>
      <c r="B997" s="314" t="s">
        <v>143</v>
      </c>
      <c r="C997" s="442"/>
      <c r="D997" s="447"/>
      <c r="E997" s="111"/>
      <c r="F997" s="286" t="str">
        <f t="shared" si="48"/>
        <v>否</v>
      </c>
      <c r="G997" s="165" t="str">
        <f t="shared" si="49"/>
        <v>项</v>
      </c>
    </row>
    <row r="998" ht="36" customHeight="1" spans="1:7">
      <c r="A998" s="441" t="s">
        <v>1834</v>
      </c>
      <c r="B998" s="314" t="s">
        <v>1835</v>
      </c>
      <c r="C998" s="445"/>
      <c r="D998" s="447"/>
      <c r="E998" s="111"/>
      <c r="F998" s="286" t="str">
        <f t="shared" si="48"/>
        <v>否</v>
      </c>
      <c r="G998" s="165" t="str">
        <f t="shared" si="49"/>
        <v>项</v>
      </c>
    </row>
    <row r="999" ht="36" customHeight="1" spans="1:7">
      <c r="A999" s="441" t="s">
        <v>1836</v>
      </c>
      <c r="B999" s="314" t="s">
        <v>1837</v>
      </c>
      <c r="C999" s="445"/>
      <c r="D999" s="447"/>
      <c r="E999" s="111"/>
      <c r="F999" s="286" t="str">
        <f t="shared" si="48"/>
        <v>否</v>
      </c>
      <c r="G999" s="165" t="str">
        <f t="shared" si="49"/>
        <v>项</v>
      </c>
    </row>
    <row r="1000" ht="36" customHeight="1" spans="1:7">
      <c r="A1000" s="441" t="s">
        <v>1838</v>
      </c>
      <c r="B1000" s="314" t="s">
        <v>1839</v>
      </c>
      <c r="C1000" s="442"/>
      <c r="D1000" s="447"/>
      <c r="E1000" s="111"/>
      <c r="F1000" s="286" t="str">
        <f t="shared" si="48"/>
        <v>否</v>
      </c>
      <c r="G1000" s="165" t="str">
        <f t="shared" si="49"/>
        <v>项</v>
      </c>
    </row>
    <row r="1001" ht="36" customHeight="1" spans="1:7">
      <c r="A1001" s="441" t="s">
        <v>1840</v>
      </c>
      <c r="B1001" s="314" t="s">
        <v>1841</v>
      </c>
      <c r="C1001" s="442"/>
      <c r="D1001" s="447"/>
      <c r="E1001" s="111"/>
      <c r="F1001" s="286" t="str">
        <f t="shared" si="48"/>
        <v>否</v>
      </c>
      <c r="G1001" s="165" t="str">
        <f t="shared" si="49"/>
        <v>项</v>
      </c>
    </row>
    <row r="1002" ht="36" customHeight="1" spans="1:7">
      <c r="A1002" s="441" t="s">
        <v>1842</v>
      </c>
      <c r="B1002" s="314" t="s">
        <v>1843</v>
      </c>
      <c r="C1002" s="442"/>
      <c r="D1002" s="447"/>
      <c r="E1002" s="111"/>
      <c r="F1002" s="286" t="str">
        <f t="shared" si="48"/>
        <v>否</v>
      </c>
      <c r="G1002" s="165" t="str">
        <f t="shared" si="49"/>
        <v>项</v>
      </c>
    </row>
    <row r="1003" ht="36" customHeight="1" spans="1:7">
      <c r="A1003" s="441" t="s">
        <v>1844</v>
      </c>
      <c r="B1003" s="314" t="s">
        <v>1845</v>
      </c>
      <c r="C1003" s="442"/>
      <c r="D1003" s="447"/>
      <c r="E1003" s="111"/>
      <c r="F1003" s="286" t="str">
        <f t="shared" si="48"/>
        <v>否</v>
      </c>
      <c r="G1003" s="165" t="str">
        <f t="shared" si="49"/>
        <v>项</v>
      </c>
    </row>
    <row r="1004" ht="36" customHeight="1" spans="1:7">
      <c r="A1004" s="440" t="s">
        <v>1846</v>
      </c>
      <c r="B1004" s="311" t="s">
        <v>1847</v>
      </c>
      <c r="C1004" s="444">
        <v>771</v>
      </c>
      <c r="D1004" s="448">
        <v>308</v>
      </c>
      <c r="E1004" s="108">
        <f t="shared" si="47"/>
        <v>-0.601</v>
      </c>
      <c r="F1004" s="286" t="str">
        <f t="shared" si="48"/>
        <v>是</v>
      </c>
      <c r="G1004" s="165" t="str">
        <f t="shared" si="49"/>
        <v>款</v>
      </c>
    </row>
    <row r="1005" ht="36" customHeight="1" spans="1:7">
      <c r="A1005" s="441" t="s">
        <v>1848</v>
      </c>
      <c r="B1005" s="314" t="s">
        <v>1849</v>
      </c>
      <c r="C1005" s="442">
        <v>771</v>
      </c>
      <c r="D1005" s="447"/>
      <c r="E1005" s="111">
        <f t="shared" si="47"/>
        <v>-1</v>
      </c>
      <c r="F1005" s="286" t="str">
        <f t="shared" si="48"/>
        <v>是</v>
      </c>
      <c r="G1005" s="165" t="str">
        <f t="shared" si="49"/>
        <v>项</v>
      </c>
    </row>
    <row r="1006" ht="36" customHeight="1" spans="1:7">
      <c r="A1006" s="441" t="s">
        <v>1850</v>
      </c>
      <c r="B1006" s="314" t="s">
        <v>1851</v>
      </c>
      <c r="C1006" s="442"/>
      <c r="D1006" s="447">
        <v>220</v>
      </c>
      <c r="E1006" s="111"/>
      <c r="F1006" s="286" t="str">
        <f t="shared" si="48"/>
        <v>是</v>
      </c>
      <c r="G1006" s="165" t="str">
        <f t="shared" si="49"/>
        <v>项</v>
      </c>
    </row>
    <row r="1007" ht="36" customHeight="1" spans="1:7">
      <c r="A1007" s="441" t="s">
        <v>1852</v>
      </c>
      <c r="B1007" s="314" t="s">
        <v>1853</v>
      </c>
      <c r="C1007" s="442"/>
      <c r="D1007" s="447">
        <v>88</v>
      </c>
      <c r="E1007" s="111"/>
      <c r="F1007" s="286" t="str">
        <f t="shared" si="48"/>
        <v>是</v>
      </c>
      <c r="G1007" s="165" t="str">
        <f t="shared" si="49"/>
        <v>项</v>
      </c>
    </row>
    <row r="1008" ht="36" customHeight="1" spans="1:7">
      <c r="A1008" s="441" t="s">
        <v>1854</v>
      </c>
      <c r="B1008" s="314" t="s">
        <v>1855</v>
      </c>
      <c r="C1008" s="442"/>
      <c r="D1008" s="447"/>
      <c r="E1008" s="111"/>
      <c r="F1008" s="286" t="str">
        <f t="shared" si="48"/>
        <v>否</v>
      </c>
      <c r="G1008" s="165" t="str">
        <f t="shared" si="49"/>
        <v>项</v>
      </c>
    </row>
    <row r="1009" ht="36" customHeight="1" spans="1:7">
      <c r="A1009" s="440" t="s">
        <v>1856</v>
      </c>
      <c r="B1009" s="311" t="s">
        <v>1857</v>
      </c>
      <c r="C1009" s="444"/>
      <c r="D1009" s="447">
        <v>0</v>
      </c>
      <c r="E1009" s="111"/>
      <c r="F1009" s="286" t="str">
        <f t="shared" si="48"/>
        <v>否</v>
      </c>
      <c r="G1009" s="165" t="str">
        <f t="shared" si="49"/>
        <v>款</v>
      </c>
    </row>
    <row r="1010" ht="36" customHeight="1" spans="1:7">
      <c r="A1010" s="441" t="s">
        <v>1858</v>
      </c>
      <c r="B1010" s="314" t="s">
        <v>139</v>
      </c>
      <c r="C1010" s="442"/>
      <c r="D1010" s="447"/>
      <c r="E1010" s="111"/>
      <c r="F1010" s="286" t="str">
        <f t="shared" si="48"/>
        <v>否</v>
      </c>
      <c r="G1010" s="165" t="str">
        <f t="shared" si="49"/>
        <v>项</v>
      </c>
    </row>
    <row r="1011" ht="36" customHeight="1" spans="1:7">
      <c r="A1011" s="441" t="s">
        <v>1859</v>
      </c>
      <c r="B1011" s="314" t="s">
        <v>141</v>
      </c>
      <c r="C1011" s="442"/>
      <c r="D1011" s="447"/>
      <c r="E1011" s="111"/>
      <c r="F1011" s="286" t="str">
        <f t="shared" si="48"/>
        <v>否</v>
      </c>
      <c r="G1011" s="165" t="str">
        <f t="shared" si="49"/>
        <v>项</v>
      </c>
    </row>
    <row r="1012" ht="36" customHeight="1" spans="1:7">
      <c r="A1012" s="441" t="s">
        <v>1860</v>
      </c>
      <c r="B1012" s="314" t="s">
        <v>143</v>
      </c>
      <c r="C1012" s="442"/>
      <c r="D1012" s="447"/>
      <c r="E1012" s="111"/>
      <c r="F1012" s="286" t="str">
        <f t="shared" si="48"/>
        <v>否</v>
      </c>
      <c r="G1012" s="165" t="str">
        <f t="shared" si="49"/>
        <v>项</v>
      </c>
    </row>
    <row r="1013" ht="36" customHeight="1" spans="1:7">
      <c r="A1013" s="441" t="s">
        <v>1861</v>
      </c>
      <c r="B1013" s="314" t="s">
        <v>1826</v>
      </c>
      <c r="C1013" s="442"/>
      <c r="D1013" s="447"/>
      <c r="E1013" s="111"/>
      <c r="F1013" s="286" t="str">
        <f t="shared" si="48"/>
        <v>否</v>
      </c>
      <c r="G1013" s="165" t="str">
        <f t="shared" si="49"/>
        <v>项</v>
      </c>
    </row>
    <row r="1014" ht="36" customHeight="1" spans="1:7">
      <c r="A1014" s="441" t="s">
        <v>1862</v>
      </c>
      <c r="B1014" s="314" t="s">
        <v>1863</v>
      </c>
      <c r="C1014" s="442"/>
      <c r="D1014" s="447"/>
      <c r="E1014" s="111"/>
      <c r="F1014" s="286" t="str">
        <f t="shared" si="48"/>
        <v>否</v>
      </c>
      <c r="G1014" s="165" t="str">
        <f t="shared" si="49"/>
        <v>项</v>
      </c>
    </row>
    <row r="1015" ht="36" customHeight="1" spans="1:7">
      <c r="A1015" s="441" t="s">
        <v>1864</v>
      </c>
      <c r="B1015" s="314" t="s">
        <v>1865</v>
      </c>
      <c r="C1015" s="442"/>
      <c r="D1015" s="447"/>
      <c r="E1015" s="111"/>
      <c r="F1015" s="286" t="str">
        <f t="shared" si="48"/>
        <v>否</v>
      </c>
      <c r="G1015" s="165" t="str">
        <f t="shared" si="49"/>
        <v>项</v>
      </c>
    </row>
    <row r="1016" ht="36" customHeight="1" spans="1:7">
      <c r="A1016" s="440" t="s">
        <v>1866</v>
      </c>
      <c r="B1016" s="311" t="s">
        <v>1867</v>
      </c>
      <c r="C1016" s="444">
        <v>12203</v>
      </c>
      <c r="D1016" s="448">
        <v>4640</v>
      </c>
      <c r="E1016" s="108">
        <f t="shared" si="47"/>
        <v>-0.62</v>
      </c>
      <c r="F1016" s="286" t="str">
        <f t="shared" si="48"/>
        <v>是</v>
      </c>
      <c r="G1016" s="165" t="str">
        <f t="shared" si="49"/>
        <v>款</v>
      </c>
    </row>
    <row r="1017" ht="36" customHeight="1" spans="1:7">
      <c r="A1017" s="441" t="s">
        <v>1868</v>
      </c>
      <c r="B1017" s="314" t="s">
        <v>1869</v>
      </c>
      <c r="C1017" s="442">
        <v>250</v>
      </c>
      <c r="D1017" s="447">
        <v>50</v>
      </c>
      <c r="E1017" s="111">
        <f t="shared" si="47"/>
        <v>-0.8</v>
      </c>
      <c r="F1017" s="286" t="str">
        <f t="shared" si="48"/>
        <v>是</v>
      </c>
      <c r="G1017" s="165" t="str">
        <f t="shared" si="49"/>
        <v>项</v>
      </c>
    </row>
    <row r="1018" ht="36" customHeight="1" spans="1:7">
      <c r="A1018" s="441" t="s">
        <v>1870</v>
      </c>
      <c r="B1018" s="314" t="s">
        <v>1871</v>
      </c>
      <c r="C1018" s="442">
        <v>11953</v>
      </c>
      <c r="D1018" s="447">
        <v>4590</v>
      </c>
      <c r="E1018" s="111">
        <f t="shared" si="47"/>
        <v>-0.616</v>
      </c>
      <c r="F1018" s="286" t="str">
        <f t="shared" si="48"/>
        <v>是</v>
      </c>
      <c r="G1018" s="165" t="str">
        <f t="shared" si="49"/>
        <v>项</v>
      </c>
    </row>
    <row r="1019" ht="36" customHeight="1" spans="1:7">
      <c r="A1019" s="441" t="s">
        <v>1872</v>
      </c>
      <c r="B1019" s="314" t="s">
        <v>1873</v>
      </c>
      <c r="C1019" s="442"/>
      <c r="D1019" s="448"/>
      <c r="E1019" s="111"/>
      <c r="F1019" s="286" t="str">
        <f t="shared" si="48"/>
        <v>否</v>
      </c>
      <c r="G1019" s="165" t="str">
        <f t="shared" si="49"/>
        <v>项</v>
      </c>
    </row>
    <row r="1020" ht="36" customHeight="1" spans="1:7">
      <c r="A1020" s="441" t="s">
        <v>1874</v>
      </c>
      <c r="B1020" s="314" t="s">
        <v>1875</v>
      </c>
      <c r="C1020" s="442"/>
      <c r="D1020" s="447"/>
      <c r="E1020" s="111"/>
      <c r="F1020" s="286" t="str">
        <f t="shared" si="48"/>
        <v>否</v>
      </c>
      <c r="G1020" s="165" t="str">
        <f t="shared" si="49"/>
        <v>项</v>
      </c>
    </row>
    <row r="1021" ht="36" customHeight="1" spans="1:7">
      <c r="A1021" s="440" t="s">
        <v>1876</v>
      </c>
      <c r="B1021" s="311" t="s">
        <v>1877</v>
      </c>
      <c r="C1021" s="444"/>
      <c r="D1021" s="447">
        <v>0</v>
      </c>
      <c r="E1021" s="111"/>
      <c r="F1021" s="286" t="str">
        <f t="shared" si="48"/>
        <v>否</v>
      </c>
      <c r="G1021" s="165" t="str">
        <f t="shared" si="49"/>
        <v>款</v>
      </c>
    </row>
    <row r="1022" ht="36" customHeight="1" spans="1:7">
      <c r="A1022" s="441" t="s">
        <v>1878</v>
      </c>
      <c r="B1022" s="314" t="s">
        <v>1879</v>
      </c>
      <c r="C1022" s="445"/>
      <c r="D1022" s="447"/>
      <c r="E1022" s="111"/>
      <c r="F1022" s="286" t="str">
        <f t="shared" si="48"/>
        <v>否</v>
      </c>
      <c r="G1022" s="165" t="str">
        <f t="shared" si="49"/>
        <v>项</v>
      </c>
    </row>
    <row r="1023" ht="36" customHeight="1" spans="1:7">
      <c r="A1023" s="441" t="s">
        <v>1880</v>
      </c>
      <c r="B1023" s="314" t="s">
        <v>1881</v>
      </c>
      <c r="C1023" s="442"/>
      <c r="D1023" s="447"/>
      <c r="E1023" s="111"/>
      <c r="F1023" s="286" t="str">
        <f t="shared" si="48"/>
        <v>否</v>
      </c>
      <c r="G1023" s="165" t="str">
        <f t="shared" si="49"/>
        <v>项</v>
      </c>
    </row>
    <row r="1024" ht="36" customHeight="1" spans="1:7">
      <c r="A1024" s="451" t="s">
        <v>1882</v>
      </c>
      <c r="B1024" s="452" t="s">
        <v>519</v>
      </c>
      <c r="C1024" s="444"/>
      <c r="D1024" s="447"/>
      <c r="E1024" s="111"/>
      <c r="F1024" s="286" t="str">
        <f t="shared" si="48"/>
        <v>否</v>
      </c>
      <c r="G1024" s="165" t="str">
        <f t="shared" si="49"/>
        <v>项</v>
      </c>
    </row>
    <row r="1025" s="425" customFormat="1" ht="36" customHeight="1" spans="1:7">
      <c r="A1025" s="435" t="s">
        <v>95</v>
      </c>
      <c r="B1025" s="436" t="s">
        <v>96</v>
      </c>
      <c r="C1025" s="444">
        <v>1526</v>
      </c>
      <c r="D1025" s="448">
        <v>2898</v>
      </c>
      <c r="E1025" s="108">
        <f t="shared" si="47"/>
        <v>0.899</v>
      </c>
      <c r="F1025" s="439" t="str">
        <f t="shared" si="48"/>
        <v>是</v>
      </c>
      <c r="G1025" s="425" t="str">
        <f t="shared" si="49"/>
        <v>类</v>
      </c>
    </row>
    <row r="1026" ht="36" customHeight="1" spans="1:7">
      <c r="A1026" s="440" t="s">
        <v>1883</v>
      </c>
      <c r="B1026" s="311" t="s">
        <v>1884</v>
      </c>
      <c r="C1026" s="444"/>
      <c r="D1026" s="447"/>
      <c r="E1026" s="111"/>
      <c r="F1026" s="286" t="str">
        <f t="shared" si="48"/>
        <v>否</v>
      </c>
      <c r="G1026" s="165" t="str">
        <f t="shared" si="49"/>
        <v>款</v>
      </c>
    </row>
    <row r="1027" ht="36" customHeight="1" spans="1:7">
      <c r="A1027" s="441" t="s">
        <v>1885</v>
      </c>
      <c r="B1027" s="314" t="s">
        <v>139</v>
      </c>
      <c r="C1027" s="442"/>
      <c r="D1027" s="447"/>
      <c r="E1027" s="111"/>
      <c r="F1027" s="286" t="str">
        <f t="shared" si="48"/>
        <v>否</v>
      </c>
      <c r="G1027" s="165" t="str">
        <f t="shared" si="49"/>
        <v>项</v>
      </c>
    </row>
    <row r="1028" ht="36" customHeight="1" spans="1:7">
      <c r="A1028" s="441" t="s">
        <v>1886</v>
      </c>
      <c r="B1028" s="314" t="s">
        <v>141</v>
      </c>
      <c r="C1028" s="442"/>
      <c r="D1028" s="447"/>
      <c r="E1028" s="111"/>
      <c r="F1028" s="286" t="str">
        <f t="shared" si="48"/>
        <v>否</v>
      </c>
      <c r="G1028" s="165" t="str">
        <f t="shared" si="49"/>
        <v>项</v>
      </c>
    </row>
    <row r="1029" ht="36" customHeight="1" spans="1:7">
      <c r="A1029" s="441" t="s">
        <v>1887</v>
      </c>
      <c r="B1029" s="314" t="s">
        <v>143</v>
      </c>
      <c r="C1029" s="442"/>
      <c r="D1029" s="447"/>
      <c r="E1029" s="111"/>
      <c r="F1029" s="286" t="str">
        <f t="shared" si="48"/>
        <v>否</v>
      </c>
      <c r="G1029" s="165" t="str">
        <f t="shared" si="49"/>
        <v>项</v>
      </c>
    </row>
    <row r="1030" ht="36" customHeight="1" spans="1:7">
      <c r="A1030" s="441" t="s">
        <v>1888</v>
      </c>
      <c r="B1030" s="314" t="s">
        <v>1889</v>
      </c>
      <c r="C1030" s="442"/>
      <c r="D1030" s="447">
        <v>0</v>
      </c>
      <c r="E1030" s="111"/>
      <c r="F1030" s="286" t="str">
        <f t="shared" si="48"/>
        <v>否</v>
      </c>
      <c r="G1030" s="165" t="str">
        <f t="shared" si="49"/>
        <v>项</v>
      </c>
    </row>
    <row r="1031" ht="36" customHeight="1" spans="1:7">
      <c r="A1031" s="441" t="s">
        <v>1890</v>
      </c>
      <c r="B1031" s="314" t="s">
        <v>1891</v>
      </c>
      <c r="C1031" s="442"/>
      <c r="D1031" s="447"/>
      <c r="E1031" s="111"/>
      <c r="F1031" s="286" t="str">
        <f t="shared" si="48"/>
        <v>否</v>
      </c>
      <c r="G1031" s="165" t="str">
        <f t="shared" si="49"/>
        <v>项</v>
      </c>
    </row>
    <row r="1032" ht="36" customHeight="1" spans="1:7">
      <c r="A1032" s="441" t="s">
        <v>1892</v>
      </c>
      <c r="B1032" s="314" t="s">
        <v>1893</v>
      </c>
      <c r="C1032" s="442"/>
      <c r="D1032" s="447"/>
      <c r="E1032" s="111"/>
      <c r="F1032" s="286" t="str">
        <f t="shared" si="48"/>
        <v>否</v>
      </c>
      <c r="G1032" s="165" t="str">
        <f t="shared" si="49"/>
        <v>项</v>
      </c>
    </row>
    <row r="1033" ht="36" customHeight="1" spans="1:7">
      <c r="A1033" s="441" t="s">
        <v>1894</v>
      </c>
      <c r="B1033" s="314" t="s">
        <v>1895</v>
      </c>
      <c r="C1033" s="445"/>
      <c r="D1033" s="447"/>
      <c r="E1033" s="111"/>
      <c r="F1033" s="286" t="str">
        <f t="shared" si="48"/>
        <v>否</v>
      </c>
      <c r="G1033" s="165" t="str">
        <f t="shared" si="49"/>
        <v>项</v>
      </c>
    </row>
    <row r="1034" ht="36" customHeight="1" spans="1:7">
      <c r="A1034" s="441" t="s">
        <v>1896</v>
      </c>
      <c r="B1034" s="314" t="s">
        <v>1897</v>
      </c>
      <c r="C1034" s="442"/>
      <c r="D1034" s="447"/>
      <c r="E1034" s="111"/>
      <c r="F1034" s="286" t="str">
        <f t="shared" ref="F1034:F1097" si="50">IF(LEN(A1034)=3,"是",IF(B1034&lt;&gt;"",IF(SUM(C1034:D1034)&lt;&gt;0,"是","否"),"是"))</f>
        <v>否</v>
      </c>
      <c r="G1034" s="165" t="str">
        <f t="shared" ref="G1034:G1097" si="51">IF(LEN(A1034)=3,"类",IF(LEN(A1034)=5,"款","项"))</f>
        <v>项</v>
      </c>
    </row>
    <row r="1035" ht="36" customHeight="1" spans="1:7">
      <c r="A1035" s="441" t="s">
        <v>1898</v>
      </c>
      <c r="B1035" s="314" t="s">
        <v>1899</v>
      </c>
      <c r="C1035" s="442"/>
      <c r="D1035" s="447"/>
      <c r="E1035" s="111"/>
      <c r="F1035" s="286" t="str">
        <f t="shared" si="50"/>
        <v>否</v>
      </c>
      <c r="G1035" s="165" t="str">
        <f t="shared" si="51"/>
        <v>项</v>
      </c>
    </row>
    <row r="1036" ht="36" customHeight="1" spans="1:7">
      <c r="A1036" s="440" t="s">
        <v>1900</v>
      </c>
      <c r="B1036" s="311" t="s">
        <v>1901</v>
      </c>
      <c r="C1036" s="444"/>
      <c r="D1036" s="447"/>
      <c r="E1036" s="111"/>
      <c r="F1036" s="286" t="str">
        <f t="shared" si="50"/>
        <v>否</v>
      </c>
      <c r="G1036" s="165" t="str">
        <f t="shared" si="51"/>
        <v>款</v>
      </c>
    </row>
    <row r="1037" ht="36" customHeight="1" spans="1:7">
      <c r="A1037" s="441" t="s">
        <v>1902</v>
      </c>
      <c r="B1037" s="314" t="s">
        <v>139</v>
      </c>
      <c r="C1037" s="442"/>
      <c r="D1037" s="447"/>
      <c r="E1037" s="111"/>
      <c r="F1037" s="286" t="str">
        <f t="shared" si="50"/>
        <v>否</v>
      </c>
      <c r="G1037" s="165" t="str">
        <f t="shared" si="51"/>
        <v>项</v>
      </c>
    </row>
    <row r="1038" ht="36" customHeight="1" spans="1:7">
      <c r="A1038" s="441" t="s">
        <v>1903</v>
      </c>
      <c r="B1038" s="314" t="s">
        <v>141</v>
      </c>
      <c r="C1038" s="442"/>
      <c r="D1038" s="448"/>
      <c r="E1038" s="111"/>
      <c r="F1038" s="286" t="str">
        <f t="shared" si="50"/>
        <v>否</v>
      </c>
      <c r="G1038" s="165" t="str">
        <f t="shared" si="51"/>
        <v>项</v>
      </c>
    </row>
    <row r="1039" ht="36" customHeight="1" spans="1:7">
      <c r="A1039" s="441" t="s">
        <v>1904</v>
      </c>
      <c r="B1039" s="314" t="s">
        <v>143</v>
      </c>
      <c r="C1039" s="442"/>
      <c r="D1039" s="447"/>
      <c r="E1039" s="111"/>
      <c r="F1039" s="286" t="str">
        <f t="shared" si="50"/>
        <v>否</v>
      </c>
      <c r="G1039" s="165" t="str">
        <f t="shared" si="51"/>
        <v>项</v>
      </c>
    </row>
    <row r="1040" ht="36" customHeight="1" spans="1:7">
      <c r="A1040" s="441" t="s">
        <v>1905</v>
      </c>
      <c r="B1040" s="314" t="s">
        <v>1906</v>
      </c>
      <c r="C1040" s="442"/>
      <c r="D1040" s="447"/>
      <c r="E1040" s="111"/>
      <c r="F1040" s="286" t="str">
        <f t="shared" si="50"/>
        <v>否</v>
      </c>
      <c r="G1040" s="165" t="str">
        <f t="shared" si="51"/>
        <v>项</v>
      </c>
    </row>
    <row r="1041" ht="36" customHeight="1" spans="1:7">
      <c r="A1041" s="441" t="s">
        <v>1907</v>
      </c>
      <c r="B1041" s="314" t="s">
        <v>1908</v>
      </c>
      <c r="C1041" s="442"/>
      <c r="D1041" s="447"/>
      <c r="E1041" s="111"/>
      <c r="F1041" s="286" t="str">
        <f t="shared" si="50"/>
        <v>否</v>
      </c>
      <c r="G1041" s="165" t="str">
        <f t="shared" si="51"/>
        <v>项</v>
      </c>
    </row>
    <row r="1042" ht="36" customHeight="1" spans="1:7">
      <c r="A1042" s="441" t="s">
        <v>1909</v>
      </c>
      <c r="B1042" s="314" t="s">
        <v>1910</v>
      </c>
      <c r="C1042" s="442"/>
      <c r="D1042" s="447"/>
      <c r="E1042" s="111"/>
      <c r="F1042" s="286" t="str">
        <f t="shared" si="50"/>
        <v>否</v>
      </c>
      <c r="G1042" s="165" t="str">
        <f t="shared" si="51"/>
        <v>项</v>
      </c>
    </row>
    <row r="1043" ht="36" customHeight="1" spans="1:7">
      <c r="A1043" s="441" t="s">
        <v>1911</v>
      </c>
      <c r="B1043" s="314" t="s">
        <v>1912</v>
      </c>
      <c r="C1043" s="445"/>
      <c r="D1043" s="447"/>
      <c r="E1043" s="111"/>
      <c r="F1043" s="286" t="str">
        <f t="shared" si="50"/>
        <v>否</v>
      </c>
      <c r="G1043" s="165" t="str">
        <f t="shared" si="51"/>
        <v>项</v>
      </c>
    </row>
    <row r="1044" ht="36" customHeight="1" spans="1:7">
      <c r="A1044" s="441" t="s">
        <v>1913</v>
      </c>
      <c r="B1044" s="314" t="s">
        <v>1914</v>
      </c>
      <c r="C1044" s="442"/>
      <c r="D1044" s="447"/>
      <c r="E1044" s="111"/>
      <c r="F1044" s="286" t="str">
        <f t="shared" si="50"/>
        <v>否</v>
      </c>
      <c r="G1044" s="165" t="str">
        <f t="shared" si="51"/>
        <v>项</v>
      </c>
    </row>
    <row r="1045" ht="36" customHeight="1" spans="1:7">
      <c r="A1045" s="441" t="s">
        <v>1915</v>
      </c>
      <c r="B1045" s="314" t="s">
        <v>1916</v>
      </c>
      <c r="C1045" s="442"/>
      <c r="D1045" s="447"/>
      <c r="E1045" s="111"/>
      <c r="F1045" s="286" t="str">
        <f t="shared" si="50"/>
        <v>否</v>
      </c>
      <c r="G1045" s="165" t="str">
        <f t="shared" si="51"/>
        <v>项</v>
      </c>
    </row>
    <row r="1046" ht="36" customHeight="1" spans="1:7">
      <c r="A1046" s="441" t="s">
        <v>1917</v>
      </c>
      <c r="B1046" s="314" t="s">
        <v>1918</v>
      </c>
      <c r="C1046" s="442"/>
      <c r="D1046" s="447"/>
      <c r="E1046" s="111"/>
      <c r="F1046" s="286" t="str">
        <f t="shared" si="50"/>
        <v>否</v>
      </c>
      <c r="G1046" s="165" t="str">
        <f t="shared" si="51"/>
        <v>项</v>
      </c>
    </row>
    <row r="1047" ht="36" customHeight="1" spans="1:7">
      <c r="A1047" s="441" t="s">
        <v>1919</v>
      </c>
      <c r="B1047" s="314" t="s">
        <v>1920</v>
      </c>
      <c r="C1047" s="442"/>
      <c r="D1047" s="447"/>
      <c r="E1047" s="111"/>
      <c r="F1047" s="286" t="str">
        <f t="shared" si="50"/>
        <v>否</v>
      </c>
      <c r="G1047" s="165" t="str">
        <f t="shared" si="51"/>
        <v>项</v>
      </c>
    </row>
    <row r="1048" ht="36" customHeight="1" spans="1:7">
      <c r="A1048" s="441" t="s">
        <v>1921</v>
      </c>
      <c r="B1048" s="314" t="s">
        <v>1922</v>
      </c>
      <c r="C1048" s="445"/>
      <c r="D1048" s="447"/>
      <c r="E1048" s="111"/>
      <c r="F1048" s="286" t="str">
        <f t="shared" si="50"/>
        <v>否</v>
      </c>
      <c r="G1048" s="165" t="str">
        <f t="shared" si="51"/>
        <v>项</v>
      </c>
    </row>
    <row r="1049" ht="36" customHeight="1" spans="1:7">
      <c r="A1049" s="441" t="s">
        <v>1923</v>
      </c>
      <c r="B1049" s="314" t="s">
        <v>1924</v>
      </c>
      <c r="C1049" s="442"/>
      <c r="D1049" s="447"/>
      <c r="E1049" s="111"/>
      <c r="F1049" s="286" t="str">
        <f t="shared" si="50"/>
        <v>否</v>
      </c>
      <c r="G1049" s="165" t="str">
        <f t="shared" si="51"/>
        <v>项</v>
      </c>
    </row>
    <row r="1050" ht="36" customHeight="1" spans="1:7">
      <c r="A1050" s="441" t="s">
        <v>1925</v>
      </c>
      <c r="B1050" s="314" t="s">
        <v>1926</v>
      </c>
      <c r="C1050" s="442"/>
      <c r="D1050" s="447"/>
      <c r="E1050" s="111"/>
      <c r="F1050" s="286" t="str">
        <f t="shared" si="50"/>
        <v>否</v>
      </c>
      <c r="G1050" s="165" t="str">
        <f t="shared" si="51"/>
        <v>项</v>
      </c>
    </row>
    <row r="1051" ht="36" customHeight="1" spans="1:7">
      <c r="A1051" s="441" t="s">
        <v>1927</v>
      </c>
      <c r="B1051" s="314" t="s">
        <v>1928</v>
      </c>
      <c r="C1051" s="442"/>
      <c r="D1051" s="447"/>
      <c r="E1051" s="111"/>
      <c r="F1051" s="286" t="str">
        <f t="shared" si="50"/>
        <v>否</v>
      </c>
      <c r="G1051" s="165" t="str">
        <f t="shared" si="51"/>
        <v>项</v>
      </c>
    </row>
    <row r="1052" ht="36" customHeight="1" spans="1:7">
      <c r="A1052" s="440" t="s">
        <v>1929</v>
      </c>
      <c r="B1052" s="311" t="s">
        <v>1930</v>
      </c>
      <c r="C1052" s="444"/>
      <c r="D1052" s="447"/>
      <c r="E1052" s="111"/>
      <c r="F1052" s="286" t="str">
        <f t="shared" si="50"/>
        <v>否</v>
      </c>
      <c r="G1052" s="165" t="str">
        <f t="shared" si="51"/>
        <v>款</v>
      </c>
    </row>
    <row r="1053" ht="36" customHeight="1" spans="1:7">
      <c r="A1053" s="441" t="s">
        <v>1931</v>
      </c>
      <c r="B1053" s="314" t="s">
        <v>139</v>
      </c>
      <c r="C1053" s="442"/>
      <c r="D1053" s="447"/>
      <c r="E1053" s="111"/>
      <c r="F1053" s="286" t="str">
        <f t="shared" si="50"/>
        <v>否</v>
      </c>
      <c r="G1053" s="165" t="str">
        <f t="shared" si="51"/>
        <v>项</v>
      </c>
    </row>
    <row r="1054" ht="36" customHeight="1" spans="1:7">
      <c r="A1054" s="441" t="s">
        <v>1932</v>
      </c>
      <c r="B1054" s="314" t="s">
        <v>141</v>
      </c>
      <c r="C1054" s="442"/>
      <c r="D1054" s="447"/>
      <c r="E1054" s="111"/>
      <c r="F1054" s="286" t="str">
        <f t="shared" si="50"/>
        <v>否</v>
      </c>
      <c r="G1054" s="165" t="str">
        <f t="shared" si="51"/>
        <v>项</v>
      </c>
    </row>
    <row r="1055" ht="36" customHeight="1" spans="1:7">
      <c r="A1055" s="441" t="s">
        <v>1933</v>
      </c>
      <c r="B1055" s="314" t="s">
        <v>143</v>
      </c>
      <c r="C1055" s="445"/>
      <c r="D1055" s="447"/>
      <c r="E1055" s="111"/>
      <c r="F1055" s="286" t="str">
        <f t="shared" si="50"/>
        <v>否</v>
      </c>
      <c r="G1055" s="165" t="str">
        <f t="shared" si="51"/>
        <v>项</v>
      </c>
    </row>
    <row r="1056" ht="36" customHeight="1" spans="1:7">
      <c r="A1056" s="441" t="s">
        <v>1934</v>
      </c>
      <c r="B1056" s="314" t="s">
        <v>1935</v>
      </c>
      <c r="C1056" s="442"/>
      <c r="D1056" s="448"/>
      <c r="E1056" s="111"/>
      <c r="F1056" s="286" t="str">
        <f t="shared" si="50"/>
        <v>否</v>
      </c>
      <c r="G1056" s="165" t="str">
        <f t="shared" si="51"/>
        <v>项</v>
      </c>
    </row>
    <row r="1057" ht="36" customHeight="1" spans="1:7">
      <c r="A1057" s="440" t="s">
        <v>1936</v>
      </c>
      <c r="B1057" s="311" t="s">
        <v>1937</v>
      </c>
      <c r="C1057" s="444">
        <v>1181</v>
      </c>
      <c r="D1057" s="448">
        <v>2788</v>
      </c>
      <c r="E1057" s="108">
        <f t="shared" ref="E1057:E1092" si="52">(D1057-C1057)/C1057</f>
        <v>1.361</v>
      </c>
      <c r="F1057" s="286" t="str">
        <f t="shared" si="50"/>
        <v>是</v>
      </c>
      <c r="G1057" s="165" t="str">
        <f t="shared" si="51"/>
        <v>款</v>
      </c>
    </row>
    <row r="1058" ht="36" customHeight="1" spans="1:7">
      <c r="A1058" s="441" t="s">
        <v>1938</v>
      </c>
      <c r="B1058" s="314" t="s">
        <v>139</v>
      </c>
      <c r="C1058" s="442"/>
      <c r="D1058" s="447"/>
      <c r="E1058" s="111"/>
      <c r="F1058" s="286" t="str">
        <f t="shared" si="50"/>
        <v>否</v>
      </c>
      <c r="G1058" s="165" t="str">
        <f t="shared" si="51"/>
        <v>项</v>
      </c>
    </row>
    <row r="1059" ht="36" customHeight="1" spans="1:7">
      <c r="A1059" s="441" t="s">
        <v>1939</v>
      </c>
      <c r="B1059" s="314" t="s">
        <v>141</v>
      </c>
      <c r="C1059" s="442"/>
      <c r="D1059" s="448"/>
      <c r="E1059" s="111"/>
      <c r="F1059" s="286" t="str">
        <f t="shared" si="50"/>
        <v>否</v>
      </c>
      <c r="G1059" s="165" t="str">
        <f t="shared" si="51"/>
        <v>项</v>
      </c>
    </row>
    <row r="1060" ht="36" customHeight="1" spans="1:7">
      <c r="A1060" s="441" t="s">
        <v>1940</v>
      </c>
      <c r="B1060" s="314" t="s">
        <v>143</v>
      </c>
      <c r="C1060" s="445"/>
      <c r="D1060" s="448"/>
      <c r="E1060" s="111"/>
      <c r="F1060" s="286" t="str">
        <f t="shared" si="50"/>
        <v>否</v>
      </c>
      <c r="G1060" s="165" t="str">
        <f t="shared" si="51"/>
        <v>项</v>
      </c>
    </row>
    <row r="1061" ht="36" customHeight="1" spans="1:7">
      <c r="A1061" s="441" t="s">
        <v>1941</v>
      </c>
      <c r="B1061" s="314" t="s">
        <v>1942</v>
      </c>
      <c r="C1061" s="442"/>
      <c r="D1061" s="448"/>
      <c r="E1061" s="111"/>
      <c r="F1061" s="286" t="str">
        <f t="shared" si="50"/>
        <v>否</v>
      </c>
      <c r="G1061" s="165" t="str">
        <f t="shared" si="51"/>
        <v>项</v>
      </c>
    </row>
    <row r="1062" ht="36" customHeight="1" spans="1:7">
      <c r="A1062" s="441" t="s">
        <v>1943</v>
      </c>
      <c r="B1062" s="314" t="s">
        <v>1944</v>
      </c>
      <c r="C1062" s="442"/>
      <c r="D1062" s="448"/>
      <c r="E1062" s="111"/>
      <c r="F1062" s="286" t="str">
        <f t="shared" si="50"/>
        <v>否</v>
      </c>
      <c r="G1062" s="165" t="str">
        <f t="shared" si="51"/>
        <v>项</v>
      </c>
    </row>
    <row r="1063" ht="36" customHeight="1" spans="1:7">
      <c r="A1063" s="441" t="s">
        <v>1945</v>
      </c>
      <c r="B1063" s="314" t="s">
        <v>1946</v>
      </c>
      <c r="C1063" s="445"/>
      <c r="D1063" s="448"/>
      <c r="E1063" s="111"/>
      <c r="F1063" s="286" t="str">
        <f t="shared" si="50"/>
        <v>否</v>
      </c>
      <c r="G1063" s="165" t="str">
        <f t="shared" si="51"/>
        <v>项</v>
      </c>
    </row>
    <row r="1064" ht="36" customHeight="1" spans="1:7">
      <c r="A1064" s="441" t="s">
        <v>1947</v>
      </c>
      <c r="B1064" s="314" t="s">
        <v>1948</v>
      </c>
      <c r="C1064" s="445">
        <v>8</v>
      </c>
      <c r="D1064" s="447">
        <v>6</v>
      </c>
      <c r="E1064" s="111">
        <f t="shared" si="52"/>
        <v>-0.25</v>
      </c>
      <c r="F1064" s="286" t="str">
        <f t="shared" si="50"/>
        <v>是</v>
      </c>
      <c r="G1064" s="165" t="str">
        <f t="shared" si="51"/>
        <v>项</v>
      </c>
    </row>
    <row r="1065" ht="36" customHeight="1" spans="1:7">
      <c r="A1065" s="441" t="s">
        <v>1949</v>
      </c>
      <c r="B1065" s="314" t="s">
        <v>1950</v>
      </c>
      <c r="C1065" s="442"/>
      <c r="D1065" s="447"/>
      <c r="E1065" s="111"/>
      <c r="F1065" s="286" t="str">
        <f t="shared" si="50"/>
        <v>否</v>
      </c>
      <c r="G1065" s="165" t="str">
        <f t="shared" si="51"/>
        <v>项</v>
      </c>
    </row>
    <row r="1066" ht="36" customHeight="1" spans="1:7">
      <c r="A1066" s="441" t="s">
        <v>1951</v>
      </c>
      <c r="B1066" s="314" t="s">
        <v>1952</v>
      </c>
      <c r="C1066" s="442">
        <v>1173</v>
      </c>
      <c r="D1066" s="447">
        <v>2782</v>
      </c>
      <c r="E1066" s="111">
        <f t="shared" si="52"/>
        <v>1.372</v>
      </c>
      <c r="F1066" s="286" t="str">
        <f t="shared" si="50"/>
        <v>是</v>
      </c>
      <c r="G1066" s="165" t="str">
        <f t="shared" si="51"/>
        <v>项</v>
      </c>
    </row>
    <row r="1067" ht="36" customHeight="1" spans="1:7">
      <c r="A1067" s="441" t="s">
        <v>1953</v>
      </c>
      <c r="B1067" s="314" t="s">
        <v>1954</v>
      </c>
      <c r="C1067" s="442"/>
      <c r="D1067" s="448"/>
      <c r="E1067" s="111"/>
      <c r="F1067" s="286" t="str">
        <f t="shared" si="50"/>
        <v>否</v>
      </c>
      <c r="G1067" s="165" t="str">
        <f t="shared" si="51"/>
        <v>项</v>
      </c>
    </row>
    <row r="1068" ht="36" customHeight="1" spans="1:7">
      <c r="A1068" s="441" t="s">
        <v>1955</v>
      </c>
      <c r="B1068" s="314" t="s">
        <v>1826</v>
      </c>
      <c r="C1068" s="442"/>
      <c r="D1068" s="448"/>
      <c r="E1068" s="111"/>
      <c r="F1068" s="286" t="str">
        <f t="shared" si="50"/>
        <v>否</v>
      </c>
      <c r="G1068" s="165" t="str">
        <f t="shared" si="51"/>
        <v>项</v>
      </c>
    </row>
    <row r="1069" ht="36" customHeight="1" spans="1:7">
      <c r="A1069" s="441" t="s">
        <v>1956</v>
      </c>
      <c r="B1069" s="314" t="s">
        <v>1957</v>
      </c>
      <c r="C1069" s="442"/>
      <c r="D1069" s="448"/>
      <c r="E1069" s="111"/>
      <c r="F1069" s="286" t="str">
        <f t="shared" si="50"/>
        <v>否</v>
      </c>
      <c r="G1069" s="165" t="str">
        <f t="shared" si="51"/>
        <v>项</v>
      </c>
    </row>
    <row r="1070" ht="36" customHeight="1" spans="1:7">
      <c r="A1070" s="446">
        <v>2150516</v>
      </c>
      <c r="B1070" s="463" t="s">
        <v>1958</v>
      </c>
      <c r="C1070" s="442"/>
      <c r="D1070" s="448"/>
      <c r="E1070" s="111"/>
      <c r="F1070" s="286" t="str">
        <f t="shared" si="50"/>
        <v>否</v>
      </c>
      <c r="G1070" s="165" t="str">
        <f t="shared" si="51"/>
        <v>项</v>
      </c>
    </row>
    <row r="1071" ht="36" customHeight="1" spans="1:7">
      <c r="A1071" s="446">
        <v>2150517</v>
      </c>
      <c r="B1071" s="463" t="s">
        <v>1959</v>
      </c>
      <c r="C1071" s="444"/>
      <c r="D1071" s="448"/>
      <c r="E1071" s="111"/>
      <c r="F1071" s="286" t="str">
        <f t="shared" si="50"/>
        <v>否</v>
      </c>
      <c r="G1071" s="165" t="str">
        <f t="shared" si="51"/>
        <v>项</v>
      </c>
    </row>
    <row r="1072" ht="36" customHeight="1" spans="1:7">
      <c r="A1072" s="446">
        <v>2150550</v>
      </c>
      <c r="B1072" s="463" t="s">
        <v>157</v>
      </c>
      <c r="C1072" s="442"/>
      <c r="D1072" s="448"/>
      <c r="E1072" s="111"/>
      <c r="F1072" s="286" t="str">
        <f t="shared" si="50"/>
        <v>否</v>
      </c>
      <c r="G1072" s="165" t="str">
        <f t="shared" si="51"/>
        <v>项</v>
      </c>
    </row>
    <row r="1073" ht="36" customHeight="1" spans="1:7">
      <c r="A1073" s="441" t="s">
        <v>1960</v>
      </c>
      <c r="B1073" s="314" t="s">
        <v>1961</v>
      </c>
      <c r="C1073" s="442"/>
      <c r="D1073" s="448"/>
      <c r="E1073" s="111"/>
      <c r="F1073" s="286" t="str">
        <f t="shared" si="50"/>
        <v>否</v>
      </c>
      <c r="G1073" s="165" t="str">
        <f t="shared" si="51"/>
        <v>项</v>
      </c>
    </row>
    <row r="1074" ht="36" customHeight="1" spans="1:7">
      <c r="A1074" s="440" t="s">
        <v>1962</v>
      </c>
      <c r="B1074" s="311" t="s">
        <v>1963</v>
      </c>
      <c r="C1074" s="445"/>
      <c r="D1074" s="448"/>
      <c r="E1074" s="111"/>
      <c r="F1074" s="286" t="str">
        <f t="shared" si="50"/>
        <v>否</v>
      </c>
      <c r="G1074" s="165" t="str">
        <f t="shared" si="51"/>
        <v>款</v>
      </c>
    </row>
    <row r="1075" ht="36" customHeight="1" spans="1:7">
      <c r="A1075" s="441" t="s">
        <v>1964</v>
      </c>
      <c r="B1075" s="314" t="s">
        <v>139</v>
      </c>
      <c r="C1075" s="442"/>
      <c r="D1075" s="448"/>
      <c r="E1075" s="111"/>
      <c r="F1075" s="286" t="str">
        <f t="shared" si="50"/>
        <v>否</v>
      </c>
      <c r="G1075" s="165" t="str">
        <f t="shared" si="51"/>
        <v>项</v>
      </c>
    </row>
    <row r="1076" ht="36" customHeight="1" spans="1:7">
      <c r="A1076" s="441" t="s">
        <v>1965</v>
      </c>
      <c r="B1076" s="314" t="s">
        <v>141</v>
      </c>
      <c r="C1076" s="442"/>
      <c r="D1076" s="448"/>
      <c r="E1076" s="111"/>
      <c r="F1076" s="286" t="str">
        <f t="shared" si="50"/>
        <v>否</v>
      </c>
      <c r="G1076" s="165" t="str">
        <f t="shared" si="51"/>
        <v>项</v>
      </c>
    </row>
    <row r="1077" ht="36" customHeight="1" spans="1:7">
      <c r="A1077" s="441" t="s">
        <v>1966</v>
      </c>
      <c r="B1077" s="314" t="s">
        <v>143</v>
      </c>
      <c r="C1077" s="442"/>
      <c r="D1077" s="448"/>
      <c r="E1077" s="111"/>
      <c r="F1077" s="286" t="str">
        <f t="shared" si="50"/>
        <v>否</v>
      </c>
      <c r="G1077" s="165" t="str">
        <f t="shared" si="51"/>
        <v>项</v>
      </c>
    </row>
    <row r="1078" ht="36" customHeight="1" spans="1:7">
      <c r="A1078" s="441" t="s">
        <v>1967</v>
      </c>
      <c r="B1078" s="314" t="s">
        <v>1968</v>
      </c>
      <c r="C1078" s="442"/>
      <c r="D1078" s="448"/>
      <c r="E1078" s="111"/>
      <c r="F1078" s="286" t="str">
        <f t="shared" si="50"/>
        <v>否</v>
      </c>
      <c r="G1078" s="165" t="str">
        <f t="shared" si="51"/>
        <v>项</v>
      </c>
    </row>
    <row r="1079" ht="36" customHeight="1" spans="1:7">
      <c r="A1079" s="441" t="s">
        <v>1969</v>
      </c>
      <c r="B1079" s="314" t="s">
        <v>1970</v>
      </c>
      <c r="C1079" s="442"/>
      <c r="D1079" s="448"/>
      <c r="E1079" s="111"/>
      <c r="F1079" s="286" t="str">
        <f t="shared" si="50"/>
        <v>否</v>
      </c>
      <c r="G1079" s="165" t="str">
        <f t="shared" si="51"/>
        <v>项</v>
      </c>
    </row>
    <row r="1080" ht="36" customHeight="1" spans="1:7">
      <c r="A1080" s="441" t="s">
        <v>1971</v>
      </c>
      <c r="B1080" s="314" t="s">
        <v>1972</v>
      </c>
      <c r="C1080" s="442"/>
      <c r="D1080" s="448"/>
      <c r="E1080" s="111"/>
      <c r="F1080" s="286" t="str">
        <f t="shared" si="50"/>
        <v>否</v>
      </c>
      <c r="G1080" s="165" t="str">
        <f t="shared" si="51"/>
        <v>项</v>
      </c>
    </row>
    <row r="1081" ht="36" customHeight="1" spans="1:7">
      <c r="A1081" s="440" t="s">
        <v>1973</v>
      </c>
      <c r="B1081" s="311" t="s">
        <v>1974</v>
      </c>
      <c r="C1081" s="444">
        <v>240</v>
      </c>
      <c r="D1081" s="448">
        <v>110</v>
      </c>
      <c r="E1081" s="108">
        <f t="shared" si="52"/>
        <v>-0.542</v>
      </c>
      <c r="F1081" s="286" t="str">
        <f t="shared" si="50"/>
        <v>是</v>
      </c>
      <c r="G1081" s="165" t="str">
        <f t="shared" si="51"/>
        <v>款</v>
      </c>
    </row>
    <row r="1082" ht="36" customHeight="1" spans="1:7">
      <c r="A1082" s="441" t="s">
        <v>1975</v>
      </c>
      <c r="B1082" s="314" t="s">
        <v>139</v>
      </c>
      <c r="C1082" s="442"/>
      <c r="D1082" s="447"/>
      <c r="E1082" s="111"/>
      <c r="F1082" s="286" t="str">
        <f t="shared" si="50"/>
        <v>否</v>
      </c>
      <c r="G1082" s="165" t="str">
        <f t="shared" si="51"/>
        <v>项</v>
      </c>
    </row>
    <row r="1083" ht="36" customHeight="1" spans="1:7">
      <c r="A1083" s="441" t="s">
        <v>1976</v>
      </c>
      <c r="B1083" s="314" t="s">
        <v>141</v>
      </c>
      <c r="C1083" s="442"/>
      <c r="D1083" s="447"/>
      <c r="E1083" s="111"/>
      <c r="F1083" s="286" t="str">
        <f t="shared" si="50"/>
        <v>否</v>
      </c>
      <c r="G1083" s="165" t="str">
        <f t="shared" si="51"/>
        <v>项</v>
      </c>
    </row>
    <row r="1084" ht="36" customHeight="1" spans="1:7">
      <c r="A1084" s="441" t="s">
        <v>1977</v>
      </c>
      <c r="B1084" s="314" t="s">
        <v>143</v>
      </c>
      <c r="C1084" s="442"/>
      <c r="D1084" s="447"/>
      <c r="E1084" s="111"/>
      <c r="F1084" s="286" t="str">
        <f t="shared" si="50"/>
        <v>否</v>
      </c>
      <c r="G1084" s="165" t="str">
        <f t="shared" si="51"/>
        <v>项</v>
      </c>
    </row>
    <row r="1085" ht="36" customHeight="1" spans="1:7">
      <c r="A1085" s="441" t="s">
        <v>1978</v>
      </c>
      <c r="B1085" s="314" t="s">
        <v>1979</v>
      </c>
      <c r="C1085" s="442"/>
      <c r="D1085" s="447"/>
      <c r="E1085" s="111"/>
      <c r="F1085" s="286" t="str">
        <f t="shared" si="50"/>
        <v>否</v>
      </c>
      <c r="G1085" s="165" t="str">
        <f t="shared" si="51"/>
        <v>项</v>
      </c>
    </row>
    <row r="1086" ht="36" customHeight="1" spans="1:7">
      <c r="A1086" s="441" t="s">
        <v>1980</v>
      </c>
      <c r="B1086" s="314" t="s">
        <v>1981</v>
      </c>
      <c r="C1086" s="442">
        <v>232</v>
      </c>
      <c r="D1086" s="447">
        <v>110</v>
      </c>
      <c r="E1086" s="111">
        <f t="shared" si="52"/>
        <v>-0.526</v>
      </c>
      <c r="F1086" s="286" t="str">
        <f t="shared" si="50"/>
        <v>是</v>
      </c>
      <c r="G1086" s="165" t="str">
        <f t="shared" si="51"/>
        <v>项</v>
      </c>
    </row>
    <row r="1087" ht="36" customHeight="1" spans="1:7">
      <c r="A1087" s="446">
        <v>2150806</v>
      </c>
      <c r="B1087" s="457" t="s">
        <v>1982</v>
      </c>
      <c r="C1087" s="442"/>
      <c r="D1087" s="447"/>
      <c r="E1087" s="111"/>
      <c r="F1087" s="286" t="str">
        <f t="shared" si="50"/>
        <v>否</v>
      </c>
      <c r="G1087" s="165" t="str">
        <f t="shared" si="51"/>
        <v>项</v>
      </c>
    </row>
    <row r="1088" ht="36" customHeight="1" spans="1:7">
      <c r="A1088" s="441" t="s">
        <v>1983</v>
      </c>
      <c r="B1088" s="314" t="s">
        <v>1984</v>
      </c>
      <c r="C1088" s="442">
        <v>8</v>
      </c>
      <c r="D1088" s="447"/>
      <c r="E1088" s="111">
        <f t="shared" si="52"/>
        <v>-1</v>
      </c>
      <c r="F1088" s="286" t="str">
        <f t="shared" si="50"/>
        <v>是</v>
      </c>
      <c r="G1088" s="165" t="str">
        <f t="shared" si="51"/>
        <v>项</v>
      </c>
    </row>
    <row r="1089" ht="36" customHeight="1" spans="1:7">
      <c r="A1089" s="440" t="s">
        <v>1985</v>
      </c>
      <c r="B1089" s="311" t="s">
        <v>1986</v>
      </c>
      <c r="C1089" s="444">
        <v>105</v>
      </c>
      <c r="D1089" s="447"/>
      <c r="E1089" s="108">
        <f t="shared" si="52"/>
        <v>-1</v>
      </c>
      <c r="F1089" s="286" t="str">
        <f t="shared" si="50"/>
        <v>是</v>
      </c>
      <c r="G1089" s="165" t="str">
        <f t="shared" si="51"/>
        <v>款</v>
      </c>
    </row>
    <row r="1090" ht="36" customHeight="1" spans="1:7">
      <c r="A1090" s="441" t="s">
        <v>1987</v>
      </c>
      <c r="B1090" s="314" t="s">
        <v>1988</v>
      </c>
      <c r="C1090" s="442"/>
      <c r="D1090" s="447"/>
      <c r="E1090" s="111"/>
      <c r="F1090" s="286" t="str">
        <f t="shared" si="50"/>
        <v>否</v>
      </c>
      <c r="G1090" s="165" t="str">
        <f t="shared" si="51"/>
        <v>项</v>
      </c>
    </row>
    <row r="1091" ht="36" customHeight="1" spans="1:7">
      <c r="A1091" s="441" t="s">
        <v>1989</v>
      </c>
      <c r="B1091" s="314" t="s">
        <v>1990</v>
      </c>
      <c r="C1091" s="442"/>
      <c r="D1091" s="447"/>
      <c r="E1091" s="111"/>
      <c r="F1091" s="286" t="str">
        <f t="shared" si="50"/>
        <v>否</v>
      </c>
      <c r="G1091" s="165" t="str">
        <f t="shared" si="51"/>
        <v>项</v>
      </c>
    </row>
    <row r="1092" ht="36" customHeight="1" spans="1:7">
      <c r="A1092" s="441" t="s">
        <v>1991</v>
      </c>
      <c r="B1092" s="314" t="s">
        <v>1992</v>
      </c>
      <c r="C1092" s="442">
        <v>105</v>
      </c>
      <c r="D1092" s="447"/>
      <c r="E1092" s="111">
        <f t="shared" si="52"/>
        <v>-1</v>
      </c>
      <c r="F1092" s="286" t="str">
        <f t="shared" si="50"/>
        <v>是</v>
      </c>
      <c r="G1092" s="165" t="str">
        <f t="shared" si="51"/>
        <v>项</v>
      </c>
    </row>
    <row r="1093" ht="36" customHeight="1" spans="1:7">
      <c r="A1093" s="441" t="s">
        <v>1993</v>
      </c>
      <c r="B1093" s="314" t="s">
        <v>1994</v>
      </c>
      <c r="C1093" s="442"/>
      <c r="D1093" s="447"/>
      <c r="E1093" s="111"/>
      <c r="F1093" s="286" t="str">
        <f t="shared" si="50"/>
        <v>否</v>
      </c>
      <c r="G1093" s="165" t="str">
        <f t="shared" si="51"/>
        <v>项</v>
      </c>
    </row>
    <row r="1094" ht="36" customHeight="1" spans="1:7">
      <c r="A1094" s="441" t="s">
        <v>1995</v>
      </c>
      <c r="B1094" s="314" t="s">
        <v>1996</v>
      </c>
      <c r="C1094" s="445"/>
      <c r="D1094" s="447"/>
      <c r="E1094" s="111"/>
      <c r="F1094" s="286" t="str">
        <f t="shared" si="50"/>
        <v>否</v>
      </c>
      <c r="G1094" s="165" t="str">
        <f t="shared" si="51"/>
        <v>项</v>
      </c>
    </row>
    <row r="1095" ht="36" customHeight="1" spans="1:7">
      <c r="A1095" s="440" t="s">
        <v>1997</v>
      </c>
      <c r="B1095" s="452" t="s">
        <v>519</v>
      </c>
      <c r="C1095" s="437"/>
      <c r="D1095" s="447"/>
      <c r="E1095" s="111"/>
      <c r="F1095" s="286" t="str">
        <f t="shared" si="50"/>
        <v>否</v>
      </c>
      <c r="G1095" s="165" t="str">
        <f t="shared" si="51"/>
        <v>项</v>
      </c>
    </row>
    <row r="1096" s="425" customFormat="1" ht="36" customHeight="1" spans="1:7">
      <c r="A1096" s="435" t="s">
        <v>97</v>
      </c>
      <c r="B1096" s="436" t="s">
        <v>98</v>
      </c>
      <c r="C1096" s="444">
        <v>453</v>
      </c>
      <c r="D1096" s="448">
        <v>1760</v>
      </c>
      <c r="E1096" s="108">
        <f t="shared" ref="E1096:E1156" si="53">(D1096-C1096)/C1096</f>
        <v>2.885</v>
      </c>
      <c r="F1096" s="439" t="str">
        <f t="shared" si="50"/>
        <v>是</v>
      </c>
      <c r="G1096" s="425" t="str">
        <f t="shared" si="51"/>
        <v>类</v>
      </c>
    </row>
    <row r="1097" ht="36" customHeight="1" spans="1:7">
      <c r="A1097" s="440" t="s">
        <v>1998</v>
      </c>
      <c r="B1097" s="311" t="s">
        <v>1999</v>
      </c>
      <c r="C1097" s="444">
        <v>143</v>
      </c>
      <c r="D1097" s="448">
        <v>638</v>
      </c>
      <c r="E1097" s="108">
        <f t="shared" si="53"/>
        <v>3.462</v>
      </c>
      <c r="F1097" s="286" t="str">
        <f t="shared" si="50"/>
        <v>是</v>
      </c>
      <c r="G1097" s="165" t="str">
        <f t="shared" si="51"/>
        <v>款</v>
      </c>
    </row>
    <row r="1098" ht="36" customHeight="1" spans="1:7">
      <c r="A1098" s="441" t="s">
        <v>2000</v>
      </c>
      <c r="B1098" s="314" t="s">
        <v>139</v>
      </c>
      <c r="C1098" s="442">
        <v>128</v>
      </c>
      <c r="D1098" s="447">
        <v>121</v>
      </c>
      <c r="E1098" s="111">
        <f t="shared" si="53"/>
        <v>-0.055</v>
      </c>
      <c r="F1098" s="286" t="str">
        <f t="shared" ref="F1098:F1161" si="54">IF(LEN(A1098)=3,"是",IF(B1098&lt;&gt;"",IF(SUM(C1098:D1098)&lt;&gt;0,"是","否"),"是"))</f>
        <v>是</v>
      </c>
      <c r="G1098" s="165" t="str">
        <f t="shared" ref="G1098:G1161" si="55">IF(LEN(A1098)=3,"类",IF(LEN(A1098)=5,"款","项"))</f>
        <v>项</v>
      </c>
    </row>
    <row r="1099" ht="36" customHeight="1" spans="1:7">
      <c r="A1099" s="441" t="s">
        <v>2001</v>
      </c>
      <c r="B1099" s="314" t="s">
        <v>141</v>
      </c>
      <c r="C1099" s="442"/>
      <c r="D1099" s="447"/>
      <c r="E1099" s="111"/>
      <c r="F1099" s="286" t="str">
        <f t="shared" si="54"/>
        <v>否</v>
      </c>
      <c r="G1099" s="165" t="str">
        <f t="shared" si="55"/>
        <v>项</v>
      </c>
    </row>
    <row r="1100" ht="36" customHeight="1" spans="1:7">
      <c r="A1100" s="441" t="s">
        <v>2002</v>
      </c>
      <c r="B1100" s="314" t="s">
        <v>143</v>
      </c>
      <c r="C1100" s="445"/>
      <c r="D1100" s="447"/>
      <c r="E1100" s="111"/>
      <c r="F1100" s="286" t="str">
        <f t="shared" si="54"/>
        <v>否</v>
      </c>
      <c r="G1100" s="165" t="str">
        <f t="shared" si="55"/>
        <v>项</v>
      </c>
    </row>
    <row r="1101" ht="36" customHeight="1" spans="1:7">
      <c r="A1101" s="441" t="s">
        <v>2003</v>
      </c>
      <c r="B1101" s="314" t="s">
        <v>2004</v>
      </c>
      <c r="C1101" s="442"/>
      <c r="D1101" s="447"/>
      <c r="E1101" s="111"/>
      <c r="F1101" s="286" t="str">
        <f t="shared" si="54"/>
        <v>否</v>
      </c>
      <c r="G1101" s="165" t="str">
        <f t="shared" si="55"/>
        <v>项</v>
      </c>
    </row>
    <row r="1102" ht="36" customHeight="1" spans="1:7">
      <c r="A1102" s="441" t="s">
        <v>2005</v>
      </c>
      <c r="B1102" s="314" t="s">
        <v>2006</v>
      </c>
      <c r="C1102" s="442"/>
      <c r="D1102" s="447"/>
      <c r="E1102" s="111"/>
      <c r="F1102" s="286" t="str">
        <f t="shared" si="54"/>
        <v>否</v>
      </c>
      <c r="G1102" s="165" t="str">
        <f t="shared" si="55"/>
        <v>项</v>
      </c>
    </row>
    <row r="1103" ht="36" customHeight="1" spans="1:7">
      <c r="A1103" s="441" t="s">
        <v>2007</v>
      </c>
      <c r="B1103" s="314" t="s">
        <v>2008</v>
      </c>
      <c r="C1103" s="442"/>
      <c r="D1103" s="447"/>
      <c r="E1103" s="111"/>
      <c r="F1103" s="286" t="str">
        <f t="shared" si="54"/>
        <v>否</v>
      </c>
      <c r="G1103" s="165" t="str">
        <f t="shared" si="55"/>
        <v>项</v>
      </c>
    </row>
    <row r="1104" ht="36" customHeight="1" spans="1:7">
      <c r="A1104" s="441" t="s">
        <v>2009</v>
      </c>
      <c r="B1104" s="314" t="s">
        <v>2010</v>
      </c>
      <c r="C1104" s="442"/>
      <c r="D1104" s="447">
        <v>420</v>
      </c>
      <c r="E1104" s="111"/>
      <c r="F1104" s="286" t="str">
        <f t="shared" si="54"/>
        <v>是</v>
      </c>
      <c r="G1104" s="165" t="str">
        <f t="shared" si="55"/>
        <v>项</v>
      </c>
    </row>
    <row r="1105" ht="36" customHeight="1" spans="1:7">
      <c r="A1105" s="441" t="s">
        <v>2011</v>
      </c>
      <c r="B1105" s="314" t="s">
        <v>157</v>
      </c>
      <c r="C1105" s="442"/>
      <c r="D1105" s="447"/>
      <c r="E1105" s="111"/>
      <c r="F1105" s="286" t="str">
        <f t="shared" si="54"/>
        <v>否</v>
      </c>
      <c r="G1105" s="165" t="str">
        <f t="shared" si="55"/>
        <v>项</v>
      </c>
    </row>
    <row r="1106" ht="36" customHeight="1" spans="1:7">
      <c r="A1106" s="441" t="s">
        <v>2012</v>
      </c>
      <c r="B1106" s="314" t="s">
        <v>2013</v>
      </c>
      <c r="C1106" s="442">
        <v>15</v>
      </c>
      <c r="D1106" s="447">
        <v>97</v>
      </c>
      <c r="E1106" s="111">
        <f t="shared" si="53"/>
        <v>5.467</v>
      </c>
      <c r="F1106" s="286" t="str">
        <f t="shared" si="54"/>
        <v>是</v>
      </c>
      <c r="G1106" s="165" t="str">
        <f t="shared" si="55"/>
        <v>项</v>
      </c>
    </row>
    <row r="1107" ht="36" customHeight="1" spans="1:7">
      <c r="A1107" s="440" t="s">
        <v>2014</v>
      </c>
      <c r="B1107" s="311" t="s">
        <v>2015</v>
      </c>
      <c r="C1107" s="444">
        <v>310</v>
      </c>
      <c r="D1107" s="448">
        <v>260</v>
      </c>
      <c r="E1107" s="108">
        <f t="shared" si="53"/>
        <v>-0.161</v>
      </c>
      <c r="F1107" s="286" t="str">
        <f t="shared" si="54"/>
        <v>是</v>
      </c>
      <c r="G1107" s="165" t="str">
        <f t="shared" si="55"/>
        <v>款</v>
      </c>
    </row>
    <row r="1108" ht="36" customHeight="1" spans="1:7">
      <c r="A1108" s="441" t="s">
        <v>2016</v>
      </c>
      <c r="B1108" s="314" t="s">
        <v>139</v>
      </c>
      <c r="C1108" s="442"/>
      <c r="D1108" s="447"/>
      <c r="E1108" s="111"/>
      <c r="F1108" s="286" t="str">
        <f t="shared" si="54"/>
        <v>否</v>
      </c>
      <c r="G1108" s="165" t="str">
        <f t="shared" si="55"/>
        <v>项</v>
      </c>
    </row>
    <row r="1109" ht="36" customHeight="1" spans="1:7">
      <c r="A1109" s="441" t="s">
        <v>2017</v>
      </c>
      <c r="B1109" s="314" t="s">
        <v>141</v>
      </c>
      <c r="C1109" s="442"/>
      <c r="D1109" s="447"/>
      <c r="E1109" s="111"/>
      <c r="F1109" s="286" t="str">
        <f t="shared" si="54"/>
        <v>否</v>
      </c>
      <c r="G1109" s="165" t="str">
        <f t="shared" si="55"/>
        <v>项</v>
      </c>
    </row>
    <row r="1110" ht="36" customHeight="1" spans="1:7">
      <c r="A1110" s="441" t="s">
        <v>2018</v>
      </c>
      <c r="B1110" s="314" t="s">
        <v>143</v>
      </c>
      <c r="C1110" s="442"/>
      <c r="D1110" s="447"/>
      <c r="E1110" s="111"/>
      <c r="F1110" s="286" t="str">
        <f t="shared" si="54"/>
        <v>否</v>
      </c>
      <c r="G1110" s="165" t="str">
        <f t="shared" si="55"/>
        <v>项</v>
      </c>
    </row>
    <row r="1111" ht="36" customHeight="1" spans="1:7">
      <c r="A1111" s="441" t="s">
        <v>2019</v>
      </c>
      <c r="B1111" s="314" t="s">
        <v>2020</v>
      </c>
      <c r="C1111" s="442"/>
      <c r="D1111" s="447"/>
      <c r="E1111" s="111"/>
      <c r="F1111" s="286" t="str">
        <f t="shared" si="54"/>
        <v>否</v>
      </c>
      <c r="G1111" s="165" t="str">
        <f t="shared" si="55"/>
        <v>项</v>
      </c>
    </row>
    <row r="1112" ht="36" customHeight="1" spans="1:7">
      <c r="A1112" s="441" t="s">
        <v>2021</v>
      </c>
      <c r="B1112" s="314" t="s">
        <v>2022</v>
      </c>
      <c r="C1112" s="442">
        <v>310</v>
      </c>
      <c r="D1112" s="447">
        <v>260</v>
      </c>
      <c r="E1112" s="111">
        <f t="shared" si="53"/>
        <v>-0.161</v>
      </c>
      <c r="F1112" s="286" t="str">
        <f t="shared" si="54"/>
        <v>是</v>
      </c>
      <c r="G1112" s="165" t="str">
        <f t="shared" si="55"/>
        <v>项</v>
      </c>
    </row>
    <row r="1113" ht="36" customHeight="1" spans="1:7">
      <c r="A1113" s="440" t="s">
        <v>2023</v>
      </c>
      <c r="B1113" s="311" t="s">
        <v>2024</v>
      </c>
      <c r="C1113" s="444"/>
      <c r="D1113" s="447">
        <v>862</v>
      </c>
      <c r="E1113" s="111"/>
      <c r="F1113" s="286" t="str">
        <f t="shared" si="54"/>
        <v>是</v>
      </c>
      <c r="G1113" s="165" t="str">
        <f t="shared" si="55"/>
        <v>款</v>
      </c>
    </row>
    <row r="1114" ht="36" customHeight="1" spans="1:7">
      <c r="A1114" s="441" t="s">
        <v>2025</v>
      </c>
      <c r="B1114" s="314" t="s">
        <v>2026</v>
      </c>
      <c r="C1114" s="445"/>
      <c r="D1114" s="447"/>
      <c r="E1114" s="111"/>
      <c r="F1114" s="286" t="str">
        <f t="shared" si="54"/>
        <v>否</v>
      </c>
      <c r="G1114" s="165" t="str">
        <f t="shared" si="55"/>
        <v>项</v>
      </c>
    </row>
    <row r="1115" ht="36" customHeight="1" spans="1:7">
      <c r="A1115" s="441" t="s">
        <v>2027</v>
      </c>
      <c r="B1115" s="314" t="s">
        <v>2028</v>
      </c>
      <c r="C1115" s="442"/>
      <c r="D1115" s="447">
        <v>862</v>
      </c>
      <c r="E1115" s="111"/>
      <c r="F1115" s="286" t="str">
        <f t="shared" si="54"/>
        <v>是</v>
      </c>
      <c r="G1115" s="165" t="str">
        <f t="shared" si="55"/>
        <v>项</v>
      </c>
    </row>
    <row r="1116" ht="36" customHeight="1" spans="1:7">
      <c r="A1116" s="451" t="s">
        <v>2029</v>
      </c>
      <c r="B1116" s="452" t="s">
        <v>519</v>
      </c>
      <c r="C1116" s="444"/>
      <c r="D1116" s="447"/>
      <c r="E1116" s="111"/>
      <c r="F1116" s="286" t="str">
        <f t="shared" si="54"/>
        <v>否</v>
      </c>
      <c r="G1116" s="165" t="str">
        <f t="shared" si="55"/>
        <v>项</v>
      </c>
    </row>
    <row r="1117" s="425" customFormat="1" ht="36" customHeight="1" spans="1:7">
      <c r="A1117" s="435" t="s">
        <v>99</v>
      </c>
      <c r="B1117" s="436" t="s">
        <v>100</v>
      </c>
      <c r="C1117" s="444"/>
      <c r="D1117" s="448">
        <v>465</v>
      </c>
      <c r="E1117" s="111"/>
      <c r="F1117" s="439" t="str">
        <f t="shared" si="54"/>
        <v>是</v>
      </c>
      <c r="G1117" s="425" t="str">
        <f t="shared" si="55"/>
        <v>类</v>
      </c>
    </row>
    <row r="1118" ht="36" customHeight="1" spans="1:7">
      <c r="A1118" s="440" t="s">
        <v>2030</v>
      </c>
      <c r="B1118" s="311" t="s">
        <v>2031</v>
      </c>
      <c r="C1118" s="444"/>
      <c r="D1118" s="447"/>
      <c r="E1118" s="111"/>
      <c r="F1118" s="286" t="str">
        <f t="shared" si="54"/>
        <v>否</v>
      </c>
      <c r="G1118" s="165" t="str">
        <f t="shared" si="55"/>
        <v>款</v>
      </c>
    </row>
    <row r="1119" ht="36" customHeight="1" spans="1:7">
      <c r="A1119" s="441" t="s">
        <v>2032</v>
      </c>
      <c r="B1119" s="314" t="s">
        <v>139</v>
      </c>
      <c r="C1119" s="442"/>
      <c r="D1119" s="447"/>
      <c r="E1119" s="111"/>
      <c r="F1119" s="286" t="str">
        <f t="shared" si="54"/>
        <v>否</v>
      </c>
      <c r="G1119" s="165" t="str">
        <f t="shared" si="55"/>
        <v>项</v>
      </c>
    </row>
    <row r="1120" ht="36" customHeight="1" spans="1:7">
      <c r="A1120" s="441" t="s">
        <v>2033</v>
      </c>
      <c r="B1120" s="314" t="s">
        <v>141</v>
      </c>
      <c r="C1120" s="442"/>
      <c r="D1120" s="447"/>
      <c r="E1120" s="111"/>
      <c r="F1120" s="286" t="str">
        <f t="shared" si="54"/>
        <v>否</v>
      </c>
      <c r="G1120" s="165" t="str">
        <f t="shared" si="55"/>
        <v>项</v>
      </c>
    </row>
    <row r="1121" ht="36" customHeight="1" spans="1:7">
      <c r="A1121" s="441" t="s">
        <v>2034</v>
      </c>
      <c r="B1121" s="314" t="s">
        <v>143</v>
      </c>
      <c r="C1121" s="442"/>
      <c r="D1121" s="447"/>
      <c r="E1121" s="111"/>
      <c r="F1121" s="286" t="str">
        <f t="shared" si="54"/>
        <v>否</v>
      </c>
      <c r="G1121" s="165" t="str">
        <f t="shared" si="55"/>
        <v>项</v>
      </c>
    </row>
    <row r="1122" ht="36" customHeight="1" spans="1:7">
      <c r="A1122" s="441" t="s">
        <v>2035</v>
      </c>
      <c r="B1122" s="314" t="s">
        <v>2036</v>
      </c>
      <c r="C1122" s="442"/>
      <c r="D1122" s="447"/>
      <c r="E1122" s="111"/>
      <c r="F1122" s="286" t="str">
        <f t="shared" si="54"/>
        <v>否</v>
      </c>
      <c r="G1122" s="165" t="str">
        <f t="shared" si="55"/>
        <v>项</v>
      </c>
    </row>
    <row r="1123" ht="36" customHeight="1" spans="1:7">
      <c r="A1123" s="441" t="s">
        <v>2037</v>
      </c>
      <c r="B1123" s="314" t="s">
        <v>157</v>
      </c>
      <c r="C1123" s="442"/>
      <c r="D1123" s="447"/>
      <c r="E1123" s="111"/>
      <c r="F1123" s="286" t="str">
        <f t="shared" si="54"/>
        <v>否</v>
      </c>
      <c r="G1123" s="165" t="str">
        <f t="shared" si="55"/>
        <v>项</v>
      </c>
    </row>
    <row r="1124" ht="36" customHeight="1" spans="1:7">
      <c r="A1124" s="441" t="s">
        <v>2038</v>
      </c>
      <c r="B1124" s="314" t="s">
        <v>2039</v>
      </c>
      <c r="C1124" s="445"/>
      <c r="D1124" s="447"/>
      <c r="E1124" s="111"/>
      <c r="F1124" s="286" t="str">
        <f t="shared" si="54"/>
        <v>否</v>
      </c>
      <c r="G1124" s="165" t="str">
        <f t="shared" si="55"/>
        <v>项</v>
      </c>
    </row>
    <row r="1125" ht="36" customHeight="1" spans="1:7">
      <c r="A1125" s="311">
        <v>21702</v>
      </c>
      <c r="B1125" s="464" t="s">
        <v>2040</v>
      </c>
      <c r="C1125" s="437"/>
      <c r="D1125" s="447"/>
      <c r="E1125" s="111"/>
      <c r="F1125" s="286" t="str">
        <f t="shared" si="54"/>
        <v>否</v>
      </c>
      <c r="G1125" s="165" t="str">
        <f t="shared" si="55"/>
        <v>款</v>
      </c>
    </row>
    <row r="1126" ht="36" customHeight="1" spans="1:7">
      <c r="A1126" s="465">
        <v>2170201</v>
      </c>
      <c r="B1126" s="458" t="s">
        <v>2041</v>
      </c>
      <c r="C1126" s="445"/>
      <c r="D1126" s="447"/>
      <c r="E1126" s="111"/>
      <c r="F1126" s="286" t="str">
        <f t="shared" si="54"/>
        <v>否</v>
      </c>
      <c r="G1126" s="165" t="str">
        <f t="shared" si="55"/>
        <v>项</v>
      </c>
    </row>
    <row r="1127" ht="36" customHeight="1" spans="1:7">
      <c r="A1127" s="465">
        <v>2170202</v>
      </c>
      <c r="B1127" s="458" t="s">
        <v>2042</v>
      </c>
      <c r="C1127" s="445"/>
      <c r="D1127" s="447"/>
      <c r="E1127" s="111"/>
      <c r="F1127" s="286" t="str">
        <f t="shared" si="54"/>
        <v>否</v>
      </c>
      <c r="G1127" s="165" t="str">
        <f t="shared" si="55"/>
        <v>项</v>
      </c>
    </row>
    <row r="1128" ht="36" customHeight="1" spans="1:7">
      <c r="A1128" s="465">
        <v>2170203</v>
      </c>
      <c r="B1128" s="458" t="s">
        <v>2043</v>
      </c>
      <c r="C1128" s="445"/>
      <c r="D1128" s="447"/>
      <c r="E1128" s="111"/>
      <c r="F1128" s="286" t="str">
        <f t="shared" si="54"/>
        <v>否</v>
      </c>
      <c r="G1128" s="165" t="str">
        <f t="shared" si="55"/>
        <v>项</v>
      </c>
    </row>
    <row r="1129" ht="36" customHeight="1" spans="1:7">
      <c r="A1129" s="465">
        <v>2170204</v>
      </c>
      <c r="B1129" s="458" t="s">
        <v>2044</v>
      </c>
      <c r="C1129" s="445"/>
      <c r="D1129" s="447"/>
      <c r="E1129" s="111"/>
      <c r="F1129" s="286" t="str">
        <f t="shared" si="54"/>
        <v>否</v>
      </c>
      <c r="G1129" s="165" t="str">
        <f t="shared" si="55"/>
        <v>项</v>
      </c>
    </row>
    <row r="1130" ht="36" customHeight="1" spans="1:7">
      <c r="A1130" s="465">
        <v>2170205</v>
      </c>
      <c r="B1130" s="458" t="s">
        <v>2045</v>
      </c>
      <c r="C1130" s="445"/>
      <c r="D1130" s="447"/>
      <c r="E1130" s="111"/>
      <c r="F1130" s="286" t="str">
        <f t="shared" si="54"/>
        <v>否</v>
      </c>
      <c r="G1130" s="165" t="str">
        <f t="shared" si="55"/>
        <v>项</v>
      </c>
    </row>
    <row r="1131" ht="36" customHeight="1" spans="1:7">
      <c r="A1131" s="465">
        <v>2170206</v>
      </c>
      <c r="B1131" s="458" t="s">
        <v>2046</v>
      </c>
      <c r="C1131" s="445"/>
      <c r="D1131" s="447"/>
      <c r="E1131" s="111"/>
      <c r="F1131" s="286" t="str">
        <f t="shared" si="54"/>
        <v>否</v>
      </c>
      <c r="G1131" s="165" t="str">
        <f t="shared" si="55"/>
        <v>项</v>
      </c>
    </row>
    <row r="1132" ht="36" customHeight="1" spans="1:7">
      <c r="A1132" s="465">
        <v>2170207</v>
      </c>
      <c r="B1132" s="458" t="s">
        <v>2047</v>
      </c>
      <c r="C1132" s="445"/>
      <c r="D1132" s="447"/>
      <c r="E1132" s="111"/>
      <c r="F1132" s="286" t="str">
        <f t="shared" si="54"/>
        <v>否</v>
      </c>
      <c r="G1132" s="165" t="str">
        <f t="shared" si="55"/>
        <v>项</v>
      </c>
    </row>
    <row r="1133" ht="36" customHeight="1" spans="1:7">
      <c r="A1133" s="465">
        <v>2170208</v>
      </c>
      <c r="B1133" s="458" t="s">
        <v>2048</v>
      </c>
      <c r="C1133" s="445"/>
      <c r="D1133" s="447"/>
      <c r="E1133" s="111"/>
      <c r="F1133" s="286" t="str">
        <f t="shared" si="54"/>
        <v>否</v>
      </c>
      <c r="G1133" s="165" t="str">
        <f t="shared" si="55"/>
        <v>项</v>
      </c>
    </row>
    <row r="1134" ht="36" customHeight="1" spans="1:7">
      <c r="A1134" s="465">
        <v>2170299</v>
      </c>
      <c r="B1134" s="458" t="s">
        <v>2049</v>
      </c>
      <c r="C1134" s="445"/>
      <c r="D1134" s="447"/>
      <c r="E1134" s="111"/>
      <c r="F1134" s="286" t="str">
        <f t="shared" si="54"/>
        <v>否</v>
      </c>
      <c r="G1134" s="165" t="str">
        <f t="shared" si="55"/>
        <v>项</v>
      </c>
    </row>
    <row r="1135" ht="36" customHeight="1" spans="1:7">
      <c r="A1135" s="440" t="s">
        <v>2050</v>
      </c>
      <c r="B1135" s="311" t="s">
        <v>2051</v>
      </c>
      <c r="C1135" s="444"/>
      <c r="D1135" s="447"/>
      <c r="E1135" s="111"/>
      <c r="F1135" s="286" t="str">
        <f t="shared" si="54"/>
        <v>否</v>
      </c>
      <c r="G1135" s="165" t="str">
        <f t="shared" si="55"/>
        <v>款</v>
      </c>
    </row>
    <row r="1136" ht="36" customHeight="1" spans="1:7">
      <c r="A1136" s="441" t="s">
        <v>2052</v>
      </c>
      <c r="B1136" s="314" t="s">
        <v>2053</v>
      </c>
      <c r="C1136" s="442"/>
      <c r="D1136" s="447"/>
      <c r="E1136" s="111"/>
      <c r="F1136" s="286" t="str">
        <f t="shared" si="54"/>
        <v>否</v>
      </c>
      <c r="G1136" s="165" t="str">
        <f t="shared" si="55"/>
        <v>项</v>
      </c>
    </row>
    <row r="1137" ht="36" customHeight="1" spans="1:7">
      <c r="A1137" s="441" t="s">
        <v>2054</v>
      </c>
      <c r="B1137" s="314" t="s">
        <v>2055</v>
      </c>
      <c r="C1137" s="442"/>
      <c r="D1137" s="447"/>
      <c r="E1137" s="111"/>
      <c r="F1137" s="286" t="str">
        <f t="shared" si="54"/>
        <v>否</v>
      </c>
      <c r="G1137" s="165" t="str">
        <f t="shared" si="55"/>
        <v>项</v>
      </c>
    </row>
    <row r="1138" ht="36" customHeight="1" spans="1:7">
      <c r="A1138" s="441" t="s">
        <v>2056</v>
      </c>
      <c r="B1138" s="314" t="s">
        <v>2057</v>
      </c>
      <c r="C1138" s="442"/>
      <c r="D1138" s="447"/>
      <c r="E1138" s="111"/>
      <c r="F1138" s="286" t="str">
        <f t="shared" si="54"/>
        <v>否</v>
      </c>
      <c r="G1138" s="165" t="str">
        <f t="shared" si="55"/>
        <v>项</v>
      </c>
    </row>
    <row r="1139" ht="36" customHeight="1" spans="1:7">
      <c r="A1139" s="441" t="s">
        <v>2058</v>
      </c>
      <c r="B1139" s="314" t="s">
        <v>2059</v>
      </c>
      <c r="C1139" s="442"/>
      <c r="D1139" s="447"/>
      <c r="E1139" s="111"/>
      <c r="F1139" s="286" t="str">
        <f t="shared" si="54"/>
        <v>否</v>
      </c>
      <c r="G1139" s="165" t="str">
        <f t="shared" si="55"/>
        <v>项</v>
      </c>
    </row>
    <row r="1140" ht="36" customHeight="1" spans="1:7">
      <c r="A1140" s="441" t="s">
        <v>2060</v>
      </c>
      <c r="B1140" s="314" t="s">
        <v>2061</v>
      </c>
      <c r="C1140" s="442"/>
      <c r="D1140" s="447"/>
      <c r="E1140" s="111"/>
      <c r="F1140" s="286" t="str">
        <f t="shared" si="54"/>
        <v>否</v>
      </c>
      <c r="G1140" s="165" t="str">
        <f t="shared" si="55"/>
        <v>项</v>
      </c>
    </row>
    <row r="1141" ht="36" customHeight="1" spans="1:7">
      <c r="A1141" s="440" t="s">
        <v>2062</v>
      </c>
      <c r="B1141" s="311" t="s">
        <v>2063</v>
      </c>
      <c r="C1141" s="444"/>
      <c r="D1141" s="447">
        <v>465</v>
      </c>
      <c r="E1141" s="111"/>
      <c r="F1141" s="286" t="str">
        <f t="shared" si="54"/>
        <v>是</v>
      </c>
      <c r="G1141" s="165" t="str">
        <f t="shared" si="55"/>
        <v>款</v>
      </c>
    </row>
    <row r="1142" ht="36" customHeight="1" spans="1:7">
      <c r="A1142" s="314">
        <v>2179902</v>
      </c>
      <c r="B1142" s="314" t="s">
        <v>2064</v>
      </c>
      <c r="C1142" s="442"/>
      <c r="D1142" s="447"/>
      <c r="E1142" s="111"/>
      <c r="F1142" s="286" t="str">
        <f t="shared" si="54"/>
        <v>否</v>
      </c>
      <c r="G1142" s="165" t="str">
        <f t="shared" si="55"/>
        <v>项</v>
      </c>
    </row>
    <row r="1143" ht="36" customHeight="1" spans="1:7">
      <c r="A1143" s="314">
        <v>2179999</v>
      </c>
      <c r="B1143" s="314" t="s">
        <v>2061</v>
      </c>
      <c r="C1143" s="442"/>
      <c r="D1143" s="447">
        <v>465</v>
      </c>
      <c r="E1143" s="111"/>
      <c r="F1143" s="286" t="str">
        <f t="shared" si="54"/>
        <v>是</v>
      </c>
      <c r="G1143" s="165" t="str">
        <f t="shared" si="55"/>
        <v>项</v>
      </c>
    </row>
    <row r="1144" ht="36" customHeight="1" spans="1:7">
      <c r="A1144" s="311" t="s">
        <v>2065</v>
      </c>
      <c r="B1144" s="452" t="s">
        <v>519</v>
      </c>
      <c r="C1144" s="437"/>
      <c r="D1144" s="447"/>
      <c r="E1144" s="111"/>
      <c r="F1144" s="286" t="str">
        <f t="shared" si="54"/>
        <v>否</v>
      </c>
      <c r="G1144" s="165" t="str">
        <f t="shared" si="55"/>
        <v>项</v>
      </c>
    </row>
    <row r="1145" s="425" customFormat="1" ht="36" customHeight="1" spans="1:7">
      <c r="A1145" s="435" t="s">
        <v>101</v>
      </c>
      <c r="B1145" s="436" t="s">
        <v>102</v>
      </c>
      <c r="C1145" s="444"/>
      <c r="D1145" s="448"/>
      <c r="E1145" s="111"/>
      <c r="F1145" s="439" t="str">
        <f t="shared" si="54"/>
        <v>是</v>
      </c>
      <c r="G1145" s="425" t="str">
        <f t="shared" si="55"/>
        <v>类</v>
      </c>
    </row>
    <row r="1146" ht="36" customHeight="1" spans="1:7">
      <c r="A1146" s="440" t="s">
        <v>2066</v>
      </c>
      <c r="B1146" s="311" t="s">
        <v>2067</v>
      </c>
      <c r="C1146" s="444"/>
      <c r="D1146" s="447"/>
      <c r="E1146" s="111"/>
      <c r="F1146" s="286" t="str">
        <f t="shared" si="54"/>
        <v>否</v>
      </c>
      <c r="G1146" s="165" t="str">
        <f t="shared" si="55"/>
        <v>款</v>
      </c>
    </row>
    <row r="1147" ht="36" customHeight="1" spans="1:7">
      <c r="A1147" s="440" t="s">
        <v>2068</v>
      </c>
      <c r="B1147" s="311" t="s">
        <v>2069</v>
      </c>
      <c r="C1147" s="444"/>
      <c r="D1147" s="447"/>
      <c r="E1147" s="111"/>
      <c r="F1147" s="286" t="str">
        <f t="shared" si="54"/>
        <v>否</v>
      </c>
      <c r="G1147" s="165" t="str">
        <f t="shared" si="55"/>
        <v>款</v>
      </c>
    </row>
    <row r="1148" ht="36" customHeight="1" spans="1:7">
      <c r="A1148" s="440" t="s">
        <v>2070</v>
      </c>
      <c r="B1148" s="311" t="s">
        <v>2071</v>
      </c>
      <c r="C1148" s="444"/>
      <c r="D1148" s="447"/>
      <c r="E1148" s="111"/>
      <c r="F1148" s="286" t="str">
        <f t="shared" si="54"/>
        <v>否</v>
      </c>
      <c r="G1148" s="165" t="str">
        <f t="shared" si="55"/>
        <v>款</v>
      </c>
    </row>
    <row r="1149" ht="36" customHeight="1" spans="1:7">
      <c r="A1149" s="440" t="s">
        <v>2072</v>
      </c>
      <c r="B1149" s="311" t="s">
        <v>2073</v>
      </c>
      <c r="C1149" s="444"/>
      <c r="D1149" s="447"/>
      <c r="E1149" s="111"/>
      <c r="F1149" s="286" t="str">
        <f t="shared" si="54"/>
        <v>否</v>
      </c>
      <c r="G1149" s="165" t="str">
        <f t="shared" si="55"/>
        <v>款</v>
      </c>
    </row>
    <row r="1150" ht="36" customHeight="1" spans="1:7">
      <c r="A1150" s="440" t="s">
        <v>2074</v>
      </c>
      <c r="B1150" s="311" t="s">
        <v>2075</v>
      </c>
      <c r="C1150" s="444"/>
      <c r="D1150" s="447"/>
      <c r="E1150" s="111"/>
      <c r="F1150" s="286" t="str">
        <f t="shared" si="54"/>
        <v>否</v>
      </c>
      <c r="G1150" s="165" t="str">
        <f t="shared" si="55"/>
        <v>款</v>
      </c>
    </row>
    <row r="1151" ht="36" customHeight="1" spans="1:7">
      <c r="A1151" s="440" t="s">
        <v>2076</v>
      </c>
      <c r="B1151" s="311" t="s">
        <v>2077</v>
      </c>
      <c r="C1151" s="437"/>
      <c r="D1151" s="447"/>
      <c r="E1151" s="111"/>
      <c r="F1151" s="286" t="str">
        <f t="shared" si="54"/>
        <v>否</v>
      </c>
      <c r="G1151" s="165" t="str">
        <f t="shared" si="55"/>
        <v>款</v>
      </c>
    </row>
    <row r="1152" ht="36" customHeight="1" spans="1:7">
      <c r="A1152" s="440" t="s">
        <v>2078</v>
      </c>
      <c r="B1152" s="311" t="s">
        <v>2079</v>
      </c>
      <c r="C1152" s="444"/>
      <c r="D1152" s="447"/>
      <c r="E1152" s="111"/>
      <c r="F1152" s="286" t="str">
        <f t="shared" si="54"/>
        <v>否</v>
      </c>
      <c r="G1152" s="165" t="str">
        <f t="shared" si="55"/>
        <v>款</v>
      </c>
    </row>
    <row r="1153" ht="36" customHeight="1" spans="1:7">
      <c r="A1153" s="440" t="s">
        <v>2080</v>
      </c>
      <c r="B1153" s="311" t="s">
        <v>2081</v>
      </c>
      <c r="C1153" s="444"/>
      <c r="D1153" s="447"/>
      <c r="E1153" s="111"/>
      <c r="F1153" s="286" t="str">
        <f t="shared" si="54"/>
        <v>否</v>
      </c>
      <c r="G1153" s="165" t="str">
        <f t="shared" si="55"/>
        <v>款</v>
      </c>
    </row>
    <row r="1154" ht="36" customHeight="1" spans="1:7">
      <c r="A1154" s="440" t="s">
        <v>2082</v>
      </c>
      <c r="B1154" s="311" t="s">
        <v>2083</v>
      </c>
      <c r="C1154" s="444"/>
      <c r="D1154" s="447"/>
      <c r="E1154" s="111"/>
      <c r="F1154" s="286" t="str">
        <f t="shared" si="54"/>
        <v>否</v>
      </c>
      <c r="G1154" s="165" t="str">
        <f t="shared" si="55"/>
        <v>款</v>
      </c>
    </row>
    <row r="1155" s="425" customFormat="1" ht="36" customHeight="1" spans="1:7">
      <c r="A1155" s="435" t="s">
        <v>103</v>
      </c>
      <c r="B1155" s="436" t="s">
        <v>104</v>
      </c>
      <c r="C1155" s="444">
        <v>1522</v>
      </c>
      <c r="D1155" s="448">
        <v>2490</v>
      </c>
      <c r="E1155" s="108">
        <f t="shared" si="53"/>
        <v>0.636</v>
      </c>
      <c r="F1155" s="439" t="str">
        <f t="shared" si="54"/>
        <v>是</v>
      </c>
      <c r="G1155" s="425" t="str">
        <f t="shared" si="55"/>
        <v>类</v>
      </c>
    </row>
    <row r="1156" ht="36" customHeight="1" spans="1:7">
      <c r="A1156" s="440" t="s">
        <v>2084</v>
      </c>
      <c r="B1156" s="311" t="s">
        <v>2085</v>
      </c>
      <c r="C1156" s="444">
        <v>1462</v>
      </c>
      <c r="D1156" s="448">
        <v>2368</v>
      </c>
      <c r="E1156" s="108">
        <f t="shared" si="53"/>
        <v>0.62</v>
      </c>
      <c r="F1156" s="286" t="str">
        <f t="shared" si="54"/>
        <v>是</v>
      </c>
      <c r="G1156" s="165" t="str">
        <f t="shared" si="55"/>
        <v>款</v>
      </c>
    </row>
    <row r="1157" ht="36" customHeight="1" spans="1:7">
      <c r="A1157" s="441" t="s">
        <v>2086</v>
      </c>
      <c r="B1157" s="314" t="s">
        <v>139</v>
      </c>
      <c r="C1157" s="442">
        <v>1166</v>
      </c>
      <c r="D1157" s="447">
        <v>858</v>
      </c>
      <c r="E1157" s="111">
        <f t="shared" ref="E1157:E1216" si="56">(D1157-C1157)/C1157</f>
        <v>-0.264</v>
      </c>
      <c r="F1157" s="286" t="str">
        <f t="shared" si="54"/>
        <v>是</v>
      </c>
      <c r="G1157" s="165" t="str">
        <f t="shared" si="55"/>
        <v>项</v>
      </c>
    </row>
    <row r="1158" ht="36" customHeight="1" spans="1:7">
      <c r="A1158" s="441" t="s">
        <v>2087</v>
      </c>
      <c r="B1158" s="314" t="s">
        <v>141</v>
      </c>
      <c r="C1158" s="445"/>
      <c r="D1158" s="447"/>
      <c r="E1158" s="111"/>
      <c r="F1158" s="286" t="str">
        <f t="shared" si="54"/>
        <v>否</v>
      </c>
      <c r="G1158" s="165" t="str">
        <f t="shared" si="55"/>
        <v>项</v>
      </c>
    </row>
    <row r="1159" ht="36" customHeight="1" spans="1:7">
      <c r="A1159" s="441" t="s">
        <v>2088</v>
      </c>
      <c r="B1159" s="314" t="s">
        <v>143</v>
      </c>
      <c r="C1159" s="445"/>
      <c r="D1159" s="447"/>
      <c r="E1159" s="111"/>
      <c r="F1159" s="286" t="str">
        <f t="shared" si="54"/>
        <v>否</v>
      </c>
      <c r="G1159" s="165" t="str">
        <f t="shared" si="55"/>
        <v>项</v>
      </c>
    </row>
    <row r="1160" ht="36" customHeight="1" spans="1:7">
      <c r="A1160" s="441" t="s">
        <v>2089</v>
      </c>
      <c r="B1160" s="314" t="s">
        <v>2090</v>
      </c>
      <c r="C1160" s="442">
        <v>10</v>
      </c>
      <c r="D1160" s="447"/>
      <c r="E1160" s="111">
        <f t="shared" si="56"/>
        <v>-1</v>
      </c>
      <c r="F1160" s="286" t="str">
        <f t="shared" si="54"/>
        <v>是</v>
      </c>
      <c r="G1160" s="165" t="str">
        <f t="shared" si="55"/>
        <v>项</v>
      </c>
    </row>
    <row r="1161" ht="36" customHeight="1" spans="1:7">
      <c r="A1161" s="441" t="s">
        <v>2091</v>
      </c>
      <c r="B1161" s="314" t="s">
        <v>2092</v>
      </c>
      <c r="C1161" s="442">
        <v>8</v>
      </c>
      <c r="D1161" s="447">
        <v>1020</v>
      </c>
      <c r="E1161" s="111">
        <f t="shared" si="56"/>
        <v>126.5</v>
      </c>
      <c r="F1161" s="286" t="str">
        <f t="shared" si="54"/>
        <v>是</v>
      </c>
      <c r="G1161" s="165" t="str">
        <f t="shared" si="55"/>
        <v>项</v>
      </c>
    </row>
    <row r="1162" ht="36" customHeight="1" spans="1:7">
      <c r="A1162" s="441" t="s">
        <v>2093</v>
      </c>
      <c r="B1162" s="314" t="s">
        <v>2094</v>
      </c>
      <c r="C1162" s="442"/>
      <c r="D1162" s="447"/>
      <c r="E1162" s="111"/>
      <c r="F1162" s="286" t="str">
        <f t="shared" ref="F1162:F1225" si="57">IF(LEN(A1162)=3,"是",IF(B1162&lt;&gt;"",IF(SUM(C1162:D1162)&lt;&gt;0,"是","否"),"是"))</f>
        <v>否</v>
      </c>
      <c r="G1162" s="165" t="str">
        <f t="shared" ref="G1162:G1225" si="58">IF(LEN(A1162)=3,"类",IF(LEN(A1162)=5,"款","项"))</f>
        <v>项</v>
      </c>
    </row>
    <row r="1163" ht="36" customHeight="1" spans="1:7">
      <c r="A1163" s="441" t="s">
        <v>2095</v>
      </c>
      <c r="B1163" s="314" t="s">
        <v>2096</v>
      </c>
      <c r="C1163" s="442"/>
      <c r="D1163" s="447"/>
      <c r="E1163" s="111"/>
      <c r="F1163" s="286" t="str">
        <f t="shared" si="57"/>
        <v>否</v>
      </c>
      <c r="G1163" s="165" t="str">
        <f t="shared" si="58"/>
        <v>项</v>
      </c>
    </row>
    <row r="1164" ht="36" customHeight="1" spans="1:7">
      <c r="A1164" s="441" t="s">
        <v>2097</v>
      </c>
      <c r="B1164" s="314" t="s">
        <v>2098</v>
      </c>
      <c r="C1164" s="442">
        <v>190</v>
      </c>
      <c r="D1164" s="447">
        <v>95</v>
      </c>
      <c r="E1164" s="111">
        <f t="shared" si="56"/>
        <v>-0.5</v>
      </c>
      <c r="F1164" s="286" t="str">
        <f t="shared" si="57"/>
        <v>是</v>
      </c>
      <c r="G1164" s="165" t="str">
        <f t="shared" si="58"/>
        <v>项</v>
      </c>
    </row>
    <row r="1165" ht="36" customHeight="1" spans="1:7">
      <c r="A1165" s="441" t="s">
        <v>2099</v>
      </c>
      <c r="B1165" s="314" t="s">
        <v>2100</v>
      </c>
      <c r="C1165" s="442"/>
      <c r="D1165" s="447"/>
      <c r="E1165" s="111"/>
      <c r="F1165" s="286" t="str">
        <f t="shared" si="57"/>
        <v>否</v>
      </c>
      <c r="G1165" s="165" t="str">
        <f t="shared" si="58"/>
        <v>项</v>
      </c>
    </row>
    <row r="1166" ht="36" customHeight="1" spans="1:7">
      <c r="A1166" s="441" t="s">
        <v>2101</v>
      </c>
      <c r="B1166" s="314" t="s">
        <v>2102</v>
      </c>
      <c r="C1166" s="442"/>
      <c r="D1166" s="447"/>
      <c r="E1166" s="111"/>
      <c r="F1166" s="286" t="str">
        <f t="shared" si="57"/>
        <v>否</v>
      </c>
      <c r="G1166" s="165" t="str">
        <f t="shared" si="58"/>
        <v>项</v>
      </c>
    </row>
    <row r="1167" ht="36" customHeight="1" spans="1:7">
      <c r="A1167" s="441" t="s">
        <v>2103</v>
      </c>
      <c r="B1167" s="314" t="s">
        <v>2104</v>
      </c>
      <c r="C1167" s="445">
        <v>2</v>
      </c>
      <c r="D1167" s="447"/>
      <c r="E1167" s="111">
        <f t="shared" si="56"/>
        <v>-1</v>
      </c>
      <c r="F1167" s="286" t="str">
        <f t="shared" si="57"/>
        <v>是</v>
      </c>
      <c r="G1167" s="165" t="str">
        <f t="shared" si="58"/>
        <v>项</v>
      </c>
    </row>
    <row r="1168" ht="36" customHeight="1" spans="1:7">
      <c r="A1168" s="441" t="s">
        <v>2105</v>
      </c>
      <c r="B1168" s="314" t="s">
        <v>2106</v>
      </c>
      <c r="C1168" s="442"/>
      <c r="D1168" s="447"/>
      <c r="E1168" s="111"/>
      <c r="F1168" s="286" t="str">
        <f t="shared" si="57"/>
        <v>否</v>
      </c>
      <c r="G1168" s="165" t="str">
        <f t="shared" si="58"/>
        <v>项</v>
      </c>
    </row>
    <row r="1169" ht="36" customHeight="1" spans="1:7">
      <c r="A1169" s="441" t="s">
        <v>2107</v>
      </c>
      <c r="B1169" s="314" t="s">
        <v>2108</v>
      </c>
      <c r="C1169" s="442"/>
      <c r="D1169" s="447"/>
      <c r="E1169" s="111"/>
      <c r="F1169" s="286" t="str">
        <f t="shared" si="57"/>
        <v>否</v>
      </c>
      <c r="G1169" s="165" t="str">
        <f t="shared" si="58"/>
        <v>项</v>
      </c>
    </row>
    <row r="1170" ht="36" customHeight="1" spans="1:7">
      <c r="A1170" s="441" t="s">
        <v>2109</v>
      </c>
      <c r="B1170" s="314" t="s">
        <v>2110</v>
      </c>
      <c r="C1170" s="442"/>
      <c r="D1170" s="447"/>
      <c r="E1170" s="111"/>
      <c r="F1170" s="286" t="str">
        <f t="shared" si="57"/>
        <v>否</v>
      </c>
      <c r="G1170" s="165" t="str">
        <f t="shared" si="58"/>
        <v>项</v>
      </c>
    </row>
    <row r="1171" ht="36" customHeight="1" spans="1:7">
      <c r="A1171" s="441" t="s">
        <v>2111</v>
      </c>
      <c r="B1171" s="314" t="s">
        <v>2112</v>
      </c>
      <c r="C1171" s="442"/>
      <c r="D1171" s="447"/>
      <c r="E1171" s="111"/>
      <c r="F1171" s="286" t="str">
        <f t="shared" si="57"/>
        <v>否</v>
      </c>
      <c r="G1171" s="165" t="str">
        <f t="shared" si="58"/>
        <v>项</v>
      </c>
    </row>
    <row r="1172" ht="36" customHeight="1" spans="1:7">
      <c r="A1172" s="441" t="s">
        <v>2113</v>
      </c>
      <c r="B1172" s="314" t="s">
        <v>2114</v>
      </c>
      <c r="C1172" s="442"/>
      <c r="D1172" s="447"/>
      <c r="E1172" s="111"/>
      <c r="F1172" s="286" t="str">
        <f t="shared" si="57"/>
        <v>否</v>
      </c>
      <c r="G1172" s="165" t="str">
        <f t="shared" si="58"/>
        <v>项</v>
      </c>
    </row>
    <row r="1173" ht="36" customHeight="1" spans="1:7">
      <c r="A1173" s="441" t="s">
        <v>2115</v>
      </c>
      <c r="B1173" s="314" t="s">
        <v>2116</v>
      </c>
      <c r="C1173" s="442"/>
      <c r="D1173" s="447"/>
      <c r="E1173" s="111"/>
      <c r="F1173" s="286" t="str">
        <f t="shared" si="57"/>
        <v>否</v>
      </c>
      <c r="G1173" s="165" t="str">
        <f t="shared" si="58"/>
        <v>项</v>
      </c>
    </row>
    <row r="1174" ht="36" customHeight="1" spans="1:7">
      <c r="A1174" s="441" t="s">
        <v>2117</v>
      </c>
      <c r="B1174" s="314" t="s">
        <v>2118</v>
      </c>
      <c r="C1174" s="442"/>
      <c r="D1174" s="447"/>
      <c r="E1174" s="111"/>
      <c r="F1174" s="286" t="str">
        <f t="shared" si="57"/>
        <v>否</v>
      </c>
      <c r="G1174" s="165" t="str">
        <f t="shared" si="58"/>
        <v>项</v>
      </c>
    </row>
    <row r="1175" ht="36" customHeight="1" spans="1:7">
      <c r="A1175" s="441" t="s">
        <v>2119</v>
      </c>
      <c r="B1175" s="314" t="s">
        <v>2120</v>
      </c>
      <c r="C1175" s="442"/>
      <c r="D1175" s="447"/>
      <c r="E1175" s="111"/>
      <c r="F1175" s="286" t="str">
        <f t="shared" si="57"/>
        <v>否</v>
      </c>
      <c r="G1175" s="165" t="str">
        <f t="shared" si="58"/>
        <v>项</v>
      </c>
    </row>
    <row r="1176" ht="36" customHeight="1" spans="1:7">
      <c r="A1176" s="441" t="s">
        <v>2121</v>
      </c>
      <c r="B1176" s="314" t="s">
        <v>2122</v>
      </c>
      <c r="C1176" s="442"/>
      <c r="D1176" s="447"/>
      <c r="E1176" s="111"/>
      <c r="F1176" s="286" t="str">
        <f t="shared" si="57"/>
        <v>否</v>
      </c>
      <c r="G1176" s="165" t="str">
        <f t="shared" si="58"/>
        <v>项</v>
      </c>
    </row>
    <row r="1177" ht="36" customHeight="1" spans="1:7">
      <c r="A1177" s="441" t="s">
        <v>2123</v>
      </c>
      <c r="B1177" s="314" t="s">
        <v>2124</v>
      </c>
      <c r="C1177" s="442"/>
      <c r="D1177" s="447"/>
      <c r="E1177" s="111"/>
      <c r="F1177" s="286" t="str">
        <f t="shared" si="57"/>
        <v>否</v>
      </c>
      <c r="G1177" s="165" t="str">
        <f t="shared" si="58"/>
        <v>项</v>
      </c>
    </row>
    <row r="1178" ht="36" customHeight="1" spans="1:7">
      <c r="A1178" s="441" t="s">
        <v>2125</v>
      </c>
      <c r="B1178" s="314" t="s">
        <v>2126</v>
      </c>
      <c r="C1178" s="442"/>
      <c r="D1178" s="447"/>
      <c r="E1178" s="111"/>
      <c r="F1178" s="286" t="str">
        <f t="shared" si="57"/>
        <v>否</v>
      </c>
      <c r="G1178" s="165" t="str">
        <f t="shared" si="58"/>
        <v>项</v>
      </c>
    </row>
    <row r="1179" ht="36" customHeight="1" spans="1:7">
      <c r="A1179" s="441" t="s">
        <v>2127</v>
      </c>
      <c r="B1179" s="314" t="s">
        <v>2128</v>
      </c>
      <c r="C1179" s="442"/>
      <c r="D1179" s="447"/>
      <c r="E1179" s="111"/>
      <c r="F1179" s="286" t="str">
        <f t="shared" si="57"/>
        <v>否</v>
      </c>
      <c r="G1179" s="165" t="str">
        <f t="shared" si="58"/>
        <v>项</v>
      </c>
    </row>
    <row r="1180" ht="36" customHeight="1" spans="1:7">
      <c r="A1180" s="441" t="s">
        <v>2129</v>
      </c>
      <c r="B1180" s="314" t="s">
        <v>2130</v>
      </c>
      <c r="C1180" s="442"/>
      <c r="D1180" s="447"/>
      <c r="E1180" s="111"/>
      <c r="F1180" s="286" t="str">
        <f t="shared" si="57"/>
        <v>否</v>
      </c>
      <c r="G1180" s="165" t="str">
        <f t="shared" si="58"/>
        <v>项</v>
      </c>
    </row>
    <row r="1181" ht="36" customHeight="1" spans="1:7">
      <c r="A1181" s="441" t="s">
        <v>2131</v>
      </c>
      <c r="B1181" s="314" t="s">
        <v>157</v>
      </c>
      <c r="C1181" s="442"/>
      <c r="D1181" s="447">
        <v>78</v>
      </c>
      <c r="E1181" s="111"/>
      <c r="F1181" s="286" t="str">
        <f t="shared" si="57"/>
        <v>是</v>
      </c>
      <c r="G1181" s="165" t="str">
        <f t="shared" si="58"/>
        <v>项</v>
      </c>
    </row>
    <row r="1182" ht="36" customHeight="1" spans="1:7">
      <c r="A1182" s="441" t="s">
        <v>2132</v>
      </c>
      <c r="B1182" s="314" t="s">
        <v>2133</v>
      </c>
      <c r="C1182" s="442">
        <v>86</v>
      </c>
      <c r="D1182" s="447">
        <v>317</v>
      </c>
      <c r="E1182" s="111">
        <f t="shared" si="56"/>
        <v>2.686</v>
      </c>
      <c r="F1182" s="286" t="str">
        <f t="shared" si="57"/>
        <v>是</v>
      </c>
      <c r="G1182" s="165" t="str">
        <f t="shared" si="58"/>
        <v>项</v>
      </c>
    </row>
    <row r="1183" ht="36" customHeight="1" spans="1:7">
      <c r="A1183" s="440" t="s">
        <v>2134</v>
      </c>
      <c r="B1183" s="311" t="s">
        <v>2135</v>
      </c>
      <c r="C1183" s="444">
        <v>60</v>
      </c>
      <c r="D1183" s="448">
        <v>122</v>
      </c>
      <c r="E1183" s="108">
        <f t="shared" si="56"/>
        <v>1.033</v>
      </c>
      <c r="F1183" s="286" t="str">
        <f t="shared" si="57"/>
        <v>是</v>
      </c>
      <c r="G1183" s="165" t="str">
        <f t="shared" si="58"/>
        <v>款</v>
      </c>
    </row>
    <row r="1184" ht="36" customHeight="1" spans="1:7">
      <c r="A1184" s="441" t="s">
        <v>2136</v>
      </c>
      <c r="B1184" s="314" t="s">
        <v>139</v>
      </c>
      <c r="C1184" s="442"/>
      <c r="D1184" s="447"/>
      <c r="E1184" s="111"/>
      <c r="F1184" s="286" t="str">
        <f t="shared" si="57"/>
        <v>否</v>
      </c>
      <c r="G1184" s="165" t="str">
        <f t="shared" si="58"/>
        <v>项</v>
      </c>
    </row>
    <row r="1185" ht="36" customHeight="1" spans="1:7">
      <c r="A1185" s="441" t="s">
        <v>2137</v>
      </c>
      <c r="B1185" s="314" t="s">
        <v>141</v>
      </c>
      <c r="C1185" s="442"/>
      <c r="D1185" s="447"/>
      <c r="E1185" s="111"/>
      <c r="F1185" s="286" t="str">
        <f t="shared" si="57"/>
        <v>否</v>
      </c>
      <c r="G1185" s="165" t="str">
        <f t="shared" si="58"/>
        <v>项</v>
      </c>
    </row>
    <row r="1186" ht="36" customHeight="1" spans="1:7">
      <c r="A1186" s="441" t="s">
        <v>2138</v>
      </c>
      <c r="B1186" s="314" t="s">
        <v>143</v>
      </c>
      <c r="C1186" s="442"/>
      <c r="D1186" s="447"/>
      <c r="E1186" s="111"/>
      <c r="F1186" s="286" t="str">
        <f t="shared" si="57"/>
        <v>否</v>
      </c>
      <c r="G1186" s="165" t="str">
        <f t="shared" si="58"/>
        <v>项</v>
      </c>
    </row>
    <row r="1187" ht="36" customHeight="1" spans="1:7">
      <c r="A1187" s="441" t="s">
        <v>2139</v>
      </c>
      <c r="B1187" s="314" t="s">
        <v>2140</v>
      </c>
      <c r="C1187" s="442">
        <v>60</v>
      </c>
      <c r="D1187" s="447">
        <v>107</v>
      </c>
      <c r="E1187" s="111">
        <f t="shared" si="56"/>
        <v>0.783</v>
      </c>
      <c r="F1187" s="286" t="str">
        <f t="shared" si="57"/>
        <v>是</v>
      </c>
      <c r="G1187" s="165" t="str">
        <f t="shared" si="58"/>
        <v>项</v>
      </c>
    </row>
    <row r="1188" ht="36" customHeight="1" spans="1:7">
      <c r="A1188" s="441" t="s">
        <v>2141</v>
      </c>
      <c r="B1188" s="314" t="s">
        <v>2142</v>
      </c>
      <c r="C1188" s="442"/>
      <c r="D1188" s="447"/>
      <c r="E1188" s="111"/>
      <c r="F1188" s="286" t="str">
        <f t="shared" si="57"/>
        <v>否</v>
      </c>
      <c r="G1188" s="165" t="str">
        <f t="shared" si="58"/>
        <v>项</v>
      </c>
    </row>
    <row r="1189" ht="36" customHeight="1" spans="1:7">
      <c r="A1189" s="441" t="s">
        <v>2143</v>
      </c>
      <c r="B1189" s="314" t="s">
        <v>2144</v>
      </c>
      <c r="C1189" s="442"/>
      <c r="D1189" s="447"/>
      <c r="E1189" s="111"/>
      <c r="F1189" s="286" t="str">
        <f t="shared" si="57"/>
        <v>否</v>
      </c>
      <c r="G1189" s="165" t="str">
        <f t="shared" si="58"/>
        <v>项</v>
      </c>
    </row>
    <row r="1190" ht="36" customHeight="1" spans="1:7">
      <c r="A1190" s="441" t="s">
        <v>2145</v>
      </c>
      <c r="B1190" s="314" t="s">
        <v>2146</v>
      </c>
      <c r="C1190" s="445"/>
      <c r="D1190" s="447"/>
      <c r="E1190" s="111"/>
      <c r="F1190" s="286" t="str">
        <f t="shared" si="57"/>
        <v>否</v>
      </c>
      <c r="G1190" s="165" t="str">
        <f t="shared" si="58"/>
        <v>项</v>
      </c>
    </row>
    <row r="1191" ht="36" customHeight="1" spans="1:7">
      <c r="A1191" s="441" t="s">
        <v>2147</v>
      </c>
      <c r="B1191" s="314" t="s">
        <v>2148</v>
      </c>
      <c r="C1191" s="445"/>
      <c r="D1191" s="447">
        <v>15</v>
      </c>
      <c r="E1191" s="111"/>
      <c r="F1191" s="286" t="str">
        <f t="shared" si="57"/>
        <v>是</v>
      </c>
      <c r="G1191" s="165" t="str">
        <f t="shared" si="58"/>
        <v>项</v>
      </c>
    </row>
    <row r="1192" ht="36" customHeight="1" spans="1:7">
      <c r="A1192" s="441" t="s">
        <v>2149</v>
      </c>
      <c r="B1192" s="314" t="s">
        <v>2150</v>
      </c>
      <c r="C1192" s="442"/>
      <c r="D1192" s="447"/>
      <c r="E1192" s="111"/>
      <c r="F1192" s="286" t="str">
        <f t="shared" si="57"/>
        <v>否</v>
      </c>
      <c r="G1192" s="165" t="str">
        <f t="shared" si="58"/>
        <v>项</v>
      </c>
    </row>
    <row r="1193" ht="36" customHeight="1" spans="1:7">
      <c r="A1193" s="441" t="s">
        <v>2151</v>
      </c>
      <c r="B1193" s="314" t="s">
        <v>2152</v>
      </c>
      <c r="C1193" s="442"/>
      <c r="D1193" s="447"/>
      <c r="E1193" s="111"/>
      <c r="F1193" s="286" t="str">
        <f t="shared" si="57"/>
        <v>否</v>
      </c>
      <c r="G1193" s="165" t="str">
        <f t="shared" si="58"/>
        <v>项</v>
      </c>
    </row>
    <row r="1194" ht="36" customHeight="1" spans="1:7">
      <c r="A1194" s="441" t="s">
        <v>2153</v>
      </c>
      <c r="B1194" s="314" t="s">
        <v>2154</v>
      </c>
      <c r="C1194" s="442"/>
      <c r="D1194" s="447"/>
      <c r="E1194" s="111"/>
      <c r="F1194" s="286" t="str">
        <f t="shared" si="57"/>
        <v>否</v>
      </c>
      <c r="G1194" s="165" t="str">
        <f t="shared" si="58"/>
        <v>项</v>
      </c>
    </row>
    <row r="1195" ht="36" customHeight="1" spans="1:7">
      <c r="A1195" s="441" t="s">
        <v>2155</v>
      </c>
      <c r="B1195" s="314" t="s">
        <v>2156</v>
      </c>
      <c r="C1195" s="442"/>
      <c r="D1195" s="447"/>
      <c r="E1195" s="111"/>
      <c r="F1195" s="286" t="str">
        <f t="shared" si="57"/>
        <v>否</v>
      </c>
      <c r="G1195" s="165" t="str">
        <f t="shared" si="58"/>
        <v>项</v>
      </c>
    </row>
    <row r="1196" ht="36" customHeight="1" spans="1:7">
      <c r="A1196" s="441" t="s">
        <v>2157</v>
      </c>
      <c r="B1196" s="314" t="s">
        <v>2158</v>
      </c>
      <c r="C1196" s="442"/>
      <c r="D1196" s="447"/>
      <c r="E1196" s="111"/>
      <c r="F1196" s="286" t="str">
        <f t="shared" si="57"/>
        <v>否</v>
      </c>
      <c r="G1196" s="165" t="str">
        <f t="shared" si="58"/>
        <v>项</v>
      </c>
    </row>
    <row r="1197" ht="36" customHeight="1" spans="1:7">
      <c r="A1197" s="441" t="s">
        <v>2159</v>
      </c>
      <c r="B1197" s="314" t="s">
        <v>2160</v>
      </c>
      <c r="C1197" s="442"/>
      <c r="D1197" s="447"/>
      <c r="E1197" s="111"/>
      <c r="F1197" s="286" t="str">
        <f t="shared" si="57"/>
        <v>否</v>
      </c>
      <c r="G1197" s="165" t="str">
        <f t="shared" si="58"/>
        <v>项</v>
      </c>
    </row>
    <row r="1198" ht="36" customHeight="1" spans="1:7">
      <c r="A1198" s="440" t="s">
        <v>2161</v>
      </c>
      <c r="B1198" s="311" t="s">
        <v>2162</v>
      </c>
      <c r="C1198" s="444"/>
      <c r="D1198" s="447"/>
      <c r="E1198" s="111"/>
      <c r="F1198" s="286" t="str">
        <f t="shared" si="57"/>
        <v>否</v>
      </c>
      <c r="G1198" s="165" t="str">
        <f t="shared" si="58"/>
        <v>款</v>
      </c>
    </row>
    <row r="1199" ht="36" customHeight="1" spans="1:7">
      <c r="A1199" s="314">
        <v>2209999</v>
      </c>
      <c r="B1199" s="314" t="s">
        <v>2163</v>
      </c>
      <c r="C1199" s="444"/>
      <c r="D1199" s="447"/>
      <c r="E1199" s="111"/>
      <c r="F1199" s="286" t="str">
        <f t="shared" si="57"/>
        <v>否</v>
      </c>
      <c r="G1199" s="165" t="str">
        <f t="shared" si="58"/>
        <v>项</v>
      </c>
    </row>
    <row r="1200" ht="36" customHeight="1" spans="1:7">
      <c r="A1200" s="311" t="s">
        <v>2164</v>
      </c>
      <c r="B1200" s="452" t="s">
        <v>519</v>
      </c>
      <c r="C1200" s="444"/>
      <c r="D1200" s="447"/>
      <c r="E1200" s="111"/>
      <c r="F1200" s="286" t="str">
        <f t="shared" si="57"/>
        <v>否</v>
      </c>
      <c r="G1200" s="165" t="str">
        <f t="shared" si="58"/>
        <v>项</v>
      </c>
    </row>
    <row r="1201" s="425" customFormat="1" ht="36" customHeight="1" spans="1:7">
      <c r="A1201" s="435" t="s">
        <v>105</v>
      </c>
      <c r="B1201" s="436" t="s">
        <v>106</v>
      </c>
      <c r="C1201" s="444">
        <v>18608</v>
      </c>
      <c r="D1201" s="448">
        <v>19014</v>
      </c>
      <c r="E1201" s="108">
        <f t="shared" si="56"/>
        <v>0.022</v>
      </c>
      <c r="F1201" s="439" t="str">
        <f t="shared" si="57"/>
        <v>是</v>
      </c>
      <c r="G1201" s="425" t="str">
        <f t="shared" si="58"/>
        <v>类</v>
      </c>
    </row>
    <row r="1202" ht="36" customHeight="1" spans="1:7">
      <c r="A1202" s="440" t="s">
        <v>2165</v>
      </c>
      <c r="B1202" s="311" t="s">
        <v>2166</v>
      </c>
      <c r="C1202" s="444">
        <v>11802</v>
      </c>
      <c r="D1202" s="448">
        <v>12266</v>
      </c>
      <c r="E1202" s="108">
        <f t="shared" si="56"/>
        <v>0.039</v>
      </c>
      <c r="F1202" s="286" t="str">
        <f t="shared" si="57"/>
        <v>是</v>
      </c>
      <c r="G1202" s="165" t="str">
        <f t="shared" si="58"/>
        <v>款</v>
      </c>
    </row>
    <row r="1203" ht="36" customHeight="1" spans="1:7">
      <c r="A1203" s="441" t="s">
        <v>2167</v>
      </c>
      <c r="B1203" s="314" t="s">
        <v>2168</v>
      </c>
      <c r="C1203" s="442"/>
      <c r="D1203" s="447"/>
      <c r="E1203" s="111"/>
      <c r="F1203" s="286" t="str">
        <f t="shared" si="57"/>
        <v>否</v>
      </c>
      <c r="G1203" s="165" t="str">
        <f t="shared" si="58"/>
        <v>项</v>
      </c>
    </row>
    <row r="1204" ht="36" customHeight="1" spans="1:7">
      <c r="A1204" s="441" t="s">
        <v>2169</v>
      </c>
      <c r="B1204" s="314" t="s">
        <v>2170</v>
      </c>
      <c r="C1204" s="442"/>
      <c r="D1204" s="447"/>
      <c r="E1204" s="111"/>
      <c r="F1204" s="286" t="str">
        <f t="shared" si="57"/>
        <v>否</v>
      </c>
      <c r="G1204" s="165" t="str">
        <f t="shared" si="58"/>
        <v>项</v>
      </c>
    </row>
    <row r="1205" ht="36" customHeight="1" spans="1:7">
      <c r="A1205" s="441" t="s">
        <v>2171</v>
      </c>
      <c r="B1205" s="314" t="s">
        <v>2172</v>
      </c>
      <c r="C1205" s="442">
        <v>6722</v>
      </c>
      <c r="D1205" s="447">
        <v>5450</v>
      </c>
      <c r="E1205" s="111">
        <f t="shared" si="56"/>
        <v>-0.189</v>
      </c>
      <c r="F1205" s="286" t="str">
        <f t="shared" si="57"/>
        <v>是</v>
      </c>
      <c r="G1205" s="165" t="str">
        <f t="shared" si="58"/>
        <v>项</v>
      </c>
    </row>
    <row r="1206" ht="36" customHeight="1" spans="1:7">
      <c r="A1206" s="441" t="s">
        <v>2173</v>
      </c>
      <c r="B1206" s="314" t="s">
        <v>2174</v>
      </c>
      <c r="C1206" s="442"/>
      <c r="D1206" s="447"/>
      <c r="E1206" s="111"/>
      <c r="F1206" s="286" t="str">
        <f t="shared" si="57"/>
        <v>否</v>
      </c>
      <c r="G1206" s="165" t="str">
        <f t="shared" si="58"/>
        <v>项</v>
      </c>
    </row>
    <row r="1207" ht="36" customHeight="1" spans="1:7">
      <c r="A1207" s="441" t="s">
        <v>2175</v>
      </c>
      <c r="B1207" s="314" t="s">
        <v>2176</v>
      </c>
      <c r="C1207" s="442">
        <v>2200</v>
      </c>
      <c r="D1207" s="447">
        <v>1000</v>
      </c>
      <c r="E1207" s="111">
        <f t="shared" si="56"/>
        <v>-0.545</v>
      </c>
      <c r="F1207" s="286" t="str">
        <f t="shared" si="57"/>
        <v>是</v>
      </c>
      <c r="G1207" s="165" t="str">
        <f t="shared" si="58"/>
        <v>项</v>
      </c>
    </row>
    <row r="1208" ht="36" customHeight="1" spans="1:7">
      <c r="A1208" s="441" t="s">
        <v>2177</v>
      </c>
      <c r="B1208" s="314" t="s">
        <v>2178</v>
      </c>
      <c r="C1208" s="442"/>
      <c r="D1208" s="447"/>
      <c r="E1208" s="111"/>
      <c r="F1208" s="286" t="str">
        <f t="shared" si="57"/>
        <v>否</v>
      </c>
      <c r="G1208" s="165" t="str">
        <f t="shared" si="58"/>
        <v>项</v>
      </c>
    </row>
    <row r="1209" ht="36" customHeight="1" spans="1:7">
      <c r="A1209" s="441" t="s">
        <v>2179</v>
      </c>
      <c r="B1209" s="314" t="s">
        <v>2180</v>
      </c>
      <c r="C1209" s="442"/>
      <c r="D1209" s="447">
        <v>53</v>
      </c>
      <c r="E1209" s="111"/>
      <c r="F1209" s="286" t="str">
        <f t="shared" si="57"/>
        <v>是</v>
      </c>
      <c r="G1209" s="165" t="str">
        <f t="shared" si="58"/>
        <v>项</v>
      </c>
    </row>
    <row r="1210" ht="36" customHeight="1" spans="1:7">
      <c r="A1210" s="441" t="s">
        <v>2181</v>
      </c>
      <c r="B1210" s="314" t="s">
        <v>2182</v>
      </c>
      <c r="C1210" s="442"/>
      <c r="D1210" s="447">
        <v>5320</v>
      </c>
      <c r="E1210" s="111"/>
      <c r="F1210" s="286" t="str">
        <f t="shared" si="57"/>
        <v>是</v>
      </c>
      <c r="G1210" s="165" t="str">
        <f t="shared" si="58"/>
        <v>项</v>
      </c>
    </row>
    <row r="1211" ht="36" customHeight="1" spans="1:7">
      <c r="A1211" s="441" t="s">
        <v>2183</v>
      </c>
      <c r="B1211" s="314" t="s">
        <v>2184</v>
      </c>
      <c r="C1211" s="442"/>
      <c r="D1211" s="448"/>
      <c r="E1211" s="111"/>
      <c r="F1211" s="286" t="str">
        <f t="shared" si="57"/>
        <v>否</v>
      </c>
      <c r="G1211" s="165" t="str">
        <f t="shared" si="58"/>
        <v>项</v>
      </c>
    </row>
    <row r="1212" ht="36" customHeight="1" spans="1:7">
      <c r="A1212" s="441" t="s">
        <v>2185</v>
      </c>
      <c r="B1212" s="314" t="s">
        <v>2186</v>
      </c>
      <c r="C1212" s="442">
        <v>2880</v>
      </c>
      <c r="D1212" s="447">
        <v>443</v>
      </c>
      <c r="E1212" s="111">
        <f t="shared" si="56"/>
        <v>-0.846</v>
      </c>
      <c r="F1212" s="286" t="str">
        <f t="shared" si="57"/>
        <v>是</v>
      </c>
      <c r="G1212" s="165" t="str">
        <f t="shared" si="58"/>
        <v>项</v>
      </c>
    </row>
    <row r="1213" ht="36" customHeight="1" spans="1:7">
      <c r="A1213" s="440" t="s">
        <v>2187</v>
      </c>
      <c r="B1213" s="311" t="s">
        <v>2188</v>
      </c>
      <c r="C1213" s="444">
        <v>6806</v>
      </c>
      <c r="D1213" s="448">
        <v>6748</v>
      </c>
      <c r="E1213" s="108">
        <f t="shared" si="56"/>
        <v>-0.009</v>
      </c>
      <c r="F1213" s="286" t="str">
        <f t="shared" si="57"/>
        <v>是</v>
      </c>
      <c r="G1213" s="165" t="str">
        <f t="shared" si="58"/>
        <v>款</v>
      </c>
    </row>
    <row r="1214" ht="36" customHeight="1" spans="1:7">
      <c r="A1214" s="441" t="s">
        <v>2189</v>
      </c>
      <c r="B1214" s="314" t="s">
        <v>2190</v>
      </c>
      <c r="C1214" s="442">
        <v>6800</v>
      </c>
      <c r="D1214" s="447">
        <v>6736</v>
      </c>
      <c r="E1214" s="111">
        <f t="shared" si="56"/>
        <v>-0.009</v>
      </c>
      <c r="F1214" s="286" t="str">
        <f t="shared" si="57"/>
        <v>是</v>
      </c>
      <c r="G1214" s="165" t="str">
        <f t="shared" si="58"/>
        <v>项</v>
      </c>
    </row>
    <row r="1215" ht="36" customHeight="1" spans="1:7">
      <c r="A1215" s="441" t="s">
        <v>2191</v>
      </c>
      <c r="B1215" s="314" t="s">
        <v>2192</v>
      </c>
      <c r="C1215" s="445"/>
      <c r="D1215" s="447"/>
      <c r="E1215" s="111"/>
      <c r="F1215" s="286" t="str">
        <f t="shared" si="57"/>
        <v>否</v>
      </c>
      <c r="G1215" s="165" t="str">
        <f t="shared" si="58"/>
        <v>项</v>
      </c>
    </row>
    <row r="1216" ht="36" customHeight="1" spans="1:7">
      <c r="A1216" s="441" t="s">
        <v>2193</v>
      </c>
      <c r="B1216" s="314" t="s">
        <v>2194</v>
      </c>
      <c r="C1216" s="442">
        <v>6</v>
      </c>
      <c r="D1216" s="447">
        <v>12</v>
      </c>
      <c r="E1216" s="111">
        <f t="shared" si="56"/>
        <v>1</v>
      </c>
      <c r="F1216" s="286" t="str">
        <f t="shared" si="57"/>
        <v>是</v>
      </c>
      <c r="G1216" s="165" t="str">
        <f t="shared" si="58"/>
        <v>项</v>
      </c>
    </row>
    <row r="1217" ht="36" customHeight="1" spans="1:7">
      <c r="A1217" s="440" t="s">
        <v>2195</v>
      </c>
      <c r="B1217" s="311" t="s">
        <v>2196</v>
      </c>
      <c r="C1217" s="444"/>
      <c r="D1217" s="447"/>
      <c r="E1217" s="111"/>
      <c r="F1217" s="286" t="str">
        <f t="shared" si="57"/>
        <v>否</v>
      </c>
      <c r="G1217" s="165" t="str">
        <f t="shared" si="58"/>
        <v>款</v>
      </c>
    </row>
    <row r="1218" ht="36" customHeight="1" spans="1:7">
      <c r="A1218" s="441" t="s">
        <v>2197</v>
      </c>
      <c r="B1218" s="314" t="s">
        <v>2198</v>
      </c>
      <c r="C1218" s="442"/>
      <c r="D1218" s="447"/>
      <c r="E1218" s="111"/>
      <c r="F1218" s="286" t="str">
        <f t="shared" si="57"/>
        <v>否</v>
      </c>
      <c r="G1218" s="165" t="str">
        <f t="shared" si="58"/>
        <v>项</v>
      </c>
    </row>
    <row r="1219" ht="36" customHeight="1" spans="1:7">
      <c r="A1219" s="441" t="s">
        <v>2199</v>
      </c>
      <c r="B1219" s="314" t="s">
        <v>2200</v>
      </c>
      <c r="C1219" s="442"/>
      <c r="D1219" s="448"/>
      <c r="E1219" s="111"/>
      <c r="F1219" s="286" t="str">
        <f t="shared" si="57"/>
        <v>否</v>
      </c>
      <c r="G1219" s="165" t="str">
        <f t="shared" si="58"/>
        <v>项</v>
      </c>
    </row>
    <row r="1220" ht="36" customHeight="1" spans="1:7">
      <c r="A1220" s="441" t="s">
        <v>2201</v>
      </c>
      <c r="B1220" s="314" t="s">
        <v>2202</v>
      </c>
      <c r="C1220" s="442"/>
      <c r="D1220" s="447"/>
      <c r="E1220" s="111"/>
      <c r="F1220" s="286" t="str">
        <f t="shared" si="57"/>
        <v>否</v>
      </c>
      <c r="G1220" s="165" t="str">
        <f t="shared" si="58"/>
        <v>项</v>
      </c>
    </row>
    <row r="1221" ht="36" customHeight="1" spans="1:7">
      <c r="A1221" s="451" t="s">
        <v>2203</v>
      </c>
      <c r="B1221" s="456" t="s">
        <v>519</v>
      </c>
      <c r="C1221" s="444"/>
      <c r="D1221" s="447"/>
      <c r="E1221" s="111"/>
      <c r="F1221" s="286" t="str">
        <f t="shared" si="57"/>
        <v>否</v>
      </c>
      <c r="G1221" s="165" t="str">
        <f t="shared" si="58"/>
        <v>项</v>
      </c>
    </row>
    <row r="1222" s="425" customFormat="1" ht="36" customHeight="1" spans="1:7">
      <c r="A1222" s="435" t="s">
        <v>107</v>
      </c>
      <c r="B1222" s="436" t="s">
        <v>108</v>
      </c>
      <c r="C1222" s="444">
        <v>48</v>
      </c>
      <c r="D1222" s="448">
        <v>625</v>
      </c>
      <c r="E1222" s="108">
        <f t="shared" ref="E1222:E1283" si="59">(D1222-C1222)/C1222</f>
        <v>12.021</v>
      </c>
      <c r="F1222" s="439" t="str">
        <f t="shared" si="57"/>
        <v>是</v>
      </c>
      <c r="G1222" s="425" t="str">
        <f t="shared" si="58"/>
        <v>类</v>
      </c>
    </row>
    <row r="1223" ht="36" customHeight="1" spans="1:7">
      <c r="A1223" s="440" t="s">
        <v>2204</v>
      </c>
      <c r="B1223" s="311" t="s">
        <v>2205</v>
      </c>
      <c r="C1223" s="444">
        <v>48</v>
      </c>
      <c r="D1223" s="448">
        <v>66</v>
      </c>
      <c r="E1223" s="108">
        <f t="shared" si="59"/>
        <v>0.375</v>
      </c>
      <c r="F1223" s="286" t="str">
        <f t="shared" si="57"/>
        <v>是</v>
      </c>
      <c r="G1223" s="165" t="str">
        <f t="shared" si="58"/>
        <v>款</v>
      </c>
    </row>
    <row r="1224" ht="36" customHeight="1" spans="1:7">
      <c r="A1224" s="441" t="s">
        <v>2206</v>
      </c>
      <c r="B1224" s="314" t="s">
        <v>139</v>
      </c>
      <c r="C1224" s="442"/>
      <c r="D1224" s="448"/>
      <c r="E1224" s="111"/>
      <c r="F1224" s="286" t="str">
        <f t="shared" si="57"/>
        <v>否</v>
      </c>
      <c r="G1224" s="165" t="str">
        <f t="shared" si="58"/>
        <v>项</v>
      </c>
    </row>
    <row r="1225" ht="36" customHeight="1" spans="1:7">
      <c r="A1225" s="441" t="s">
        <v>2207</v>
      </c>
      <c r="B1225" s="314" t="s">
        <v>141</v>
      </c>
      <c r="C1225" s="442"/>
      <c r="D1225" s="448"/>
      <c r="E1225" s="111"/>
      <c r="F1225" s="286" t="str">
        <f t="shared" si="57"/>
        <v>否</v>
      </c>
      <c r="G1225" s="165" t="str">
        <f t="shared" si="58"/>
        <v>项</v>
      </c>
    </row>
    <row r="1226" ht="36" customHeight="1" spans="1:7">
      <c r="A1226" s="441" t="s">
        <v>2208</v>
      </c>
      <c r="B1226" s="314" t="s">
        <v>143</v>
      </c>
      <c r="C1226" s="442"/>
      <c r="D1226" s="448"/>
      <c r="E1226" s="111"/>
      <c r="F1226" s="286" t="str">
        <f t="shared" ref="F1226:F1289" si="60">IF(LEN(A1226)=3,"是",IF(B1226&lt;&gt;"",IF(SUM(C1226:D1226)&lt;&gt;0,"是","否"),"是"))</f>
        <v>否</v>
      </c>
      <c r="G1226" s="165" t="str">
        <f t="shared" ref="G1226:G1289" si="61">IF(LEN(A1226)=3,"类",IF(LEN(A1226)=5,"款","项"))</f>
        <v>项</v>
      </c>
    </row>
    <row r="1227" ht="36" customHeight="1" spans="1:7">
      <c r="A1227" s="441" t="s">
        <v>2209</v>
      </c>
      <c r="B1227" s="314" t="s">
        <v>2210</v>
      </c>
      <c r="C1227" s="442"/>
      <c r="D1227" s="447"/>
      <c r="E1227" s="111"/>
      <c r="F1227" s="286" t="str">
        <f t="shared" si="60"/>
        <v>否</v>
      </c>
      <c r="G1227" s="165" t="str">
        <f t="shared" si="61"/>
        <v>项</v>
      </c>
    </row>
    <row r="1228" ht="36" customHeight="1" spans="1:7">
      <c r="A1228" s="441" t="s">
        <v>2211</v>
      </c>
      <c r="B1228" s="314" t="s">
        <v>2212</v>
      </c>
      <c r="C1228" s="442"/>
      <c r="D1228" s="448"/>
      <c r="E1228" s="111"/>
      <c r="F1228" s="286" t="str">
        <f t="shared" si="60"/>
        <v>否</v>
      </c>
      <c r="G1228" s="165" t="str">
        <f t="shared" si="61"/>
        <v>项</v>
      </c>
    </row>
    <row r="1229" ht="36" customHeight="1" spans="1:7">
      <c r="A1229" s="441" t="s">
        <v>2213</v>
      </c>
      <c r="B1229" s="314" t="s">
        <v>2214</v>
      </c>
      <c r="C1229" s="442"/>
      <c r="D1229" s="447">
        <v>5</v>
      </c>
      <c r="E1229" s="111"/>
      <c r="F1229" s="286" t="str">
        <f t="shared" si="60"/>
        <v>是</v>
      </c>
      <c r="G1229" s="165" t="str">
        <f t="shared" si="61"/>
        <v>项</v>
      </c>
    </row>
    <row r="1230" ht="36" customHeight="1" spans="1:7">
      <c r="A1230" s="441" t="s">
        <v>2215</v>
      </c>
      <c r="B1230" s="314" t="s">
        <v>2216</v>
      </c>
      <c r="C1230" s="442"/>
      <c r="D1230" s="448"/>
      <c r="E1230" s="111"/>
      <c r="F1230" s="286" t="str">
        <f t="shared" si="60"/>
        <v>否</v>
      </c>
      <c r="G1230" s="165" t="str">
        <f t="shared" si="61"/>
        <v>项</v>
      </c>
    </row>
    <row r="1231" ht="36" customHeight="1" spans="1:7">
      <c r="A1231" s="441" t="s">
        <v>2217</v>
      </c>
      <c r="B1231" s="314" t="s">
        <v>2218</v>
      </c>
      <c r="C1231" s="442"/>
      <c r="D1231" s="448"/>
      <c r="E1231" s="111"/>
      <c r="F1231" s="286" t="str">
        <f t="shared" si="60"/>
        <v>否</v>
      </c>
      <c r="G1231" s="165" t="str">
        <f t="shared" si="61"/>
        <v>项</v>
      </c>
    </row>
    <row r="1232" ht="36" customHeight="1" spans="1:7">
      <c r="A1232" s="441" t="s">
        <v>2219</v>
      </c>
      <c r="B1232" s="314" t="s">
        <v>2220</v>
      </c>
      <c r="C1232" s="442"/>
      <c r="D1232" s="448"/>
      <c r="E1232" s="111"/>
      <c r="F1232" s="286" t="str">
        <f t="shared" si="60"/>
        <v>否</v>
      </c>
      <c r="G1232" s="165" t="str">
        <f t="shared" si="61"/>
        <v>项</v>
      </c>
    </row>
    <row r="1233" ht="36" customHeight="1" spans="1:7">
      <c r="A1233" s="441" t="s">
        <v>2221</v>
      </c>
      <c r="B1233" s="314" t="s">
        <v>2222</v>
      </c>
      <c r="C1233" s="442"/>
      <c r="D1233" s="447"/>
      <c r="E1233" s="111"/>
      <c r="F1233" s="286" t="str">
        <f t="shared" si="60"/>
        <v>否</v>
      </c>
      <c r="G1233" s="165" t="str">
        <f t="shared" si="61"/>
        <v>项</v>
      </c>
    </row>
    <row r="1234" ht="36" customHeight="1" spans="1:7">
      <c r="A1234" s="441" t="s">
        <v>2223</v>
      </c>
      <c r="B1234" s="314" t="s">
        <v>2224</v>
      </c>
      <c r="C1234" s="442"/>
      <c r="D1234" s="447">
        <v>61</v>
      </c>
      <c r="E1234" s="111"/>
      <c r="F1234" s="286" t="str">
        <f t="shared" si="60"/>
        <v>是</v>
      </c>
      <c r="G1234" s="165" t="str">
        <f t="shared" si="61"/>
        <v>项</v>
      </c>
    </row>
    <row r="1235" ht="36" customHeight="1" spans="1:7">
      <c r="A1235" s="441" t="s">
        <v>2225</v>
      </c>
      <c r="B1235" s="314" t="s">
        <v>2226</v>
      </c>
      <c r="C1235" s="442"/>
      <c r="D1235" s="448"/>
      <c r="E1235" s="111"/>
      <c r="F1235" s="286" t="str">
        <f t="shared" si="60"/>
        <v>否</v>
      </c>
      <c r="G1235" s="165" t="str">
        <f t="shared" si="61"/>
        <v>项</v>
      </c>
    </row>
    <row r="1236" ht="36" customHeight="1" spans="1:7">
      <c r="A1236" s="446">
        <v>2220119</v>
      </c>
      <c r="B1236" s="463" t="s">
        <v>2227</v>
      </c>
      <c r="C1236" s="442"/>
      <c r="D1236" s="448"/>
      <c r="E1236" s="111"/>
      <c r="F1236" s="286" t="str">
        <f t="shared" si="60"/>
        <v>否</v>
      </c>
      <c r="G1236" s="165" t="str">
        <f t="shared" si="61"/>
        <v>项</v>
      </c>
    </row>
    <row r="1237" ht="36" customHeight="1" spans="1:7">
      <c r="A1237" s="446">
        <v>2220120</v>
      </c>
      <c r="B1237" s="463" t="s">
        <v>2228</v>
      </c>
      <c r="C1237" s="442"/>
      <c r="D1237" s="448"/>
      <c r="E1237" s="111"/>
      <c r="F1237" s="286" t="str">
        <f t="shared" si="60"/>
        <v>否</v>
      </c>
      <c r="G1237" s="165" t="str">
        <f t="shared" si="61"/>
        <v>项</v>
      </c>
    </row>
    <row r="1238" ht="36" customHeight="1" spans="1:7">
      <c r="A1238" s="446">
        <v>2220121</v>
      </c>
      <c r="B1238" s="463" t="s">
        <v>2229</v>
      </c>
      <c r="C1238" s="445"/>
      <c r="D1238" s="447"/>
      <c r="E1238" s="111"/>
      <c r="F1238" s="286" t="str">
        <f t="shared" si="60"/>
        <v>否</v>
      </c>
      <c r="G1238" s="165" t="str">
        <f t="shared" si="61"/>
        <v>项</v>
      </c>
    </row>
    <row r="1239" ht="36" customHeight="1" spans="1:7">
      <c r="A1239" s="441" t="s">
        <v>2230</v>
      </c>
      <c r="B1239" s="314" t="s">
        <v>157</v>
      </c>
      <c r="C1239" s="445"/>
      <c r="D1239" s="447"/>
      <c r="E1239" s="111"/>
      <c r="F1239" s="286" t="str">
        <f t="shared" si="60"/>
        <v>否</v>
      </c>
      <c r="G1239" s="165" t="str">
        <f t="shared" si="61"/>
        <v>项</v>
      </c>
    </row>
    <row r="1240" ht="36" customHeight="1" spans="1:7">
      <c r="A1240" s="441" t="s">
        <v>2231</v>
      </c>
      <c r="B1240" s="314" t="s">
        <v>2232</v>
      </c>
      <c r="C1240" s="442">
        <v>48</v>
      </c>
      <c r="D1240" s="448"/>
      <c r="E1240" s="111">
        <f t="shared" si="59"/>
        <v>-1</v>
      </c>
      <c r="F1240" s="286" t="str">
        <f t="shared" si="60"/>
        <v>是</v>
      </c>
      <c r="G1240" s="165" t="str">
        <f t="shared" si="61"/>
        <v>项</v>
      </c>
    </row>
    <row r="1241" ht="36" customHeight="1" spans="1:7">
      <c r="A1241" s="440" t="s">
        <v>2233</v>
      </c>
      <c r="B1241" s="311" t="s">
        <v>2234</v>
      </c>
      <c r="C1241" s="444"/>
      <c r="D1241" s="448"/>
      <c r="E1241" s="111"/>
      <c r="F1241" s="286" t="str">
        <f t="shared" si="60"/>
        <v>否</v>
      </c>
      <c r="G1241" s="165" t="str">
        <f t="shared" si="61"/>
        <v>款</v>
      </c>
    </row>
    <row r="1242" ht="36" customHeight="1" spans="1:7">
      <c r="A1242" s="441" t="s">
        <v>2235</v>
      </c>
      <c r="B1242" s="314" t="s">
        <v>139</v>
      </c>
      <c r="C1242" s="442"/>
      <c r="D1242" s="448"/>
      <c r="E1242" s="111"/>
      <c r="F1242" s="286" t="str">
        <f t="shared" si="60"/>
        <v>否</v>
      </c>
      <c r="G1242" s="165" t="str">
        <f t="shared" si="61"/>
        <v>项</v>
      </c>
    </row>
    <row r="1243" ht="36" customHeight="1" spans="1:7">
      <c r="A1243" s="441" t="s">
        <v>2236</v>
      </c>
      <c r="B1243" s="314" t="s">
        <v>141</v>
      </c>
      <c r="C1243" s="442"/>
      <c r="D1243" s="448"/>
      <c r="E1243" s="111"/>
      <c r="F1243" s="286" t="str">
        <f t="shared" si="60"/>
        <v>否</v>
      </c>
      <c r="G1243" s="165" t="str">
        <f t="shared" si="61"/>
        <v>项</v>
      </c>
    </row>
    <row r="1244" ht="36" customHeight="1" spans="1:7">
      <c r="A1244" s="441" t="s">
        <v>2237</v>
      </c>
      <c r="B1244" s="314" t="s">
        <v>143</v>
      </c>
      <c r="C1244" s="442"/>
      <c r="D1244" s="448"/>
      <c r="E1244" s="111"/>
      <c r="F1244" s="286" t="str">
        <f t="shared" si="60"/>
        <v>否</v>
      </c>
      <c r="G1244" s="165" t="str">
        <f t="shared" si="61"/>
        <v>项</v>
      </c>
    </row>
    <row r="1245" ht="36" customHeight="1" spans="1:7">
      <c r="A1245" s="441" t="s">
        <v>2238</v>
      </c>
      <c r="B1245" s="314" t="s">
        <v>2239</v>
      </c>
      <c r="C1245" s="442"/>
      <c r="D1245" s="447"/>
      <c r="E1245" s="111"/>
      <c r="F1245" s="286" t="str">
        <f t="shared" si="60"/>
        <v>否</v>
      </c>
      <c r="G1245" s="165" t="str">
        <f t="shared" si="61"/>
        <v>项</v>
      </c>
    </row>
    <row r="1246" ht="36" customHeight="1" spans="1:7">
      <c r="A1246" s="441" t="s">
        <v>2240</v>
      </c>
      <c r="B1246" s="314" t="s">
        <v>2241</v>
      </c>
      <c r="C1246" s="442"/>
      <c r="D1246" s="448"/>
      <c r="E1246" s="111"/>
      <c r="F1246" s="286" t="str">
        <f t="shared" si="60"/>
        <v>否</v>
      </c>
      <c r="G1246" s="165" t="str">
        <f t="shared" si="61"/>
        <v>项</v>
      </c>
    </row>
    <row r="1247" ht="36" customHeight="1" spans="1:7">
      <c r="A1247" s="441" t="s">
        <v>2242</v>
      </c>
      <c r="B1247" s="314" t="s">
        <v>2243</v>
      </c>
      <c r="C1247" s="442"/>
      <c r="D1247" s="448"/>
      <c r="E1247" s="111"/>
      <c r="F1247" s="286" t="str">
        <f t="shared" si="60"/>
        <v>否</v>
      </c>
      <c r="G1247" s="165" t="str">
        <f t="shared" si="61"/>
        <v>项</v>
      </c>
    </row>
    <row r="1248" ht="36" customHeight="1" spans="1:7">
      <c r="A1248" s="441" t="s">
        <v>2244</v>
      </c>
      <c r="B1248" s="314" t="s">
        <v>2245</v>
      </c>
      <c r="C1248" s="445"/>
      <c r="D1248" s="448"/>
      <c r="E1248" s="111"/>
      <c r="F1248" s="286" t="str">
        <f t="shared" si="60"/>
        <v>否</v>
      </c>
      <c r="G1248" s="165" t="str">
        <f t="shared" si="61"/>
        <v>项</v>
      </c>
    </row>
    <row r="1249" ht="36" customHeight="1" spans="1:7">
      <c r="A1249" s="441" t="s">
        <v>2246</v>
      </c>
      <c r="B1249" s="314" t="s">
        <v>2247</v>
      </c>
      <c r="C1249" s="442"/>
      <c r="D1249" s="448"/>
      <c r="E1249" s="111"/>
      <c r="F1249" s="286" t="str">
        <f t="shared" si="60"/>
        <v>否</v>
      </c>
      <c r="G1249" s="165" t="str">
        <f t="shared" si="61"/>
        <v>项</v>
      </c>
    </row>
    <row r="1250" ht="36" customHeight="1" spans="1:7">
      <c r="A1250" s="441" t="s">
        <v>2248</v>
      </c>
      <c r="B1250" s="314" t="s">
        <v>2249</v>
      </c>
      <c r="C1250" s="442"/>
      <c r="D1250" s="448"/>
      <c r="E1250" s="111"/>
      <c r="F1250" s="286" t="str">
        <f t="shared" si="60"/>
        <v>否</v>
      </c>
      <c r="G1250" s="165" t="str">
        <f t="shared" si="61"/>
        <v>项</v>
      </c>
    </row>
    <row r="1251" ht="36" customHeight="1" spans="1:7">
      <c r="A1251" s="441" t="s">
        <v>2250</v>
      </c>
      <c r="B1251" s="314" t="s">
        <v>2251</v>
      </c>
      <c r="C1251" s="442"/>
      <c r="D1251" s="448"/>
      <c r="E1251" s="111"/>
      <c r="F1251" s="286" t="str">
        <f t="shared" si="60"/>
        <v>否</v>
      </c>
      <c r="G1251" s="165" t="str">
        <f t="shared" si="61"/>
        <v>项</v>
      </c>
    </row>
    <row r="1252" ht="36" customHeight="1" spans="1:7">
      <c r="A1252" s="441" t="s">
        <v>2252</v>
      </c>
      <c r="B1252" s="314" t="s">
        <v>2253</v>
      </c>
      <c r="C1252" s="442"/>
      <c r="D1252" s="448"/>
      <c r="E1252" s="111"/>
      <c r="F1252" s="286" t="str">
        <f t="shared" si="60"/>
        <v>否</v>
      </c>
      <c r="G1252" s="165" t="str">
        <f t="shared" si="61"/>
        <v>项</v>
      </c>
    </row>
    <row r="1253" ht="36" customHeight="1" spans="1:7">
      <c r="A1253" s="441" t="s">
        <v>2254</v>
      </c>
      <c r="B1253" s="314" t="s">
        <v>157</v>
      </c>
      <c r="C1253" s="442"/>
      <c r="D1253" s="447"/>
      <c r="E1253" s="111"/>
      <c r="F1253" s="286" t="str">
        <f t="shared" si="60"/>
        <v>否</v>
      </c>
      <c r="G1253" s="165" t="str">
        <f t="shared" si="61"/>
        <v>项</v>
      </c>
    </row>
    <row r="1254" ht="36" customHeight="1" spans="1:7">
      <c r="A1254" s="441" t="s">
        <v>2255</v>
      </c>
      <c r="B1254" s="314" t="s">
        <v>2256</v>
      </c>
      <c r="C1254" s="442"/>
      <c r="D1254" s="448"/>
      <c r="E1254" s="111"/>
      <c r="F1254" s="286" t="str">
        <f t="shared" si="60"/>
        <v>否</v>
      </c>
      <c r="G1254" s="165" t="str">
        <f t="shared" si="61"/>
        <v>项</v>
      </c>
    </row>
    <row r="1255" ht="36" customHeight="1" spans="1:7">
      <c r="A1255" s="440" t="s">
        <v>2257</v>
      </c>
      <c r="B1255" s="311" t="s">
        <v>2258</v>
      </c>
      <c r="C1255" s="444"/>
      <c r="D1255" s="448"/>
      <c r="E1255" s="111"/>
      <c r="F1255" s="286" t="str">
        <f t="shared" si="60"/>
        <v>否</v>
      </c>
      <c r="G1255" s="165" t="str">
        <f t="shared" si="61"/>
        <v>款</v>
      </c>
    </row>
    <row r="1256" ht="36" customHeight="1" spans="1:7">
      <c r="A1256" s="441" t="s">
        <v>2259</v>
      </c>
      <c r="B1256" s="314" t="s">
        <v>2260</v>
      </c>
      <c r="C1256" s="442"/>
      <c r="D1256" s="448"/>
      <c r="E1256" s="111"/>
      <c r="F1256" s="286" t="str">
        <f t="shared" si="60"/>
        <v>否</v>
      </c>
      <c r="G1256" s="165" t="str">
        <f t="shared" si="61"/>
        <v>项</v>
      </c>
    </row>
    <row r="1257" ht="36" customHeight="1" spans="1:7">
      <c r="A1257" s="441" t="s">
        <v>2261</v>
      </c>
      <c r="B1257" s="314" t="s">
        <v>2262</v>
      </c>
      <c r="C1257" s="442"/>
      <c r="D1257" s="448"/>
      <c r="E1257" s="111"/>
      <c r="F1257" s="286" t="str">
        <f t="shared" si="60"/>
        <v>否</v>
      </c>
      <c r="G1257" s="165" t="str">
        <f t="shared" si="61"/>
        <v>项</v>
      </c>
    </row>
    <row r="1258" ht="36" customHeight="1" spans="1:7">
      <c r="A1258" s="441" t="s">
        <v>2263</v>
      </c>
      <c r="B1258" s="314" t="s">
        <v>2264</v>
      </c>
      <c r="C1258" s="442"/>
      <c r="D1258" s="448"/>
      <c r="E1258" s="111"/>
      <c r="F1258" s="286" t="str">
        <f t="shared" si="60"/>
        <v>否</v>
      </c>
      <c r="G1258" s="165" t="str">
        <f t="shared" si="61"/>
        <v>项</v>
      </c>
    </row>
    <row r="1259" ht="36" customHeight="1" spans="1:7">
      <c r="A1259" s="446">
        <v>2220305</v>
      </c>
      <c r="B1259" s="463" t="s">
        <v>2265</v>
      </c>
      <c r="C1259" s="442"/>
      <c r="D1259" s="448"/>
      <c r="E1259" s="111"/>
      <c r="F1259" s="286" t="str">
        <f t="shared" si="60"/>
        <v>否</v>
      </c>
      <c r="G1259" s="165" t="str">
        <f t="shared" si="61"/>
        <v>项</v>
      </c>
    </row>
    <row r="1260" ht="36" customHeight="1" spans="1:7">
      <c r="A1260" s="441" t="s">
        <v>2266</v>
      </c>
      <c r="B1260" s="314" t="s">
        <v>2267</v>
      </c>
      <c r="C1260" s="444"/>
      <c r="D1260" s="448"/>
      <c r="E1260" s="111"/>
      <c r="F1260" s="286" t="str">
        <f t="shared" si="60"/>
        <v>否</v>
      </c>
      <c r="G1260" s="165" t="str">
        <f t="shared" si="61"/>
        <v>项</v>
      </c>
    </row>
    <row r="1261" ht="36" customHeight="1" spans="1:7">
      <c r="A1261" s="440" t="s">
        <v>2268</v>
      </c>
      <c r="B1261" s="311" t="s">
        <v>2269</v>
      </c>
      <c r="C1261" s="445"/>
      <c r="D1261" s="448">
        <v>59</v>
      </c>
      <c r="E1261" s="111"/>
      <c r="F1261" s="286" t="str">
        <f t="shared" si="60"/>
        <v>是</v>
      </c>
      <c r="G1261" s="165" t="str">
        <f t="shared" si="61"/>
        <v>款</v>
      </c>
    </row>
    <row r="1262" ht="36" customHeight="1" spans="1:7">
      <c r="A1262" s="441" t="s">
        <v>2270</v>
      </c>
      <c r="B1262" s="314" t="s">
        <v>2271</v>
      </c>
      <c r="C1262" s="442"/>
      <c r="D1262" s="448"/>
      <c r="E1262" s="111"/>
      <c r="F1262" s="286" t="str">
        <f t="shared" si="60"/>
        <v>否</v>
      </c>
      <c r="G1262" s="165" t="str">
        <f t="shared" si="61"/>
        <v>项</v>
      </c>
    </row>
    <row r="1263" ht="36" customHeight="1" spans="1:7">
      <c r="A1263" s="441" t="s">
        <v>2272</v>
      </c>
      <c r="B1263" s="314" t="s">
        <v>2273</v>
      </c>
      <c r="C1263" s="442"/>
      <c r="D1263" s="448"/>
      <c r="E1263" s="111"/>
      <c r="F1263" s="286" t="str">
        <f t="shared" si="60"/>
        <v>否</v>
      </c>
      <c r="G1263" s="165" t="str">
        <f t="shared" si="61"/>
        <v>项</v>
      </c>
    </row>
    <row r="1264" ht="36" customHeight="1" spans="1:7">
      <c r="A1264" s="441" t="s">
        <v>2274</v>
      </c>
      <c r="B1264" s="314" t="s">
        <v>2275</v>
      </c>
      <c r="C1264" s="442"/>
      <c r="D1264" s="447">
        <v>59</v>
      </c>
      <c r="E1264" s="111"/>
      <c r="F1264" s="286" t="str">
        <f t="shared" si="60"/>
        <v>是</v>
      </c>
      <c r="G1264" s="165" t="str">
        <f t="shared" si="61"/>
        <v>项</v>
      </c>
    </row>
    <row r="1265" ht="36" customHeight="1" spans="1:7">
      <c r="A1265" s="441" t="s">
        <v>2276</v>
      </c>
      <c r="B1265" s="314" t="s">
        <v>2277</v>
      </c>
      <c r="C1265" s="442"/>
      <c r="D1265" s="448"/>
      <c r="E1265" s="111"/>
      <c r="F1265" s="286" t="str">
        <f t="shared" si="60"/>
        <v>否</v>
      </c>
      <c r="G1265" s="165" t="str">
        <f t="shared" si="61"/>
        <v>项</v>
      </c>
    </row>
    <row r="1266" ht="36" customHeight="1" spans="1:7">
      <c r="A1266" s="441" t="s">
        <v>2278</v>
      </c>
      <c r="B1266" s="314" t="s">
        <v>2279</v>
      </c>
      <c r="C1266" s="444"/>
      <c r="D1266" s="448"/>
      <c r="E1266" s="111"/>
      <c r="F1266" s="286" t="str">
        <f t="shared" si="60"/>
        <v>否</v>
      </c>
      <c r="G1266" s="165" t="str">
        <f t="shared" si="61"/>
        <v>项</v>
      </c>
    </row>
    <row r="1267" ht="36" customHeight="1" spans="1:7">
      <c r="A1267" s="440" t="s">
        <v>2280</v>
      </c>
      <c r="B1267" s="311" t="s">
        <v>2281</v>
      </c>
      <c r="C1267" s="442"/>
      <c r="D1267" s="447">
        <v>500</v>
      </c>
      <c r="E1267" s="111"/>
      <c r="F1267" s="286" t="str">
        <f t="shared" si="60"/>
        <v>是</v>
      </c>
      <c r="G1267" s="165" t="str">
        <f t="shared" si="61"/>
        <v>款</v>
      </c>
    </row>
    <row r="1268" ht="36" customHeight="1" spans="1:7">
      <c r="A1268" s="441" t="s">
        <v>2282</v>
      </c>
      <c r="B1268" s="314" t="s">
        <v>2283</v>
      </c>
      <c r="C1268" s="442"/>
      <c r="D1268" s="447"/>
      <c r="E1268" s="111"/>
      <c r="F1268" s="286" t="str">
        <f t="shared" si="60"/>
        <v>否</v>
      </c>
      <c r="G1268" s="165" t="str">
        <f t="shared" si="61"/>
        <v>项</v>
      </c>
    </row>
    <row r="1269" ht="36" customHeight="1" spans="1:7">
      <c r="A1269" s="441" t="s">
        <v>2284</v>
      </c>
      <c r="B1269" s="314" t="s">
        <v>2285</v>
      </c>
      <c r="C1269" s="442"/>
      <c r="D1269" s="448"/>
      <c r="E1269" s="111"/>
      <c r="F1269" s="286" t="str">
        <f t="shared" si="60"/>
        <v>否</v>
      </c>
      <c r="G1269" s="165" t="str">
        <f t="shared" si="61"/>
        <v>项</v>
      </c>
    </row>
    <row r="1270" ht="36" customHeight="1" spans="1:7">
      <c r="A1270" s="441" t="s">
        <v>2286</v>
      </c>
      <c r="B1270" s="314" t="s">
        <v>2287</v>
      </c>
      <c r="C1270" s="442"/>
      <c r="D1270" s="448"/>
      <c r="E1270" s="111"/>
      <c r="F1270" s="286" t="str">
        <f t="shared" si="60"/>
        <v>否</v>
      </c>
      <c r="G1270" s="165" t="str">
        <f t="shared" si="61"/>
        <v>项</v>
      </c>
    </row>
    <row r="1271" ht="36" customHeight="1" spans="1:7">
      <c r="A1271" s="441" t="s">
        <v>2288</v>
      </c>
      <c r="B1271" s="314" t="s">
        <v>2289</v>
      </c>
      <c r="C1271" s="442"/>
      <c r="D1271" s="447"/>
      <c r="E1271" s="111"/>
      <c r="F1271" s="286" t="str">
        <f t="shared" si="60"/>
        <v>否</v>
      </c>
      <c r="G1271" s="165" t="str">
        <f t="shared" si="61"/>
        <v>项</v>
      </c>
    </row>
    <row r="1272" ht="36" customHeight="1" spans="1:7">
      <c r="A1272" s="441" t="s">
        <v>2290</v>
      </c>
      <c r="B1272" s="314" t="s">
        <v>2291</v>
      </c>
      <c r="C1272" s="442"/>
      <c r="D1272" s="448"/>
      <c r="E1272" s="111"/>
      <c r="F1272" s="286" t="str">
        <f t="shared" si="60"/>
        <v>否</v>
      </c>
      <c r="G1272" s="165" t="str">
        <f t="shared" si="61"/>
        <v>项</v>
      </c>
    </row>
    <row r="1273" ht="36" customHeight="1" spans="1:7">
      <c r="A1273" s="441" t="s">
        <v>2292</v>
      </c>
      <c r="B1273" s="314" t="s">
        <v>2293</v>
      </c>
      <c r="C1273" s="442"/>
      <c r="D1273" s="448"/>
      <c r="E1273" s="111"/>
      <c r="F1273" s="286" t="str">
        <f t="shared" si="60"/>
        <v>否</v>
      </c>
      <c r="G1273" s="165" t="str">
        <f t="shared" si="61"/>
        <v>项</v>
      </c>
    </row>
    <row r="1274" ht="36" customHeight="1" spans="1:7">
      <c r="A1274" s="441" t="s">
        <v>2294</v>
      </c>
      <c r="B1274" s="314" t="s">
        <v>2295</v>
      </c>
      <c r="C1274" s="442"/>
      <c r="D1274" s="448"/>
      <c r="E1274" s="111"/>
      <c r="F1274" s="286" t="str">
        <f t="shared" si="60"/>
        <v>否</v>
      </c>
      <c r="G1274" s="165" t="str">
        <f t="shared" si="61"/>
        <v>项</v>
      </c>
    </row>
    <row r="1275" ht="36" customHeight="1" spans="1:7">
      <c r="A1275" s="441" t="s">
        <v>2296</v>
      </c>
      <c r="B1275" s="314" t="s">
        <v>2297</v>
      </c>
      <c r="C1275" s="442"/>
      <c r="D1275" s="448"/>
      <c r="E1275" s="111"/>
      <c r="F1275" s="286" t="str">
        <f t="shared" si="60"/>
        <v>否</v>
      </c>
      <c r="G1275" s="165" t="str">
        <f t="shared" si="61"/>
        <v>项</v>
      </c>
    </row>
    <row r="1276" ht="36" customHeight="1" spans="1:7">
      <c r="A1276" s="441" t="s">
        <v>2298</v>
      </c>
      <c r="B1276" s="314" t="s">
        <v>2299</v>
      </c>
      <c r="C1276" s="442"/>
      <c r="D1276" s="448"/>
      <c r="E1276" s="111"/>
      <c r="F1276" s="286" t="str">
        <f t="shared" si="60"/>
        <v>否</v>
      </c>
      <c r="G1276" s="165" t="str">
        <f t="shared" si="61"/>
        <v>项</v>
      </c>
    </row>
    <row r="1277" ht="36" customHeight="1" spans="1:7">
      <c r="A1277" s="441" t="s">
        <v>2300</v>
      </c>
      <c r="B1277" s="314" t="s">
        <v>2301</v>
      </c>
      <c r="C1277" s="445"/>
      <c r="D1277" s="447"/>
      <c r="E1277" s="111"/>
      <c r="F1277" s="286" t="str">
        <f t="shared" si="60"/>
        <v>否</v>
      </c>
      <c r="G1277" s="165" t="str">
        <f t="shared" si="61"/>
        <v>项</v>
      </c>
    </row>
    <row r="1278" ht="36" customHeight="1" spans="1:7">
      <c r="A1278" s="314">
        <v>2220511</v>
      </c>
      <c r="B1278" s="314" t="s">
        <v>2302</v>
      </c>
      <c r="C1278" s="437"/>
      <c r="D1278" s="447">
        <v>500</v>
      </c>
      <c r="E1278" s="111"/>
      <c r="F1278" s="286" t="str">
        <f t="shared" si="60"/>
        <v>是</v>
      </c>
      <c r="G1278" s="165" t="str">
        <f t="shared" si="61"/>
        <v>项</v>
      </c>
    </row>
    <row r="1279" ht="36" customHeight="1" spans="1:7">
      <c r="A1279" s="441" t="s">
        <v>2303</v>
      </c>
      <c r="B1279" s="314" t="s">
        <v>2304</v>
      </c>
      <c r="C1279" s="437"/>
      <c r="D1279" s="448"/>
      <c r="E1279" s="111"/>
      <c r="F1279" s="286" t="str">
        <f t="shared" si="60"/>
        <v>否</v>
      </c>
      <c r="G1279" s="165" t="str">
        <f t="shared" si="61"/>
        <v>项</v>
      </c>
    </row>
    <row r="1280" ht="36" customHeight="1" spans="1:7">
      <c r="A1280" s="440" t="s">
        <v>2305</v>
      </c>
      <c r="B1280" s="452" t="s">
        <v>519</v>
      </c>
      <c r="C1280" s="437"/>
      <c r="D1280" s="448"/>
      <c r="E1280" s="111"/>
      <c r="F1280" s="286" t="str">
        <f t="shared" si="60"/>
        <v>否</v>
      </c>
      <c r="G1280" s="165" t="str">
        <f t="shared" si="61"/>
        <v>项</v>
      </c>
    </row>
    <row r="1281" s="425" customFormat="1" ht="36" customHeight="1" spans="1:7">
      <c r="A1281" s="435" t="s">
        <v>109</v>
      </c>
      <c r="B1281" s="436" t="s">
        <v>110</v>
      </c>
      <c r="C1281" s="437">
        <v>2108</v>
      </c>
      <c r="D1281" s="448">
        <v>5620</v>
      </c>
      <c r="E1281" s="108">
        <f t="shared" si="59"/>
        <v>1.666</v>
      </c>
      <c r="F1281" s="439" t="str">
        <f t="shared" si="60"/>
        <v>是</v>
      </c>
      <c r="G1281" s="425" t="str">
        <f t="shared" si="61"/>
        <v>类</v>
      </c>
    </row>
    <row r="1282" ht="36" customHeight="1" spans="1:7">
      <c r="A1282" s="440" t="s">
        <v>2306</v>
      </c>
      <c r="B1282" s="311" t="s">
        <v>2307</v>
      </c>
      <c r="C1282" s="444">
        <v>290</v>
      </c>
      <c r="D1282" s="448">
        <v>306</v>
      </c>
      <c r="E1282" s="108">
        <f t="shared" si="59"/>
        <v>0.055</v>
      </c>
      <c r="F1282" s="286" t="str">
        <f t="shared" si="60"/>
        <v>是</v>
      </c>
      <c r="G1282" s="165" t="str">
        <f t="shared" si="61"/>
        <v>款</v>
      </c>
    </row>
    <row r="1283" ht="36" customHeight="1" spans="1:7">
      <c r="A1283" s="441" t="s">
        <v>2308</v>
      </c>
      <c r="B1283" s="314" t="s">
        <v>139</v>
      </c>
      <c r="C1283" s="442">
        <v>280</v>
      </c>
      <c r="D1283" s="447">
        <v>296</v>
      </c>
      <c r="E1283" s="111">
        <f t="shared" si="59"/>
        <v>0.057</v>
      </c>
      <c r="F1283" s="286" t="str">
        <f t="shared" si="60"/>
        <v>是</v>
      </c>
      <c r="G1283" s="165" t="str">
        <f t="shared" si="61"/>
        <v>项</v>
      </c>
    </row>
    <row r="1284" ht="36" customHeight="1" spans="1:7">
      <c r="A1284" s="441" t="s">
        <v>2309</v>
      </c>
      <c r="B1284" s="314" t="s">
        <v>141</v>
      </c>
      <c r="C1284" s="442"/>
      <c r="D1284" s="447"/>
      <c r="E1284" s="111"/>
      <c r="F1284" s="286" t="str">
        <f t="shared" si="60"/>
        <v>否</v>
      </c>
      <c r="G1284" s="165" t="str">
        <f t="shared" si="61"/>
        <v>项</v>
      </c>
    </row>
    <row r="1285" ht="36" customHeight="1" spans="1:7">
      <c r="A1285" s="441" t="s">
        <v>2310</v>
      </c>
      <c r="B1285" s="314" t="s">
        <v>143</v>
      </c>
      <c r="C1285" s="442"/>
      <c r="D1285" s="448"/>
      <c r="E1285" s="111"/>
      <c r="F1285" s="286" t="str">
        <f t="shared" si="60"/>
        <v>否</v>
      </c>
      <c r="G1285" s="165" t="str">
        <f t="shared" si="61"/>
        <v>项</v>
      </c>
    </row>
    <row r="1286" ht="36" customHeight="1" spans="1:7">
      <c r="A1286" s="441" t="s">
        <v>2311</v>
      </c>
      <c r="B1286" s="314" t="s">
        <v>2312</v>
      </c>
      <c r="C1286" s="442"/>
      <c r="D1286" s="447"/>
      <c r="E1286" s="111"/>
      <c r="F1286" s="286" t="str">
        <f t="shared" si="60"/>
        <v>否</v>
      </c>
      <c r="G1286" s="165" t="str">
        <f t="shared" si="61"/>
        <v>项</v>
      </c>
    </row>
    <row r="1287" ht="36" customHeight="1" spans="1:7">
      <c r="A1287" s="441" t="s">
        <v>2313</v>
      </c>
      <c r="B1287" s="314" t="s">
        <v>2314</v>
      </c>
      <c r="C1287" s="442"/>
      <c r="D1287" s="447"/>
      <c r="E1287" s="111"/>
      <c r="F1287" s="286" t="str">
        <f t="shared" si="60"/>
        <v>否</v>
      </c>
      <c r="G1287" s="165" t="str">
        <f t="shared" si="61"/>
        <v>项</v>
      </c>
    </row>
    <row r="1288" ht="36" customHeight="1" spans="1:7">
      <c r="A1288" s="441" t="s">
        <v>2315</v>
      </c>
      <c r="B1288" s="314" t="s">
        <v>2316</v>
      </c>
      <c r="C1288" s="442">
        <v>10</v>
      </c>
      <c r="D1288" s="447">
        <v>10</v>
      </c>
      <c r="E1288" s="111">
        <f t="shared" ref="E1288:E1348" si="62">(D1288-C1288)/C1288</f>
        <v>0</v>
      </c>
      <c r="F1288" s="286" t="str">
        <f t="shared" si="60"/>
        <v>是</v>
      </c>
      <c r="G1288" s="165" t="str">
        <f t="shared" si="61"/>
        <v>项</v>
      </c>
    </row>
    <row r="1289" ht="36" customHeight="1" spans="1:7">
      <c r="A1289" s="441" t="s">
        <v>2317</v>
      </c>
      <c r="B1289" s="314" t="s">
        <v>2318</v>
      </c>
      <c r="C1289" s="442"/>
      <c r="D1289" s="447"/>
      <c r="E1289" s="111"/>
      <c r="F1289" s="286" t="str">
        <f t="shared" si="60"/>
        <v>否</v>
      </c>
      <c r="G1289" s="165" t="str">
        <f t="shared" si="61"/>
        <v>项</v>
      </c>
    </row>
    <row r="1290" ht="36" customHeight="1" spans="1:7">
      <c r="A1290" s="441" t="s">
        <v>2319</v>
      </c>
      <c r="B1290" s="314" t="s">
        <v>2320</v>
      </c>
      <c r="C1290" s="445"/>
      <c r="D1290" s="448"/>
      <c r="E1290" s="111"/>
      <c r="F1290" s="286" t="str">
        <f t="shared" ref="F1290:F1355" si="63">IF(LEN(A1290)=3,"是",IF(B1290&lt;&gt;"",IF(SUM(C1290:D1290)&lt;&gt;0,"是","否"),"是"))</f>
        <v>否</v>
      </c>
      <c r="G1290" s="165" t="str">
        <f t="shared" ref="G1290:G1353" si="64">IF(LEN(A1290)=3,"类",IF(LEN(A1290)=5,"款","项"))</f>
        <v>项</v>
      </c>
    </row>
    <row r="1291" ht="36" customHeight="1" spans="1:7">
      <c r="A1291" s="441" t="s">
        <v>2321</v>
      </c>
      <c r="B1291" s="314" t="s">
        <v>2322</v>
      </c>
      <c r="C1291" s="442"/>
      <c r="D1291" s="448"/>
      <c r="E1291" s="111"/>
      <c r="F1291" s="286" t="str">
        <f t="shared" si="63"/>
        <v>否</v>
      </c>
      <c r="G1291" s="165" t="str">
        <f t="shared" si="64"/>
        <v>项</v>
      </c>
    </row>
    <row r="1292" ht="36" customHeight="1" spans="1:7">
      <c r="A1292" s="441" t="s">
        <v>2323</v>
      </c>
      <c r="B1292" s="314" t="s">
        <v>157</v>
      </c>
      <c r="C1292" s="442"/>
      <c r="D1292" s="448"/>
      <c r="E1292" s="111"/>
      <c r="F1292" s="286" t="str">
        <f t="shared" si="63"/>
        <v>否</v>
      </c>
      <c r="G1292" s="165" t="str">
        <f t="shared" si="64"/>
        <v>项</v>
      </c>
    </row>
    <row r="1293" ht="36" customHeight="1" spans="1:7">
      <c r="A1293" s="441" t="s">
        <v>2324</v>
      </c>
      <c r="B1293" s="314" t="s">
        <v>2325</v>
      </c>
      <c r="C1293" s="442"/>
      <c r="D1293" s="448"/>
      <c r="E1293" s="111"/>
      <c r="F1293" s="286" t="str">
        <f t="shared" si="63"/>
        <v>否</v>
      </c>
      <c r="G1293" s="165" t="str">
        <f t="shared" si="64"/>
        <v>项</v>
      </c>
    </row>
    <row r="1294" ht="36" customHeight="1" spans="1:7">
      <c r="A1294" s="440" t="s">
        <v>2326</v>
      </c>
      <c r="B1294" s="311" t="s">
        <v>2327</v>
      </c>
      <c r="C1294" s="437">
        <v>308</v>
      </c>
      <c r="D1294" s="312">
        <v>275</v>
      </c>
      <c r="E1294" s="108">
        <f t="shared" si="62"/>
        <v>-0.107</v>
      </c>
      <c r="F1294" s="286" t="str">
        <f t="shared" si="63"/>
        <v>是</v>
      </c>
      <c r="G1294" s="165" t="str">
        <f t="shared" si="64"/>
        <v>款</v>
      </c>
    </row>
    <row r="1295" ht="36" customHeight="1" spans="1:7">
      <c r="A1295" s="441" t="s">
        <v>2328</v>
      </c>
      <c r="B1295" s="314" t="s">
        <v>139</v>
      </c>
      <c r="C1295" s="442"/>
      <c r="D1295" s="315"/>
      <c r="E1295" s="111"/>
      <c r="F1295" s="286" t="str">
        <f t="shared" si="63"/>
        <v>否</v>
      </c>
      <c r="G1295" s="165" t="str">
        <f t="shared" si="64"/>
        <v>项</v>
      </c>
    </row>
    <row r="1296" ht="36" customHeight="1" spans="1:7">
      <c r="A1296" s="441" t="s">
        <v>2329</v>
      </c>
      <c r="B1296" s="314" t="s">
        <v>141</v>
      </c>
      <c r="C1296" s="442"/>
      <c r="D1296" s="315"/>
      <c r="E1296" s="111"/>
      <c r="F1296" s="286" t="str">
        <f t="shared" si="63"/>
        <v>否</v>
      </c>
      <c r="G1296" s="165" t="str">
        <f t="shared" si="64"/>
        <v>项</v>
      </c>
    </row>
    <row r="1297" ht="36" customHeight="1" spans="1:7">
      <c r="A1297" s="441" t="s">
        <v>2330</v>
      </c>
      <c r="B1297" s="314" t="s">
        <v>143</v>
      </c>
      <c r="C1297" s="442"/>
      <c r="D1297" s="315"/>
      <c r="E1297" s="111"/>
      <c r="F1297" s="286" t="str">
        <f t="shared" si="63"/>
        <v>否</v>
      </c>
      <c r="G1297" s="165" t="str">
        <f t="shared" si="64"/>
        <v>项</v>
      </c>
    </row>
    <row r="1298" ht="36" customHeight="1" spans="1:7">
      <c r="A1298" s="441" t="s">
        <v>2331</v>
      </c>
      <c r="B1298" s="314" t="s">
        <v>2332</v>
      </c>
      <c r="C1298" s="445"/>
      <c r="D1298" s="315"/>
      <c r="E1298" s="111"/>
      <c r="F1298" s="286" t="str">
        <f t="shared" si="63"/>
        <v>否</v>
      </c>
      <c r="G1298" s="165" t="str">
        <f t="shared" si="64"/>
        <v>项</v>
      </c>
    </row>
    <row r="1299" ht="36" customHeight="1" spans="1:7">
      <c r="A1299" s="441" t="s">
        <v>2333</v>
      </c>
      <c r="B1299" s="314" t="s">
        <v>2334</v>
      </c>
      <c r="C1299" s="445">
        <v>308</v>
      </c>
      <c r="D1299" s="315">
        <v>275</v>
      </c>
      <c r="E1299" s="111">
        <f t="shared" si="62"/>
        <v>-0.107</v>
      </c>
      <c r="F1299" s="286" t="str">
        <f t="shared" si="63"/>
        <v>是</v>
      </c>
      <c r="G1299" s="165" t="str">
        <f t="shared" si="64"/>
        <v>项</v>
      </c>
    </row>
    <row r="1300" ht="36" customHeight="1" spans="1:7">
      <c r="A1300" s="440" t="s">
        <v>2335</v>
      </c>
      <c r="B1300" s="311" t="s">
        <v>2336</v>
      </c>
      <c r="C1300" s="444"/>
      <c r="D1300" s="312"/>
      <c r="E1300" s="111"/>
      <c r="F1300" s="286" t="str">
        <f t="shared" si="63"/>
        <v>否</v>
      </c>
      <c r="G1300" s="165" t="str">
        <f t="shared" si="64"/>
        <v>款</v>
      </c>
    </row>
    <row r="1301" ht="36" customHeight="1" spans="1:7">
      <c r="A1301" s="441" t="s">
        <v>2337</v>
      </c>
      <c r="B1301" s="314" t="s">
        <v>139</v>
      </c>
      <c r="C1301" s="442"/>
      <c r="D1301" s="315"/>
      <c r="E1301" s="111"/>
      <c r="F1301" s="286" t="str">
        <f t="shared" si="63"/>
        <v>否</v>
      </c>
      <c r="G1301" s="165" t="str">
        <f t="shared" si="64"/>
        <v>项</v>
      </c>
    </row>
    <row r="1302" ht="36" customHeight="1" spans="1:7">
      <c r="A1302" s="441" t="s">
        <v>2338</v>
      </c>
      <c r="B1302" s="314" t="s">
        <v>141</v>
      </c>
      <c r="C1302" s="442"/>
      <c r="D1302" s="315">
        <v>0</v>
      </c>
      <c r="E1302" s="111"/>
      <c r="F1302" s="286" t="str">
        <f t="shared" si="63"/>
        <v>否</v>
      </c>
      <c r="G1302" s="165" t="str">
        <f t="shared" si="64"/>
        <v>项</v>
      </c>
    </row>
    <row r="1303" ht="36" customHeight="1" spans="1:7">
      <c r="A1303" s="441" t="s">
        <v>2339</v>
      </c>
      <c r="B1303" s="314" t="s">
        <v>143</v>
      </c>
      <c r="C1303" s="442"/>
      <c r="D1303" s="315">
        <v>0</v>
      </c>
      <c r="E1303" s="111"/>
      <c r="F1303" s="286" t="str">
        <f t="shared" si="63"/>
        <v>否</v>
      </c>
      <c r="G1303" s="165" t="str">
        <f t="shared" si="64"/>
        <v>项</v>
      </c>
    </row>
    <row r="1304" ht="36" customHeight="1" spans="1:7">
      <c r="A1304" s="441" t="s">
        <v>2340</v>
      </c>
      <c r="B1304" s="314" t="s">
        <v>2341</v>
      </c>
      <c r="C1304" s="442"/>
      <c r="D1304" s="315"/>
      <c r="E1304" s="111"/>
      <c r="F1304" s="286" t="str">
        <f t="shared" si="63"/>
        <v>否</v>
      </c>
      <c r="G1304" s="165" t="str">
        <f t="shared" si="64"/>
        <v>项</v>
      </c>
    </row>
    <row r="1305" ht="36" customHeight="1" spans="1:7">
      <c r="A1305" s="441" t="s">
        <v>2342</v>
      </c>
      <c r="B1305" s="314" t="s">
        <v>2343</v>
      </c>
      <c r="C1305" s="442"/>
      <c r="D1305" s="315"/>
      <c r="E1305" s="111"/>
      <c r="F1305" s="286" t="str">
        <f t="shared" si="63"/>
        <v>否</v>
      </c>
      <c r="G1305" s="165" t="str">
        <f t="shared" si="64"/>
        <v>项</v>
      </c>
    </row>
    <row r="1306" ht="36" customHeight="1" spans="1:7">
      <c r="A1306" s="440" t="s">
        <v>2344</v>
      </c>
      <c r="B1306" s="311" t="s">
        <v>2345</v>
      </c>
      <c r="C1306" s="444"/>
      <c r="D1306" s="312"/>
      <c r="E1306" s="111"/>
      <c r="F1306" s="286" t="str">
        <f t="shared" si="63"/>
        <v>否</v>
      </c>
      <c r="G1306" s="165" t="str">
        <f t="shared" si="64"/>
        <v>款</v>
      </c>
    </row>
    <row r="1307" ht="36" customHeight="1" spans="1:7">
      <c r="A1307" s="441" t="s">
        <v>2346</v>
      </c>
      <c r="B1307" s="314" t="s">
        <v>139</v>
      </c>
      <c r="C1307" s="442"/>
      <c r="D1307" s="315">
        <v>0</v>
      </c>
      <c r="E1307" s="111"/>
      <c r="F1307" s="286" t="str">
        <f t="shared" si="63"/>
        <v>否</v>
      </c>
      <c r="G1307" s="165" t="str">
        <f t="shared" si="64"/>
        <v>项</v>
      </c>
    </row>
    <row r="1308" ht="36" customHeight="1" spans="1:7">
      <c r="A1308" s="441" t="s">
        <v>2347</v>
      </c>
      <c r="B1308" s="314" t="s">
        <v>141</v>
      </c>
      <c r="C1308" s="442"/>
      <c r="D1308" s="315">
        <v>0</v>
      </c>
      <c r="E1308" s="111"/>
      <c r="F1308" s="286" t="str">
        <f t="shared" si="63"/>
        <v>否</v>
      </c>
      <c r="G1308" s="165" t="str">
        <f t="shared" si="64"/>
        <v>项</v>
      </c>
    </row>
    <row r="1309" ht="36" customHeight="1" spans="1:7">
      <c r="A1309" s="441" t="s">
        <v>2348</v>
      </c>
      <c r="B1309" s="314" t="s">
        <v>143</v>
      </c>
      <c r="C1309" s="442"/>
      <c r="D1309" s="315">
        <v>0</v>
      </c>
      <c r="E1309" s="111"/>
      <c r="F1309" s="286" t="str">
        <f t="shared" si="63"/>
        <v>否</v>
      </c>
      <c r="G1309" s="165" t="str">
        <f t="shared" si="64"/>
        <v>项</v>
      </c>
    </row>
    <row r="1310" ht="36" customHeight="1" spans="1:7">
      <c r="A1310" s="441" t="s">
        <v>2349</v>
      </c>
      <c r="B1310" s="314" t="s">
        <v>2350</v>
      </c>
      <c r="C1310" s="442"/>
      <c r="D1310" s="315"/>
      <c r="E1310" s="111"/>
      <c r="F1310" s="286" t="str">
        <f t="shared" si="63"/>
        <v>否</v>
      </c>
      <c r="G1310" s="165" t="str">
        <f t="shared" si="64"/>
        <v>项</v>
      </c>
    </row>
    <row r="1311" ht="36" customHeight="1" spans="1:7">
      <c r="A1311" s="441" t="s">
        <v>2351</v>
      </c>
      <c r="B1311" s="314" t="s">
        <v>2352</v>
      </c>
      <c r="C1311" s="442"/>
      <c r="D1311" s="315"/>
      <c r="E1311" s="111"/>
      <c r="F1311" s="286" t="str">
        <f t="shared" si="63"/>
        <v>否</v>
      </c>
      <c r="G1311" s="165" t="str">
        <f t="shared" si="64"/>
        <v>项</v>
      </c>
    </row>
    <row r="1312" ht="36" customHeight="1" spans="1:7">
      <c r="A1312" s="441" t="s">
        <v>2353</v>
      </c>
      <c r="B1312" s="314" t="s">
        <v>157</v>
      </c>
      <c r="C1312" s="442"/>
      <c r="D1312" s="315"/>
      <c r="E1312" s="111"/>
      <c r="F1312" s="286" t="str">
        <f t="shared" si="63"/>
        <v>否</v>
      </c>
      <c r="G1312" s="165" t="str">
        <f t="shared" si="64"/>
        <v>项</v>
      </c>
    </row>
    <row r="1313" ht="36" customHeight="1" spans="1:7">
      <c r="A1313" s="441" t="s">
        <v>2354</v>
      </c>
      <c r="B1313" s="314" t="s">
        <v>2355</v>
      </c>
      <c r="C1313" s="442"/>
      <c r="D1313" s="315">
        <v>0</v>
      </c>
      <c r="E1313" s="111"/>
      <c r="F1313" s="286" t="str">
        <f t="shared" si="63"/>
        <v>否</v>
      </c>
      <c r="G1313" s="165" t="str">
        <f t="shared" si="64"/>
        <v>项</v>
      </c>
    </row>
    <row r="1314" ht="36" customHeight="1" spans="1:7">
      <c r="A1314" s="440" t="s">
        <v>2356</v>
      </c>
      <c r="B1314" s="311" t="s">
        <v>2357</v>
      </c>
      <c r="C1314" s="437">
        <v>81</v>
      </c>
      <c r="D1314" s="448">
        <v>69</v>
      </c>
      <c r="E1314" s="108">
        <f t="shared" si="62"/>
        <v>-0.148</v>
      </c>
      <c r="F1314" s="286" t="str">
        <f t="shared" si="63"/>
        <v>是</v>
      </c>
      <c r="G1314" s="165" t="str">
        <f t="shared" si="64"/>
        <v>款</v>
      </c>
    </row>
    <row r="1315" ht="36" customHeight="1" spans="1:7">
      <c r="A1315" s="441" t="s">
        <v>2358</v>
      </c>
      <c r="B1315" s="314" t="s">
        <v>139</v>
      </c>
      <c r="C1315" s="442"/>
      <c r="D1315" s="315">
        <v>0</v>
      </c>
      <c r="E1315" s="111"/>
      <c r="F1315" s="286" t="str">
        <f t="shared" si="63"/>
        <v>否</v>
      </c>
      <c r="G1315" s="165" t="str">
        <f t="shared" si="64"/>
        <v>项</v>
      </c>
    </row>
    <row r="1316" ht="36" customHeight="1" spans="1:7">
      <c r="A1316" s="441" t="s">
        <v>2359</v>
      </c>
      <c r="B1316" s="314" t="s">
        <v>141</v>
      </c>
      <c r="C1316" s="442"/>
      <c r="D1316" s="315">
        <v>0</v>
      </c>
      <c r="E1316" s="111"/>
      <c r="F1316" s="286" t="str">
        <f t="shared" si="63"/>
        <v>否</v>
      </c>
      <c r="G1316" s="165" t="str">
        <f t="shared" si="64"/>
        <v>项</v>
      </c>
    </row>
    <row r="1317" ht="36" customHeight="1" spans="1:7">
      <c r="A1317" s="441" t="s">
        <v>2360</v>
      </c>
      <c r="B1317" s="314" t="s">
        <v>143</v>
      </c>
      <c r="C1317" s="442"/>
      <c r="D1317" s="315">
        <v>0</v>
      </c>
      <c r="E1317" s="111"/>
      <c r="F1317" s="286" t="str">
        <f t="shared" si="63"/>
        <v>否</v>
      </c>
      <c r="G1317" s="165" t="str">
        <f t="shared" si="64"/>
        <v>项</v>
      </c>
    </row>
    <row r="1318" ht="36" customHeight="1" spans="1:7">
      <c r="A1318" s="441" t="s">
        <v>2361</v>
      </c>
      <c r="B1318" s="314" t="s">
        <v>2362</v>
      </c>
      <c r="C1318" s="442"/>
      <c r="D1318" s="315"/>
      <c r="E1318" s="111"/>
      <c r="F1318" s="286" t="str">
        <f t="shared" si="63"/>
        <v>否</v>
      </c>
      <c r="G1318" s="165" t="str">
        <f t="shared" si="64"/>
        <v>项</v>
      </c>
    </row>
    <row r="1319" ht="36" customHeight="1" spans="1:7">
      <c r="A1319" s="441" t="s">
        <v>2363</v>
      </c>
      <c r="B1319" s="314" t="s">
        <v>2364</v>
      </c>
      <c r="C1319" s="442"/>
      <c r="D1319" s="315"/>
      <c r="E1319" s="111"/>
      <c r="F1319" s="286" t="str">
        <f t="shared" si="63"/>
        <v>否</v>
      </c>
      <c r="G1319" s="165" t="str">
        <f t="shared" si="64"/>
        <v>项</v>
      </c>
    </row>
    <row r="1320" ht="36" customHeight="1" spans="1:7">
      <c r="A1320" s="441" t="s">
        <v>2365</v>
      </c>
      <c r="B1320" s="314" t="s">
        <v>2366</v>
      </c>
      <c r="C1320" s="442"/>
      <c r="D1320" s="315"/>
      <c r="E1320" s="111"/>
      <c r="F1320" s="286" t="str">
        <f t="shared" si="63"/>
        <v>否</v>
      </c>
      <c r="G1320" s="165" t="str">
        <f t="shared" si="64"/>
        <v>项</v>
      </c>
    </row>
    <row r="1321" ht="36" customHeight="1" spans="1:7">
      <c r="A1321" s="441" t="s">
        <v>2367</v>
      </c>
      <c r="B1321" s="314" t="s">
        <v>2368</v>
      </c>
      <c r="C1321" s="442"/>
      <c r="D1321" s="315">
        <v>0</v>
      </c>
      <c r="E1321" s="111"/>
      <c r="F1321" s="286" t="str">
        <f t="shared" si="63"/>
        <v>否</v>
      </c>
      <c r="G1321" s="165" t="str">
        <f t="shared" si="64"/>
        <v>项</v>
      </c>
    </row>
    <row r="1322" ht="36" customHeight="1" spans="1:7">
      <c r="A1322" s="441" t="s">
        <v>2369</v>
      </c>
      <c r="B1322" s="314" t="s">
        <v>2370</v>
      </c>
      <c r="C1322" s="442"/>
      <c r="D1322" s="315">
        <v>0</v>
      </c>
      <c r="E1322" s="111"/>
      <c r="F1322" s="286" t="str">
        <f t="shared" si="63"/>
        <v>否</v>
      </c>
      <c r="G1322" s="165" t="str">
        <f t="shared" si="64"/>
        <v>项</v>
      </c>
    </row>
    <row r="1323" ht="36" customHeight="1" spans="1:7">
      <c r="A1323" s="441" t="s">
        <v>2371</v>
      </c>
      <c r="B1323" s="314" t="s">
        <v>2372</v>
      </c>
      <c r="C1323" s="442"/>
      <c r="D1323" s="315">
        <v>0</v>
      </c>
      <c r="E1323" s="111"/>
      <c r="F1323" s="286" t="str">
        <f t="shared" si="63"/>
        <v>否</v>
      </c>
      <c r="G1323" s="165" t="str">
        <f t="shared" si="64"/>
        <v>项</v>
      </c>
    </row>
    <row r="1324" ht="36" customHeight="1" spans="1:7">
      <c r="A1324" s="441" t="s">
        <v>2373</v>
      </c>
      <c r="B1324" s="314" t="s">
        <v>2374</v>
      </c>
      <c r="C1324" s="442"/>
      <c r="D1324" s="315">
        <v>0</v>
      </c>
      <c r="E1324" s="111"/>
      <c r="F1324" s="286" t="str">
        <f t="shared" si="63"/>
        <v>否</v>
      </c>
      <c r="G1324" s="165" t="str">
        <f t="shared" si="64"/>
        <v>项</v>
      </c>
    </row>
    <row r="1325" ht="36" customHeight="1" spans="1:7">
      <c r="A1325" s="441" t="s">
        <v>2375</v>
      </c>
      <c r="B1325" s="314" t="s">
        <v>2376</v>
      </c>
      <c r="C1325" s="442">
        <v>81</v>
      </c>
      <c r="D1325" s="315">
        <v>69</v>
      </c>
      <c r="E1325" s="111">
        <f t="shared" si="62"/>
        <v>-0.148</v>
      </c>
      <c r="F1325" s="286" t="str">
        <f t="shared" si="63"/>
        <v>是</v>
      </c>
      <c r="G1325" s="165" t="str">
        <f t="shared" si="64"/>
        <v>项</v>
      </c>
    </row>
    <row r="1326" ht="36" customHeight="1" spans="1:7">
      <c r="A1326" s="441" t="s">
        <v>2377</v>
      </c>
      <c r="B1326" s="314" t="s">
        <v>2378</v>
      </c>
      <c r="C1326" s="442"/>
      <c r="D1326" s="315"/>
      <c r="E1326" s="111"/>
      <c r="F1326" s="286" t="str">
        <f t="shared" si="63"/>
        <v>否</v>
      </c>
      <c r="G1326" s="165" t="str">
        <f t="shared" si="64"/>
        <v>项</v>
      </c>
    </row>
    <row r="1327" ht="36" customHeight="1" spans="1:7">
      <c r="A1327" s="440" t="s">
        <v>2379</v>
      </c>
      <c r="B1327" s="311" t="s">
        <v>2380</v>
      </c>
      <c r="C1327" s="444">
        <v>1100</v>
      </c>
      <c r="D1327" s="312">
        <v>4500</v>
      </c>
      <c r="E1327" s="108">
        <f t="shared" si="62"/>
        <v>3.091</v>
      </c>
      <c r="F1327" s="286" t="str">
        <f t="shared" si="63"/>
        <v>是</v>
      </c>
      <c r="G1327" s="165" t="str">
        <f t="shared" si="64"/>
        <v>款</v>
      </c>
    </row>
    <row r="1328" ht="36" customHeight="1" spans="1:7">
      <c r="A1328" s="441" t="s">
        <v>2381</v>
      </c>
      <c r="B1328" s="314" t="s">
        <v>2382</v>
      </c>
      <c r="C1328" s="445">
        <v>1100</v>
      </c>
      <c r="D1328" s="315">
        <v>1500</v>
      </c>
      <c r="E1328" s="111">
        <f t="shared" si="62"/>
        <v>0.364</v>
      </c>
      <c r="F1328" s="286" t="str">
        <f t="shared" si="63"/>
        <v>是</v>
      </c>
      <c r="G1328" s="165" t="str">
        <f t="shared" si="64"/>
        <v>项</v>
      </c>
    </row>
    <row r="1329" ht="36" customHeight="1" spans="1:7">
      <c r="A1329" s="441" t="s">
        <v>2383</v>
      </c>
      <c r="B1329" s="314" t="s">
        <v>2384</v>
      </c>
      <c r="C1329" s="442"/>
      <c r="D1329" s="315">
        <v>3000</v>
      </c>
      <c r="E1329" s="111"/>
      <c r="F1329" s="286" t="str">
        <f t="shared" si="63"/>
        <v>是</v>
      </c>
      <c r="G1329" s="165" t="str">
        <f t="shared" si="64"/>
        <v>项</v>
      </c>
    </row>
    <row r="1330" ht="36" customHeight="1" spans="1:7">
      <c r="A1330" s="441" t="s">
        <v>2385</v>
      </c>
      <c r="B1330" s="314" t="s">
        <v>2386</v>
      </c>
      <c r="C1330" s="442"/>
      <c r="D1330" s="315"/>
      <c r="E1330" s="111"/>
      <c r="F1330" s="286" t="str">
        <f t="shared" si="63"/>
        <v>否</v>
      </c>
      <c r="G1330" s="165" t="str">
        <f t="shared" si="64"/>
        <v>项</v>
      </c>
    </row>
    <row r="1331" ht="36" customHeight="1" spans="1:7">
      <c r="A1331" s="440" t="s">
        <v>2387</v>
      </c>
      <c r="B1331" s="311" t="s">
        <v>2388</v>
      </c>
      <c r="C1331" s="444">
        <v>14</v>
      </c>
      <c r="D1331" s="312">
        <v>20</v>
      </c>
      <c r="E1331" s="108">
        <f t="shared" si="62"/>
        <v>0.429</v>
      </c>
      <c r="F1331" s="286" t="str">
        <f t="shared" si="63"/>
        <v>是</v>
      </c>
      <c r="G1331" s="165" t="str">
        <f t="shared" si="64"/>
        <v>款</v>
      </c>
    </row>
    <row r="1332" ht="36" customHeight="1" spans="1:7">
      <c r="A1332" s="441" t="s">
        <v>2389</v>
      </c>
      <c r="B1332" s="314" t="s">
        <v>2390</v>
      </c>
      <c r="C1332" s="442"/>
      <c r="D1332" s="315">
        <v>20</v>
      </c>
      <c r="E1332" s="111"/>
      <c r="F1332" s="286" t="str">
        <f t="shared" si="63"/>
        <v>是</v>
      </c>
      <c r="G1332" s="165" t="str">
        <f t="shared" si="64"/>
        <v>项</v>
      </c>
    </row>
    <row r="1333" ht="36" customHeight="1" spans="1:7">
      <c r="A1333" s="441" t="s">
        <v>2391</v>
      </c>
      <c r="B1333" s="314" t="s">
        <v>2392</v>
      </c>
      <c r="C1333" s="442">
        <v>14</v>
      </c>
      <c r="D1333" s="315"/>
      <c r="E1333" s="111">
        <f t="shared" si="62"/>
        <v>-1</v>
      </c>
      <c r="F1333" s="286" t="str">
        <f t="shared" si="63"/>
        <v>是</v>
      </c>
      <c r="G1333" s="165" t="str">
        <f t="shared" si="64"/>
        <v>项</v>
      </c>
    </row>
    <row r="1334" ht="36" customHeight="1" spans="1:7">
      <c r="A1334" s="441" t="s">
        <v>2393</v>
      </c>
      <c r="B1334" s="314" t="s">
        <v>2394</v>
      </c>
      <c r="C1334" s="445"/>
      <c r="D1334" s="315"/>
      <c r="E1334" s="111"/>
      <c r="F1334" s="286" t="str">
        <f t="shared" si="63"/>
        <v>否</v>
      </c>
      <c r="G1334" s="165" t="str">
        <f t="shared" si="64"/>
        <v>项</v>
      </c>
    </row>
    <row r="1335" ht="36" customHeight="1" spans="1:7">
      <c r="A1335" s="441" t="s">
        <v>2395</v>
      </c>
      <c r="B1335" s="314" t="s">
        <v>2396</v>
      </c>
      <c r="C1335" s="442"/>
      <c r="D1335" s="315"/>
      <c r="E1335" s="111"/>
      <c r="F1335" s="286" t="str">
        <f t="shared" si="63"/>
        <v>否</v>
      </c>
      <c r="G1335" s="165" t="str">
        <f t="shared" si="64"/>
        <v>项</v>
      </c>
    </row>
    <row r="1336" ht="36" customHeight="1" spans="1:7">
      <c r="A1336" s="441" t="s">
        <v>2397</v>
      </c>
      <c r="B1336" s="314" t="s">
        <v>2398</v>
      </c>
      <c r="C1336" s="442"/>
      <c r="D1336" s="315"/>
      <c r="E1336" s="111"/>
      <c r="F1336" s="286" t="str">
        <f t="shared" si="63"/>
        <v>否</v>
      </c>
      <c r="G1336" s="165" t="str">
        <f t="shared" si="64"/>
        <v>项</v>
      </c>
    </row>
    <row r="1337" ht="36" customHeight="1" spans="1:7">
      <c r="A1337" s="440" t="s">
        <v>2399</v>
      </c>
      <c r="B1337" s="311" t="s">
        <v>2400</v>
      </c>
      <c r="C1337" s="444">
        <v>315</v>
      </c>
      <c r="D1337" s="312">
        <v>450</v>
      </c>
      <c r="E1337" s="108">
        <f t="shared" si="62"/>
        <v>0.429</v>
      </c>
      <c r="F1337" s="286" t="str">
        <f t="shared" si="63"/>
        <v>是</v>
      </c>
      <c r="G1337" s="165" t="str">
        <f t="shared" si="64"/>
        <v>款</v>
      </c>
    </row>
    <row r="1338" ht="36" customHeight="1" spans="1:7">
      <c r="A1338" s="314" t="s">
        <v>2401</v>
      </c>
      <c r="B1338" s="314" t="s">
        <v>2402</v>
      </c>
      <c r="C1338" s="442">
        <v>315</v>
      </c>
      <c r="D1338" s="315">
        <v>450</v>
      </c>
      <c r="E1338" s="111">
        <f t="shared" si="62"/>
        <v>0.429</v>
      </c>
      <c r="F1338" s="286" t="str">
        <f t="shared" si="63"/>
        <v>是</v>
      </c>
      <c r="G1338" s="165" t="str">
        <f t="shared" si="64"/>
        <v>项</v>
      </c>
    </row>
    <row r="1339" ht="36" customHeight="1" spans="1:7">
      <c r="A1339" s="311" t="s">
        <v>2403</v>
      </c>
      <c r="B1339" s="452" t="s">
        <v>519</v>
      </c>
      <c r="C1339" s="444"/>
      <c r="D1339" s="466"/>
      <c r="E1339" s="111"/>
      <c r="F1339" s="286" t="str">
        <f t="shared" si="63"/>
        <v>否</v>
      </c>
      <c r="G1339" s="165" t="str">
        <f t="shared" si="64"/>
        <v>项</v>
      </c>
    </row>
    <row r="1340" s="425" customFormat="1" ht="36" customHeight="1" spans="1:7">
      <c r="A1340" s="435" t="s">
        <v>111</v>
      </c>
      <c r="B1340" s="436" t="s">
        <v>112</v>
      </c>
      <c r="C1340" s="444">
        <v>3300</v>
      </c>
      <c r="D1340" s="438">
        <v>3400</v>
      </c>
      <c r="E1340" s="108">
        <f t="shared" si="62"/>
        <v>0.03</v>
      </c>
      <c r="F1340" s="439" t="str">
        <f t="shared" si="63"/>
        <v>是</v>
      </c>
      <c r="G1340" s="425" t="str">
        <f t="shared" si="64"/>
        <v>类</v>
      </c>
    </row>
    <row r="1341" s="425" customFormat="1" ht="36" customHeight="1" spans="1:7">
      <c r="A1341" s="435" t="s">
        <v>113</v>
      </c>
      <c r="B1341" s="436" t="s">
        <v>114</v>
      </c>
      <c r="C1341" s="444">
        <v>6308</v>
      </c>
      <c r="D1341" s="438">
        <v>6400</v>
      </c>
      <c r="E1341" s="108">
        <f t="shared" si="62"/>
        <v>0.015</v>
      </c>
      <c r="F1341" s="439" t="str">
        <f t="shared" si="63"/>
        <v>是</v>
      </c>
      <c r="G1341" s="425" t="str">
        <f t="shared" si="64"/>
        <v>类</v>
      </c>
    </row>
    <row r="1342" ht="36" customHeight="1" spans="1:7">
      <c r="A1342" s="440" t="s">
        <v>2404</v>
      </c>
      <c r="B1342" s="311" t="s">
        <v>2405</v>
      </c>
      <c r="C1342" s="444">
        <v>6308</v>
      </c>
      <c r="D1342" s="312">
        <v>6400</v>
      </c>
      <c r="E1342" s="108">
        <f t="shared" si="62"/>
        <v>0.015</v>
      </c>
      <c r="F1342" s="286" t="str">
        <f t="shared" si="63"/>
        <v>是</v>
      </c>
      <c r="G1342" s="165" t="str">
        <f t="shared" si="64"/>
        <v>款</v>
      </c>
    </row>
    <row r="1343" ht="36" customHeight="1" spans="1:7">
      <c r="A1343" s="441" t="s">
        <v>2406</v>
      </c>
      <c r="B1343" s="314" t="s">
        <v>2407</v>
      </c>
      <c r="C1343" s="442">
        <v>6308</v>
      </c>
      <c r="D1343" s="315">
        <v>6400</v>
      </c>
      <c r="E1343" s="111">
        <f t="shared" si="62"/>
        <v>0.015</v>
      </c>
      <c r="F1343" s="286" t="str">
        <f t="shared" si="63"/>
        <v>是</v>
      </c>
      <c r="G1343" s="165" t="str">
        <f t="shared" si="64"/>
        <v>项</v>
      </c>
    </row>
    <row r="1344" ht="36" customHeight="1" spans="1:7">
      <c r="A1344" s="441" t="s">
        <v>2408</v>
      </c>
      <c r="B1344" s="314" t="s">
        <v>2409</v>
      </c>
      <c r="C1344" s="442"/>
      <c r="D1344" s="315"/>
      <c r="E1344" s="111"/>
      <c r="F1344" s="286" t="str">
        <f t="shared" si="63"/>
        <v>否</v>
      </c>
      <c r="G1344" s="165" t="str">
        <f t="shared" si="64"/>
        <v>项</v>
      </c>
    </row>
    <row r="1345" ht="36" customHeight="1" spans="1:7">
      <c r="A1345" s="441" t="s">
        <v>2410</v>
      </c>
      <c r="B1345" s="314" t="s">
        <v>2411</v>
      </c>
      <c r="C1345" s="442"/>
      <c r="D1345" s="315"/>
      <c r="E1345" s="111"/>
      <c r="F1345" s="286" t="str">
        <f t="shared" si="63"/>
        <v>否</v>
      </c>
      <c r="G1345" s="165" t="str">
        <f t="shared" si="64"/>
        <v>项</v>
      </c>
    </row>
    <row r="1346" ht="36" customHeight="1" spans="1:7">
      <c r="A1346" s="441">
        <v>2320399</v>
      </c>
      <c r="B1346" s="314" t="s">
        <v>2412</v>
      </c>
      <c r="C1346" s="442"/>
      <c r="D1346" s="315"/>
      <c r="E1346" s="111"/>
      <c r="F1346" s="286" t="str">
        <f t="shared" si="63"/>
        <v>否</v>
      </c>
      <c r="G1346" s="165" t="str">
        <f t="shared" si="64"/>
        <v>项</v>
      </c>
    </row>
    <row r="1347" ht="36" customHeight="1" spans="1:7">
      <c r="A1347" s="440" t="s">
        <v>2413</v>
      </c>
      <c r="B1347" s="452" t="s">
        <v>519</v>
      </c>
      <c r="C1347" s="442"/>
      <c r="D1347" s="312"/>
      <c r="E1347" s="111"/>
      <c r="F1347" s="286" t="str">
        <f t="shared" si="63"/>
        <v>否</v>
      </c>
      <c r="G1347" s="165" t="str">
        <f t="shared" si="64"/>
        <v>项</v>
      </c>
    </row>
    <row r="1348" s="425" customFormat="1" ht="36" customHeight="1" spans="1:7">
      <c r="A1348" s="435" t="s">
        <v>115</v>
      </c>
      <c r="B1348" s="436" t="s">
        <v>116</v>
      </c>
      <c r="C1348" s="444">
        <v>1</v>
      </c>
      <c r="D1348" s="438">
        <v>14</v>
      </c>
      <c r="E1348" s="108">
        <f t="shared" si="62"/>
        <v>13</v>
      </c>
      <c r="F1348" s="439" t="str">
        <f t="shared" si="63"/>
        <v>是</v>
      </c>
      <c r="G1348" s="425" t="str">
        <f t="shared" si="64"/>
        <v>类</v>
      </c>
    </row>
    <row r="1349" ht="36" customHeight="1" spans="1:7">
      <c r="A1349" s="440" t="s">
        <v>2414</v>
      </c>
      <c r="B1349" s="311" t="s">
        <v>2415</v>
      </c>
      <c r="C1349" s="444">
        <v>1</v>
      </c>
      <c r="D1349" s="312">
        <v>14</v>
      </c>
      <c r="E1349" s="108">
        <f t="shared" ref="E1349:E1355" si="65">(D1349-C1349)/C1349</f>
        <v>13</v>
      </c>
      <c r="F1349" s="286" t="str">
        <f t="shared" si="63"/>
        <v>是</v>
      </c>
      <c r="G1349" s="165" t="str">
        <f t="shared" si="64"/>
        <v>款</v>
      </c>
    </row>
    <row r="1350" s="425" customFormat="1" ht="36" customHeight="1" spans="1:7">
      <c r="A1350" s="435" t="s">
        <v>117</v>
      </c>
      <c r="B1350" s="436" t="s">
        <v>118</v>
      </c>
      <c r="C1350" s="437">
        <v>6410</v>
      </c>
      <c r="D1350" s="438">
        <v>8480</v>
      </c>
      <c r="E1350" s="108">
        <f t="shared" si="65"/>
        <v>0.323</v>
      </c>
      <c r="F1350" s="439" t="str">
        <f t="shared" si="63"/>
        <v>是</v>
      </c>
      <c r="G1350" s="425" t="str">
        <f t="shared" si="64"/>
        <v>类</v>
      </c>
    </row>
    <row r="1351" ht="36" customHeight="1" spans="1:7">
      <c r="A1351" s="440" t="s">
        <v>2416</v>
      </c>
      <c r="B1351" s="311" t="s">
        <v>2417</v>
      </c>
      <c r="C1351" s="445">
        <v>2800</v>
      </c>
      <c r="D1351" s="315">
        <v>7480</v>
      </c>
      <c r="E1351" s="111">
        <f t="shared" si="65"/>
        <v>1.671</v>
      </c>
      <c r="F1351" s="286" t="str">
        <f t="shared" si="63"/>
        <v>是</v>
      </c>
      <c r="G1351" s="165" t="str">
        <f t="shared" si="64"/>
        <v>款</v>
      </c>
    </row>
    <row r="1352" ht="36" customHeight="1" spans="1:7">
      <c r="A1352" s="440" t="s">
        <v>2418</v>
      </c>
      <c r="B1352" s="311" t="s">
        <v>2083</v>
      </c>
      <c r="C1352" s="442">
        <v>3610</v>
      </c>
      <c r="D1352" s="315">
        <v>1000</v>
      </c>
      <c r="E1352" s="111">
        <f t="shared" si="65"/>
        <v>-0.723</v>
      </c>
      <c r="F1352" s="286" t="str">
        <f t="shared" si="63"/>
        <v>是</v>
      </c>
      <c r="G1352" s="165" t="str">
        <f t="shared" si="64"/>
        <v>款</v>
      </c>
    </row>
    <row r="1353" ht="36" customHeight="1" spans="1:7">
      <c r="A1353" s="451" t="s">
        <v>2419</v>
      </c>
      <c r="B1353" s="452" t="s">
        <v>519</v>
      </c>
      <c r="C1353" s="467"/>
      <c r="D1353" s="467"/>
      <c r="E1353" s="111"/>
      <c r="F1353" s="286" t="str">
        <f t="shared" si="63"/>
        <v>否</v>
      </c>
      <c r="G1353" s="165" t="str">
        <f t="shared" si="64"/>
        <v>项</v>
      </c>
    </row>
    <row r="1354" ht="36" customHeight="1" spans="1:6">
      <c r="A1354" s="468"/>
      <c r="B1354" s="452"/>
      <c r="C1354" s="467"/>
      <c r="D1354" s="467"/>
      <c r="E1354" s="111"/>
      <c r="F1354" s="286" t="str">
        <f t="shared" si="63"/>
        <v>是</v>
      </c>
    </row>
    <row r="1355" s="425" customFormat="1" ht="36" customHeight="1" spans="1:6">
      <c r="A1355" s="469"/>
      <c r="B1355" s="470" t="s">
        <v>2420</v>
      </c>
      <c r="C1355" s="444">
        <v>325300</v>
      </c>
      <c r="D1355" s="438">
        <v>324250</v>
      </c>
      <c r="E1355" s="108">
        <f t="shared" si="65"/>
        <v>-0.003</v>
      </c>
      <c r="F1355" s="439" t="str">
        <f t="shared" si="63"/>
        <v>是</v>
      </c>
    </row>
    <row r="1356" spans="3:3">
      <c r="C1356" s="380"/>
    </row>
    <row r="1357" spans="3:3">
      <c r="C1357" s="380"/>
    </row>
    <row r="1358" spans="3:3">
      <c r="C1358" s="404"/>
    </row>
    <row r="1359" spans="3:3">
      <c r="C1359" s="380"/>
    </row>
    <row r="1360" spans="3:3">
      <c r="C1360" s="380"/>
    </row>
    <row r="1361" spans="3:3">
      <c r="C1361" s="380"/>
    </row>
    <row r="1362" spans="3:3">
      <c r="C1362" s="380"/>
    </row>
    <row r="1363" spans="3:3">
      <c r="C1363" s="404"/>
    </row>
    <row r="1364" spans="3:3">
      <c r="C1364" s="380"/>
    </row>
  </sheetData>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G255">
    <cfRule type="cellIs" dxfId="2" priority="1101" stopIfTrue="1" operator="lessThan">
      <formula>0</formula>
    </cfRule>
  </conditionalFormatting>
  <conditionalFormatting sqref="G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G648">
    <cfRule type="cellIs" dxfId="2" priority="708" stopIfTrue="1" operator="lessThan">
      <formula>0</formula>
    </cfRule>
  </conditionalFormatting>
  <conditionalFormatting sqref="G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dataValidations count="1">
    <dataValidation type="custom" allowBlank="1" showInputMessage="1" showErrorMessage="1" errorTitle="提示" error="对不起，此处只能输入数字。" sqref="D147 D192 D239 D241 D392 D520 D595 D610 D613 D669 D697 D706 D723 D725 D1022 D1239 D1245 D1253 D1266 D1270 D1279 D1314 D108:D138 D140:D145 D149:D154 D156:D159 D161:D166 D168:D175 D177:D178 D181:D185 D187:D189 D194:D196 D198:D203 D205:D219 D221:D225 D227:D228 D230:D236 D248:D252 D254:D259 D261:D265 D267:D272 D275:D276 D278:D293 D295:D298 D300:D311 D313:D333 D335:D338 D340:D349 D351:D368 D370:D372 D374:D382 D384:D388 D394:D398 D400:D409 D412:D413 D415:D430 D432:D445 D448:D460 D462:D482 D484:D488 D490:D493 D495:D497 D501:D508 D510:D518 D522:D530 D532:D542 D544:D548 D550:D556 D559:D560 D562:D564 D566:D567 D569:D574 D576:D578 D580:D584 D587:D589 D591:D593 D597:D598 D600:D601 D604:D607 D615:D619 D621:D629 D643:D644 D647:D649 D651:D662 D665:D667 D671:D679 D681:D691 D693:D695 D709:D716 D718:D721 D727:D730 D732:D737 D739:D741 D743:D744 D746:D759 D761:D765 D767:D774 D777:D788 D791:D813 D815:D868 D870:D878 D880:D882 D884:D885 D888:D896 D898:D901 D904:D933 D936:D945 D947:D957 D959:D981 D983:D995 D997:D998 D1000:D1009 D1011:D1012 D1014:D1018 D1024:D1030 D1032:D1037 D1040:D1048 D1050:D1055 D1059:D1096 D1099:D1124 D1127:D1133 D1135:D1142 D1145:D1160 D1163:D1201 D1203:D1206 D1208:D1210 D1212:D1214 D1216:D1218 D1220:D1221 D1233:D1234 D1281:D1285 D1287:D1290 D1292:D1293">
      <formula1>OR(D108="",ISNUMBER(D108))</formula1>
    </dataValidation>
  </dataValidations>
  <printOptions horizontalCentered="1"/>
  <pageMargins left="0.472222222222222" right="0.393055555555556" top="0.747916666666667" bottom="0.747916666666667" header="0.314583333333333" footer="0.314583333333333"/>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F8" sqref="F8"/>
    </sheetView>
  </sheetViews>
  <sheetFormatPr defaultColWidth="9" defaultRowHeight="13.5" outlineLevelCol="1"/>
  <cols>
    <col min="1" max="1" width="79" customWidth="1"/>
    <col min="2" max="2" width="36.5" customWidth="1"/>
  </cols>
  <sheetData>
    <row r="1" ht="45" customHeight="1" spans="1:2">
      <c r="A1" s="416" t="s">
        <v>2421</v>
      </c>
      <c r="B1" s="416"/>
    </row>
    <row r="2" ht="20.1" customHeight="1" spans="1:2">
      <c r="A2" s="417"/>
      <c r="B2" s="418" t="s">
        <v>1</v>
      </c>
    </row>
    <row r="3" ht="45" customHeight="1" spans="1:2">
      <c r="A3" s="419" t="s">
        <v>2422</v>
      </c>
      <c r="B3" s="104" t="s">
        <v>5</v>
      </c>
    </row>
    <row r="4" ht="30" customHeight="1" spans="1:2">
      <c r="A4" s="420" t="s">
        <v>2423</v>
      </c>
      <c r="B4" s="421">
        <f>SUM(B5:B8)</f>
        <v>34511</v>
      </c>
    </row>
    <row r="5" ht="30" customHeight="1" spans="1:2">
      <c r="A5" s="422" t="s">
        <v>2424</v>
      </c>
      <c r="B5" s="423">
        <f>25929-2154</f>
        <v>23775</v>
      </c>
    </row>
    <row r="6" ht="30" customHeight="1" spans="1:2">
      <c r="A6" s="422" t="s">
        <v>2425</v>
      </c>
      <c r="B6" s="423">
        <f>6177-549</f>
        <v>5628</v>
      </c>
    </row>
    <row r="7" ht="30" customHeight="1" spans="1:2">
      <c r="A7" s="422" t="s">
        <v>2426</v>
      </c>
      <c r="B7" s="423">
        <f>2509-226</f>
        <v>2283</v>
      </c>
    </row>
    <row r="8" ht="30" customHeight="1" spans="1:2">
      <c r="A8" s="422" t="s">
        <v>2427</v>
      </c>
      <c r="B8" s="423">
        <f>3273-448</f>
        <v>2825</v>
      </c>
    </row>
    <row r="9" ht="30" customHeight="1" spans="1:2">
      <c r="A9" s="420" t="s">
        <v>2428</v>
      </c>
      <c r="B9" s="421">
        <f>SUM(B10:B19)</f>
        <v>3295</v>
      </c>
    </row>
    <row r="10" ht="30" customHeight="1" spans="1:2">
      <c r="A10" s="422" t="s">
        <v>2429</v>
      </c>
      <c r="B10" s="423">
        <f>3226-310</f>
        <v>2916</v>
      </c>
    </row>
    <row r="11" ht="30" customHeight="1" spans="1:2">
      <c r="A11" s="422" t="s">
        <v>2430</v>
      </c>
      <c r="B11" s="423">
        <v>1</v>
      </c>
    </row>
    <row r="12" ht="30" customHeight="1" spans="1:2">
      <c r="A12" s="422" t="s">
        <v>2431</v>
      </c>
      <c r="B12" s="423">
        <v>22</v>
      </c>
    </row>
    <row r="13" ht="30" customHeight="1" spans="1:2">
      <c r="A13" s="422" t="s">
        <v>2432</v>
      </c>
      <c r="B13" s="423">
        <v>56</v>
      </c>
    </row>
    <row r="14" ht="30" customHeight="1" spans="1:2">
      <c r="A14" s="422" t="s">
        <v>2433</v>
      </c>
      <c r="B14" s="423">
        <v>14</v>
      </c>
    </row>
    <row r="15" ht="30" customHeight="1" spans="1:2">
      <c r="A15" s="422" t="s">
        <v>2434</v>
      </c>
      <c r="B15" s="423">
        <f>76-9</f>
        <v>67</v>
      </c>
    </row>
    <row r="16" ht="30" customHeight="1" spans="1:2">
      <c r="A16" s="422" t="s">
        <v>2435</v>
      </c>
      <c r="B16" s="423"/>
    </row>
    <row r="17" ht="30" customHeight="1" spans="1:2">
      <c r="A17" s="422" t="s">
        <v>2436</v>
      </c>
      <c r="B17" s="423">
        <f>216-10</f>
        <v>206</v>
      </c>
    </row>
    <row r="18" ht="30" customHeight="1" spans="1:2">
      <c r="A18" s="422" t="s">
        <v>2437</v>
      </c>
      <c r="B18" s="423">
        <v>13</v>
      </c>
    </row>
    <row r="19" ht="30" customHeight="1" spans="1:2">
      <c r="A19" s="422" t="s">
        <v>2438</v>
      </c>
      <c r="B19" s="423"/>
    </row>
    <row r="20" ht="30" customHeight="1" spans="1:2">
      <c r="A20" s="420" t="s">
        <v>2439</v>
      </c>
      <c r="B20" s="421"/>
    </row>
    <row r="21" ht="30" customHeight="1" spans="1:2">
      <c r="A21" s="422" t="s">
        <v>2440</v>
      </c>
      <c r="B21" s="400"/>
    </row>
    <row r="22" ht="30" customHeight="1" spans="1:2">
      <c r="A22" s="420" t="s">
        <v>2441</v>
      </c>
      <c r="B22" s="421">
        <f>SUM(B23:B24)</f>
        <v>64353</v>
      </c>
    </row>
    <row r="23" ht="30" customHeight="1" spans="1:2">
      <c r="A23" s="422" t="s">
        <v>2442</v>
      </c>
      <c r="B23" s="400">
        <v>62658</v>
      </c>
    </row>
    <row r="24" ht="30" customHeight="1" spans="1:2">
      <c r="A24" s="422" t="s">
        <v>2443</v>
      </c>
      <c r="B24" s="423">
        <v>1695</v>
      </c>
    </row>
    <row r="25" ht="30" customHeight="1" spans="1:2">
      <c r="A25" s="420" t="s">
        <v>2444</v>
      </c>
      <c r="B25" s="421">
        <f>B26</f>
        <v>0</v>
      </c>
    </row>
    <row r="26" ht="30" customHeight="1" spans="1:2">
      <c r="A26" s="422" t="s">
        <v>2445</v>
      </c>
      <c r="B26" s="400"/>
    </row>
    <row r="27" ht="30" customHeight="1" spans="1:2">
      <c r="A27" s="420" t="s">
        <v>2446</v>
      </c>
      <c r="B27" s="421">
        <f>SUM(B28:B30)</f>
        <v>23563</v>
      </c>
    </row>
    <row r="28" ht="30" customHeight="1" spans="1:2">
      <c r="A28" s="422" t="s">
        <v>2447</v>
      </c>
      <c r="B28" s="423">
        <f>19023-1211</f>
        <v>17812</v>
      </c>
    </row>
    <row r="29" ht="30" customHeight="1" spans="1:2">
      <c r="A29" s="422" t="s">
        <v>2448</v>
      </c>
      <c r="B29" s="423">
        <f>5744-141</f>
        <v>5603</v>
      </c>
    </row>
    <row r="30" ht="30" customHeight="1" spans="1:2">
      <c r="A30" s="422" t="s">
        <v>2449</v>
      </c>
      <c r="B30" s="423">
        <v>148</v>
      </c>
    </row>
    <row r="31" ht="30" customHeight="1" spans="1:2">
      <c r="A31" s="424" t="s">
        <v>2450</v>
      </c>
      <c r="B31" s="421">
        <f>B4+B9+B20+B22+B25+B27</f>
        <v>125722</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topLeftCell="A28" workbookViewId="0">
      <selection activeCell="G41" sqref="G41"/>
    </sheetView>
  </sheetViews>
  <sheetFormatPr defaultColWidth="9" defaultRowHeight="13.5" outlineLevelCol="4"/>
  <cols>
    <col min="1" max="1" width="69.625" style="273" customWidth="1"/>
    <col min="2" max="2" width="45.625" customWidth="1"/>
    <col min="3" max="4" width="16.625" hidden="1" customWidth="1"/>
  </cols>
  <sheetData>
    <row r="1" s="272" customFormat="1" ht="45" customHeight="1" spans="1:4">
      <c r="A1" s="405" t="s">
        <v>2451</v>
      </c>
      <c r="B1" s="405"/>
      <c r="C1" s="405"/>
      <c r="D1" s="405"/>
    </row>
    <row r="2" ht="20.1" customHeight="1" spans="1:4">
      <c r="A2" s="276"/>
      <c r="B2" s="395" t="s">
        <v>1</v>
      </c>
      <c r="C2" s="406"/>
      <c r="D2" s="406" t="s">
        <v>1</v>
      </c>
    </row>
    <row r="3" ht="45" customHeight="1" spans="1:5">
      <c r="A3" s="179" t="s">
        <v>2452</v>
      </c>
      <c r="B3" s="104" t="s">
        <v>5</v>
      </c>
      <c r="C3" s="407" t="s">
        <v>2453</v>
      </c>
      <c r="D3" s="104" t="s">
        <v>2454</v>
      </c>
      <c r="E3" s="408" t="s">
        <v>7</v>
      </c>
    </row>
    <row r="4" ht="36" customHeight="1" spans="1:5">
      <c r="A4" s="409" t="s">
        <v>2455</v>
      </c>
      <c r="B4" s="107"/>
      <c r="C4" s="410">
        <f>SUM(C5:C5)</f>
        <v>0</v>
      </c>
      <c r="D4" s="411">
        <f>SUM(D5:D5)</f>
        <v>0</v>
      </c>
      <c r="E4" s="286" t="str">
        <f>IF(A4&lt;&gt;"",IF(SUM(B4:D4)&lt;&gt;0,"是","否"),"是")</f>
        <v>否</v>
      </c>
    </row>
    <row r="5" ht="36" customHeight="1" spans="1:5">
      <c r="A5" s="412" t="s">
        <v>2456</v>
      </c>
      <c r="B5" s="110"/>
      <c r="C5" s="413"/>
      <c r="D5" s="414"/>
      <c r="E5" s="286" t="str">
        <f>IF(A5&lt;&gt;"",IF(SUM(B5:D5)&lt;&gt;0,"是","否"),"是")</f>
        <v>否</v>
      </c>
    </row>
    <row r="6" ht="36" customHeight="1" spans="1:5">
      <c r="A6" s="409" t="s">
        <v>2457</v>
      </c>
      <c r="B6" s="110"/>
      <c r="C6" s="413">
        <v>64164</v>
      </c>
      <c r="D6" s="414"/>
      <c r="E6" s="286" t="str">
        <f>IF(A6&lt;&gt;"",IF(SUM(B6:D6)&lt;&gt;0,"是","否"),"是")</f>
        <v>是</v>
      </c>
    </row>
    <row r="7" ht="36" customHeight="1" spans="1:5">
      <c r="A7" s="412" t="s">
        <v>2456</v>
      </c>
      <c r="B7" s="107"/>
      <c r="C7" s="413"/>
      <c r="D7" s="414"/>
      <c r="E7" s="286"/>
    </row>
    <row r="8" ht="36" customHeight="1" spans="1:5">
      <c r="A8" s="409" t="s">
        <v>2458</v>
      </c>
      <c r="B8" s="110"/>
      <c r="C8" s="413">
        <v>2293</v>
      </c>
      <c r="D8" s="414"/>
      <c r="E8" s="286" t="str">
        <f>IF(A8&lt;&gt;"",IF(SUM(B8:D8)&lt;&gt;0,"是","否"),"是")</f>
        <v>是</v>
      </c>
    </row>
    <row r="9" ht="36" customHeight="1" spans="1:5">
      <c r="A9" s="412" t="s">
        <v>2456</v>
      </c>
      <c r="B9" s="110"/>
      <c r="C9" s="413"/>
      <c r="D9" s="414"/>
      <c r="E9" s="286"/>
    </row>
    <row r="10" ht="36" customHeight="1" spans="1:5">
      <c r="A10" s="409" t="s">
        <v>2459</v>
      </c>
      <c r="B10" s="110"/>
      <c r="C10" s="413">
        <v>9600</v>
      </c>
      <c r="D10" s="414"/>
      <c r="E10" s="286" t="str">
        <f>IF(A10&lt;&gt;"",IF(SUM(B10:D10)&lt;&gt;0,"是","否"),"是")</f>
        <v>是</v>
      </c>
    </row>
    <row r="11" ht="36" customHeight="1" spans="1:5">
      <c r="A11" s="412" t="s">
        <v>2456</v>
      </c>
      <c r="B11" s="110"/>
      <c r="C11" s="413"/>
      <c r="D11" s="414"/>
      <c r="E11" s="286"/>
    </row>
    <row r="12" ht="36" customHeight="1" spans="1:5">
      <c r="A12" s="409" t="s">
        <v>2460</v>
      </c>
      <c r="B12" s="110"/>
      <c r="C12" s="413">
        <v>280</v>
      </c>
      <c r="D12" s="414"/>
      <c r="E12" s="286" t="str">
        <f>IF(A12&lt;&gt;"",IF(SUM(B12:D12)&lt;&gt;0,"是","否"),"是")</f>
        <v>是</v>
      </c>
    </row>
    <row r="13" ht="36" customHeight="1" spans="1:5">
      <c r="A13" s="412" t="s">
        <v>2456</v>
      </c>
      <c r="B13" s="110"/>
      <c r="C13" s="413"/>
      <c r="D13" s="414"/>
      <c r="E13" s="286"/>
    </row>
    <row r="14" ht="36" customHeight="1" spans="1:5">
      <c r="A14" s="409" t="s">
        <v>2461</v>
      </c>
      <c r="B14" s="110"/>
      <c r="C14" s="413">
        <v>83870</v>
      </c>
      <c r="D14" s="414"/>
      <c r="E14" s="286" t="str">
        <f>IF(A14&lt;&gt;"",IF(SUM(B14:D14)&lt;&gt;0,"是","否"),"是")</f>
        <v>是</v>
      </c>
    </row>
    <row r="15" ht="36" customHeight="1" spans="1:5">
      <c r="A15" s="412" t="s">
        <v>2456</v>
      </c>
      <c r="B15" s="110"/>
      <c r="C15" s="413"/>
      <c r="D15" s="414"/>
      <c r="E15" s="286"/>
    </row>
    <row r="16" ht="36" customHeight="1" spans="1:5">
      <c r="A16" s="409" t="s">
        <v>2462</v>
      </c>
      <c r="B16" s="110"/>
      <c r="C16" s="413">
        <v>413</v>
      </c>
      <c r="D16" s="414"/>
      <c r="E16" s="286" t="str">
        <f>IF(A16&lt;&gt;"",IF(SUM(B16:D16)&lt;&gt;0,"是","否"),"是")</f>
        <v>是</v>
      </c>
    </row>
    <row r="17" ht="36" customHeight="1" spans="1:5">
      <c r="A17" s="412" t="s">
        <v>2456</v>
      </c>
      <c r="B17" s="110"/>
      <c r="C17" s="413"/>
      <c r="D17" s="414"/>
      <c r="E17" s="286"/>
    </row>
    <row r="18" ht="36" customHeight="1" spans="1:5">
      <c r="A18" s="409" t="s">
        <v>2463</v>
      </c>
      <c r="B18" s="110"/>
      <c r="C18" s="413">
        <v>60</v>
      </c>
      <c r="D18" s="414"/>
      <c r="E18" s="286" t="str">
        <f>IF(A18&lt;&gt;"",IF(SUM(B18:D18)&lt;&gt;0,"是","否"),"是")</f>
        <v>是</v>
      </c>
    </row>
    <row r="19" ht="36" customHeight="1" spans="1:5">
      <c r="A19" s="412" t="s">
        <v>2456</v>
      </c>
      <c r="B19" s="110"/>
      <c r="C19" s="413"/>
      <c r="D19" s="414"/>
      <c r="E19" s="286"/>
    </row>
    <row r="20" ht="36" customHeight="1" spans="1:5">
      <c r="A20" s="409" t="s">
        <v>2464</v>
      </c>
      <c r="B20" s="110"/>
      <c r="C20" s="413">
        <v>4418</v>
      </c>
      <c r="D20" s="414"/>
      <c r="E20" s="286" t="str">
        <f>IF(A20&lt;&gt;"",IF(SUM(B20:D20)&lt;&gt;0,"是","否"),"是")</f>
        <v>是</v>
      </c>
    </row>
    <row r="21" ht="36" customHeight="1" spans="1:5">
      <c r="A21" s="412" t="s">
        <v>2456</v>
      </c>
      <c r="B21" s="110"/>
      <c r="C21" s="410"/>
      <c r="D21" s="411"/>
      <c r="E21" s="286"/>
    </row>
    <row r="22" ht="36" customHeight="1" spans="1:5">
      <c r="A22" s="409" t="s">
        <v>2465</v>
      </c>
      <c r="B22" s="110"/>
      <c r="C22" s="413"/>
      <c r="D22" s="414"/>
      <c r="E22" s="286" t="str">
        <f>IF(A22&lt;&gt;"",IF(SUM(B22:D22)&lt;&gt;0,"是","否"),"是")</f>
        <v>否</v>
      </c>
    </row>
    <row r="23" ht="36" customHeight="1" spans="1:5">
      <c r="A23" s="412" t="s">
        <v>2456</v>
      </c>
      <c r="B23" s="110"/>
      <c r="C23" s="413"/>
      <c r="D23" s="414"/>
      <c r="E23" s="286"/>
    </row>
    <row r="24" ht="36" customHeight="1" spans="1:5">
      <c r="A24" s="409" t="s">
        <v>2466</v>
      </c>
      <c r="B24" s="110"/>
      <c r="C24" s="413"/>
      <c r="D24" s="414"/>
      <c r="E24" s="286" t="str">
        <f>IF(A24&lt;&gt;"",IF(SUM(B24:D24)&lt;&gt;0,"是","否"),"是")</f>
        <v>否</v>
      </c>
    </row>
    <row r="25" ht="36" customHeight="1" spans="1:5">
      <c r="A25" s="412" t="s">
        <v>2456</v>
      </c>
      <c r="B25" s="110"/>
      <c r="C25" s="413"/>
      <c r="D25" s="414"/>
      <c r="E25" s="286"/>
    </row>
    <row r="26" ht="36" customHeight="1" spans="1:5">
      <c r="A26" s="409" t="s">
        <v>2467</v>
      </c>
      <c r="B26" s="110"/>
      <c r="C26" s="413"/>
      <c r="D26" s="414">
        <v>5000</v>
      </c>
      <c r="E26" s="286" t="str">
        <f>IF(A26&lt;&gt;"",IF(SUM(B26:D26)&lt;&gt;0,"是","否"),"是")</f>
        <v>是</v>
      </c>
    </row>
    <row r="27" ht="36" customHeight="1" spans="1:5">
      <c r="A27" s="412" t="s">
        <v>2456</v>
      </c>
      <c r="B27" s="110"/>
      <c r="C27" s="413"/>
      <c r="D27" s="414"/>
      <c r="E27" s="286"/>
    </row>
    <row r="28" ht="36" customHeight="1" spans="1:5">
      <c r="A28" s="409" t="s">
        <v>2468</v>
      </c>
      <c r="B28" s="110"/>
      <c r="C28" s="413">
        <v>3800</v>
      </c>
      <c r="D28" s="414"/>
      <c r="E28" s="286" t="str">
        <f>IF(A28&lt;&gt;"",IF(SUM(B28:D28)&lt;&gt;0,"是","否"),"是")</f>
        <v>是</v>
      </c>
    </row>
    <row r="29" ht="36" customHeight="1" spans="1:5">
      <c r="A29" s="412" t="s">
        <v>2456</v>
      </c>
      <c r="B29" s="110"/>
      <c r="C29" s="413"/>
      <c r="D29" s="414"/>
      <c r="E29" s="286"/>
    </row>
    <row r="30" ht="36" customHeight="1" spans="1:5">
      <c r="A30" s="409" t="s">
        <v>2469</v>
      </c>
      <c r="B30" s="110"/>
      <c r="C30" s="413">
        <v>1257</v>
      </c>
      <c r="D30" s="414"/>
      <c r="E30" s="286" t="str">
        <f>IF(A30&lt;&gt;"",IF(SUM(B30:D30)&lt;&gt;0,"是","否"),"是")</f>
        <v>是</v>
      </c>
    </row>
    <row r="31" ht="36" customHeight="1" spans="1:5">
      <c r="A31" s="412" t="s">
        <v>2456</v>
      </c>
      <c r="B31" s="110"/>
      <c r="C31" s="413"/>
      <c r="D31" s="414"/>
      <c r="E31" s="286"/>
    </row>
    <row r="32" ht="36" customHeight="1" spans="1:5">
      <c r="A32" s="409" t="s">
        <v>2470</v>
      </c>
      <c r="B32" s="110"/>
      <c r="C32" s="413">
        <v>2163</v>
      </c>
      <c r="D32" s="414"/>
      <c r="E32" s="286" t="str">
        <f>IF(A32&lt;&gt;"",IF(SUM(B32:D32)&lt;&gt;0,"是","否"),"是")</f>
        <v>是</v>
      </c>
    </row>
    <row r="33" ht="36" customHeight="1" spans="1:5">
      <c r="A33" s="412" t="s">
        <v>2456</v>
      </c>
      <c r="B33" s="110"/>
      <c r="C33" s="413"/>
      <c r="D33" s="414"/>
      <c r="E33" s="286"/>
    </row>
    <row r="34" ht="36" customHeight="1" spans="1:5">
      <c r="A34" s="409" t="s">
        <v>2471</v>
      </c>
      <c r="B34" s="110"/>
      <c r="E34" s="286" t="str">
        <f>IF(A34&lt;&gt;"",IF(SUM(B34:D34)&lt;&gt;0,"是","否"),"是")</f>
        <v>否</v>
      </c>
    </row>
    <row r="35" ht="36" customHeight="1" spans="1:5">
      <c r="A35" s="412" t="s">
        <v>2456</v>
      </c>
      <c r="B35" s="110"/>
      <c r="E35" s="286"/>
    </row>
    <row r="36" ht="36" customHeight="1" spans="1:5">
      <c r="A36" s="409" t="s">
        <v>2472</v>
      </c>
      <c r="B36" s="110"/>
      <c r="E36" s="286" t="str">
        <f>IF(A36&lt;&gt;"",IF(SUM(B36:D36)&lt;&gt;0,"是","否"),"是")</f>
        <v>否</v>
      </c>
    </row>
    <row r="37" ht="36" customHeight="1" spans="1:5">
      <c r="A37" s="412" t="s">
        <v>2456</v>
      </c>
      <c r="B37" s="110"/>
      <c r="E37" s="286"/>
    </row>
    <row r="38" ht="36" customHeight="1" spans="1:5">
      <c r="A38" s="409" t="s">
        <v>2473</v>
      </c>
      <c r="B38" s="110"/>
      <c r="E38" s="286" t="str">
        <f>IF(A38&lt;&gt;"",IF(SUM(B38:D38)&lt;&gt;0,"是","否"),"是")</f>
        <v>否</v>
      </c>
    </row>
    <row r="39" ht="36" customHeight="1" spans="1:5">
      <c r="A39" s="412" t="s">
        <v>2456</v>
      </c>
      <c r="B39" s="110"/>
      <c r="E39" s="286"/>
    </row>
    <row r="40" ht="36" customHeight="1" spans="1:5">
      <c r="A40" s="409" t="s">
        <v>2474</v>
      </c>
      <c r="B40" s="110"/>
      <c r="E40" s="286" t="str">
        <f>IF(A40&lt;&gt;"",IF(SUM(B40:D40)&lt;&gt;0,"是","否"),"是")</f>
        <v>否</v>
      </c>
    </row>
    <row r="41" ht="36" customHeight="1" spans="1:5">
      <c r="A41" s="412" t="s">
        <v>2456</v>
      </c>
      <c r="B41" s="110"/>
      <c r="E41" s="286"/>
    </row>
    <row r="42" ht="36" customHeight="1" spans="1:5">
      <c r="A42" s="415" t="s">
        <v>2475</v>
      </c>
      <c r="B42" s="110"/>
      <c r="E42" s="286" t="str">
        <f>IF(A42&lt;&gt;"",IF(SUM(B42:D42)&lt;&gt;0,"是","否"),"是")</f>
        <v>否</v>
      </c>
    </row>
    <row r="43" ht="35.25" customHeight="1" spans="1:2">
      <c r="A43" s="290" t="s">
        <v>2476</v>
      </c>
      <c r="B43" s="290"/>
    </row>
  </sheetData>
  <autoFilter ref="A3:E43">
    <extLst/>
  </autoFilter>
  <mergeCells count="2">
    <mergeCell ref="A1:D1"/>
    <mergeCell ref="A43:B43"/>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8"/>
  <sheetViews>
    <sheetView showGridLines="0" showZeros="0" view="pageBreakPreview" zoomScaleNormal="85" workbookViewId="0">
      <selection activeCell="A15" sqref="A15:E15"/>
    </sheetView>
  </sheetViews>
  <sheetFormatPr defaultColWidth="9" defaultRowHeight="14.25" outlineLevelCol="5"/>
  <cols>
    <col min="1" max="1" width="43.625" style="165" customWidth="1"/>
    <col min="2" max="2" width="20.625" style="167" customWidth="1"/>
    <col min="3" max="3" width="20.625" style="165" customWidth="1"/>
    <col min="4" max="4" width="20" style="346" customWidth="1"/>
    <col min="5" max="5" width="12.625" style="165"/>
    <col min="6" max="16377" width="9" style="165"/>
    <col min="16378" max="16379" width="35.625" style="165"/>
    <col min="16380" max="16384" width="9" style="165"/>
  </cols>
  <sheetData>
    <row r="1" ht="45" customHeight="1" spans="1:4">
      <c r="A1" s="170" t="s">
        <v>2477</v>
      </c>
      <c r="B1" s="170"/>
      <c r="C1" s="170"/>
      <c r="D1" s="170"/>
    </row>
    <row r="2" ht="20.1" customHeight="1" spans="1:4">
      <c r="A2" s="171"/>
      <c r="B2" s="171"/>
      <c r="C2" s="394"/>
      <c r="D2" s="395" t="s">
        <v>1</v>
      </c>
    </row>
    <row r="3" s="166" customFormat="1" ht="45" customHeight="1" spans="1:4">
      <c r="A3" s="173" t="s">
        <v>2478</v>
      </c>
      <c r="B3" s="173" t="s">
        <v>2475</v>
      </c>
      <c r="C3" s="396" t="s">
        <v>2479</v>
      </c>
      <c r="D3" s="396" t="s">
        <v>2480</v>
      </c>
    </row>
    <row r="4" ht="36" customHeight="1" spans="1:4">
      <c r="A4" s="397" t="s">
        <v>2481</v>
      </c>
      <c r="B4" s="398"/>
      <c r="C4" s="398"/>
      <c r="D4" s="398"/>
    </row>
    <row r="5" ht="36" customHeight="1" spans="1:6">
      <c r="A5" s="399" t="s">
        <v>2482</v>
      </c>
      <c r="B5" s="175"/>
      <c r="C5" s="175"/>
      <c r="D5" s="400"/>
      <c r="F5" s="165" t="s">
        <v>2483</v>
      </c>
    </row>
    <row r="6" ht="36" customHeight="1" spans="1:4">
      <c r="A6" s="399" t="s">
        <v>2484</v>
      </c>
      <c r="B6" s="175"/>
      <c r="C6" s="175"/>
      <c r="D6" s="400"/>
    </row>
    <row r="7" ht="36" customHeight="1" spans="1:4">
      <c r="A7" s="399" t="s">
        <v>2485</v>
      </c>
      <c r="B7" s="175"/>
      <c r="C7" s="175"/>
      <c r="D7" s="400"/>
    </row>
    <row r="8" ht="36" customHeight="1" spans="1:4">
      <c r="A8" s="399" t="s">
        <v>2486</v>
      </c>
      <c r="B8" s="175"/>
      <c r="C8" s="175"/>
      <c r="D8" s="400"/>
    </row>
    <row r="9" ht="36" customHeight="1" spans="1:4">
      <c r="A9" s="399" t="s">
        <v>2487</v>
      </c>
      <c r="B9" s="175"/>
      <c r="C9" s="175"/>
      <c r="D9" s="400"/>
    </row>
    <row r="10" ht="36" customHeight="1" spans="1:4">
      <c r="A10" s="399" t="s">
        <v>2488</v>
      </c>
      <c r="B10" s="175"/>
      <c r="C10" s="175"/>
      <c r="D10" s="400"/>
    </row>
    <row r="11" ht="36" customHeight="1" spans="1:4">
      <c r="A11" s="399" t="s">
        <v>2489</v>
      </c>
      <c r="B11" s="175"/>
      <c r="C11" s="175"/>
      <c r="D11" s="400"/>
    </row>
    <row r="12" ht="36" customHeight="1" spans="1:4">
      <c r="A12" s="399" t="s">
        <v>2490</v>
      </c>
      <c r="B12" s="175"/>
      <c r="C12" s="175"/>
      <c r="D12" s="400"/>
    </row>
    <row r="13" ht="36" customHeight="1" spans="1:4">
      <c r="A13" s="399" t="s">
        <v>2491</v>
      </c>
      <c r="B13" s="175"/>
      <c r="C13" s="175"/>
      <c r="D13" s="400"/>
    </row>
    <row r="14" ht="36" customHeight="1" spans="1:4">
      <c r="A14" s="397" t="s">
        <v>2492</v>
      </c>
      <c r="B14" s="398"/>
      <c r="C14" s="398"/>
      <c r="D14" s="398"/>
    </row>
    <row r="15" ht="36.75" customHeight="1" spans="1:5">
      <c r="A15" s="401" t="s">
        <v>2493</v>
      </c>
      <c r="B15" s="402"/>
      <c r="C15" s="402"/>
      <c r="D15" s="402"/>
      <c r="E15" s="403"/>
    </row>
    <row r="16" spans="3:3">
      <c r="C16" s="404"/>
    </row>
    <row r="17" spans="3:3">
      <c r="C17" s="404"/>
    </row>
    <row r="18" spans="3:3">
      <c r="C18" s="404"/>
    </row>
  </sheetData>
  <mergeCells count="2">
    <mergeCell ref="A1:D1"/>
    <mergeCell ref="A15:E15"/>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13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H18" sqref="H18"/>
    </sheetView>
  </sheetViews>
  <sheetFormatPr defaultColWidth="9" defaultRowHeight="13.5" outlineLevelCol="4"/>
  <cols>
    <col min="1" max="1" width="37.75" style="381" customWidth="1"/>
    <col min="2" max="2" width="22" style="381" customWidth="1"/>
    <col min="3" max="4" width="23.875" style="381" customWidth="1"/>
    <col min="5" max="5" width="24.5" style="381" customWidth="1"/>
    <col min="6" max="256" width="9" style="381"/>
    <col min="257" max="16384" width="9" style="8"/>
  </cols>
  <sheetData>
    <row r="1" s="381" customFormat="1" ht="40.5" customHeight="1" spans="1:5">
      <c r="A1" s="382" t="s">
        <v>2494</v>
      </c>
      <c r="B1" s="382"/>
      <c r="C1" s="382"/>
      <c r="D1" s="382"/>
      <c r="E1" s="382"/>
    </row>
    <row r="2" s="381" customFormat="1" ht="17.1" customHeight="1" spans="1:5">
      <c r="A2" s="383"/>
      <c r="B2" s="383"/>
      <c r="C2" s="383"/>
      <c r="D2" s="384"/>
      <c r="E2" s="385" t="s">
        <v>1</v>
      </c>
    </row>
    <row r="3" s="8" customFormat="1" ht="24.95" customHeight="1" spans="1:5">
      <c r="A3" s="386" t="s">
        <v>3</v>
      </c>
      <c r="B3" s="386" t="s">
        <v>129</v>
      </c>
      <c r="C3" s="386" t="s">
        <v>5</v>
      </c>
      <c r="D3" s="387" t="s">
        <v>2495</v>
      </c>
      <c r="E3" s="388"/>
    </row>
    <row r="4" s="8" customFormat="1" ht="24.95" customHeight="1" spans="1:5">
      <c r="A4" s="389"/>
      <c r="B4" s="389"/>
      <c r="C4" s="389"/>
      <c r="D4" s="173" t="s">
        <v>2496</v>
      </c>
      <c r="E4" s="173" t="s">
        <v>2497</v>
      </c>
    </row>
    <row r="5" s="381" customFormat="1" ht="35.1" customHeight="1" spans="1:5">
      <c r="A5" s="390" t="s">
        <v>2475</v>
      </c>
      <c r="B5" s="391">
        <f>B6+B7+B8</f>
        <v>658</v>
      </c>
      <c r="C5" s="391">
        <f>C6+C7+C8</f>
        <v>612</v>
      </c>
      <c r="D5" s="391">
        <f>C5-B5</f>
        <v>-46</v>
      </c>
      <c r="E5" s="392">
        <f>D5/B5</f>
        <v>-0.0699</v>
      </c>
    </row>
    <row r="6" s="381" customFormat="1" ht="35.1" customHeight="1" spans="1:5">
      <c r="A6" s="161" t="s">
        <v>2498</v>
      </c>
      <c r="B6" s="391"/>
      <c r="C6" s="391"/>
      <c r="D6" s="391"/>
      <c r="E6" s="392"/>
    </row>
    <row r="7" s="381" customFormat="1" ht="35.1" customHeight="1" spans="1:5">
      <c r="A7" s="161" t="s">
        <v>2499</v>
      </c>
      <c r="B7" s="391">
        <f>352-13</f>
        <v>339</v>
      </c>
      <c r="C7" s="391">
        <f>308-12</f>
        <v>296</v>
      </c>
      <c r="D7" s="391">
        <f>C7-B7</f>
        <v>-43</v>
      </c>
      <c r="E7" s="392">
        <f>D7/B7</f>
        <v>-0.1268</v>
      </c>
    </row>
    <row r="8" s="381" customFormat="1" ht="35.1" customHeight="1" spans="1:5">
      <c r="A8" s="161" t="s">
        <v>2500</v>
      </c>
      <c r="B8" s="391">
        <f>SUM(B9:B10)</f>
        <v>319</v>
      </c>
      <c r="C8" s="391">
        <f>SUM(C9:C10)</f>
        <v>316</v>
      </c>
      <c r="D8" s="391">
        <f>C8-B8</f>
        <v>-3</v>
      </c>
      <c r="E8" s="392">
        <f>D8/B8</f>
        <v>-0.0094</v>
      </c>
    </row>
    <row r="9" s="381" customFormat="1" ht="35.1" customHeight="1" spans="1:5">
      <c r="A9" s="163" t="s">
        <v>2501</v>
      </c>
      <c r="B9" s="391"/>
      <c r="C9" s="391"/>
      <c r="D9" s="391"/>
      <c r="E9" s="392"/>
    </row>
    <row r="10" s="381" customFormat="1" ht="35.1" customHeight="1" spans="1:5">
      <c r="A10" s="163" t="s">
        <v>2502</v>
      </c>
      <c r="B10" s="391">
        <f>329-10</f>
        <v>319</v>
      </c>
      <c r="C10" s="391">
        <f>326-10</f>
        <v>316</v>
      </c>
      <c r="D10" s="391">
        <f>C10-B10</f>
        <v>-3</v>
      </c>
      <c r="E10" s="392">
        <f>D10/B10</f>
        <v>-0.0094</v>
      </c>
    </row>
    <row r="11" s="381" customFormat="1" ht="129.95" customHeight="1" spans="1:5">
      <c r="A11" s="393" t="s">
        <v>2503</v>
      </c>
      <c r="B11" s="393"/>
      <c r="C11" s="393"/>
      <c r="D11" s="393"/>
      <c r="E11" s="393"/>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workbookViewId="0">
      <selection activeCell="C4" sqref="C4:E37"/>
    </sheetView>
  </sheetViews>
  <sheetFormatPr defaultColWidth="9" defaultRowHeight="14.25" outlineLevelCol="5"/>
  <cols>
    <col min="1" max="1" width="20.625" style="165" customWidth="1"/>
    <col min="2" max="2" width="50.75" style="165" customWidth="1"/>
    <col min="3" max="4" width="20.625" style="165" customWidth="1"/>
    <col min="5" max="5" width="20.625" style="346" customWidth="1"/>
    <col min="6" max="6" width="3.75" style="165" customWidth="1"/>
    <col min="7" max="16357" width="9" style="165"/>
    <col min="16358" max="16358" width="45.625" style="165"/>
    <col min="16359" max="16384" width="9" style="165"/>
  </cols>
  <sheetData>
    <row r="1" ht="45" customHeight="1" spans="1:6">
      <c r="A1" s="167"/>
      <c r="B1" s="347" t="s">
        <v>2504</v>
      </c>
      <c r="C1" s="347"/>
      <c r="D1" s="347"/>
      <c r="E1" s="347"/>
      <c r="F1" s="167"/>
    </row>
    <row r="2" s="344" customFormat="1" ht="20.1" customHeight="1" spans="1:6">
      <c r="A2" s="348"/>
      <c r="B2" s="349"/>
      <c r="C2" s="350"/>
      <c r="D2" s="349"/>
      <c r="E2" s="351" t="s">
        <v>1</v>
      </c>
      <c r="F2" s="348"/>
    </row>
    <row r="3" s="345" customFormat="1" ht="45" customHeight="1" spans="1:6">
      <c r="A3" s="352" t="s">
        <v>2</v>
      </c>
      <c r="B3" s="353" t="s">
        <v>3</v>
      </c>
      <c r="C3" s="279" t="s">
        <v>4</v>
      </c>
      <c r="D3" s="279" t="s">
        <v>5</v>
      </c>
      <c r="E3" s="279" t="s">
        <v>6</v>
      </c>
      <c r="F3" s="354" t="s">
        <v>7</v>
      </c>
    </row>
    <row r="4" s="345" customFormat="1" ht="36" customHeight="1" spans="1:6">
      <c r="A4" s="316" t="s">
        <v>2505</v>
      </c>
      <c r="B4" s="311" t="s">
        <v>2506</v>
      </c>
      <c r="C4" s="312"/>
      <c r="D4" s="312"/>
      <c r="E4" s="318"/>
      <c r="F4" s="355" t="str">
        <f t="shared" ref="F4:F37" si="0">IF(LEN(A4)=7,"是",IF(B4&lt;&gt;"",IF(SUM(C4:D4)&lt;&gt;0,"是","否"),"是"))</f>
        <v>是</v>
      </c>
    </row>
    <row r="5" ht="36" customHeight="1" spans="1:6">
      <c r="A5" s="316" t="s">
        <v>2507</v>
      </c>
      <c r="B5" s="311" t="s">
        <v>2508</v>
      </c>
      <c r="C5" s="312"/>
      <c r="D5" s="312"/>
      <c r="E5" s="108"/>
      <c r="F5" s="355" t="str">
        <f t="shared" si="0"/>
        <v>是</v>
      </c>
    </row>
    <row r="6" ht="36" customHeight="1" spans="1:6">
      <c r="A6" s="316" t="s">
        <v>2509</v>
      </c>
      <c r="B6" s="311" t="s">
        <v>2510</v>
      </c>
      <c r="C6" s="312"/>
      <c r="D6" s="312"/>
      <c r="E6" s="108"/>
      <c r="F6" s="355" t="str">
        <f t="shared" si="0"/>
        <v>是</v>
      </c>
    </row>
    <row r="7" ht="36" customHeight="1" spans="1:6">
      <c r="A7" s="316" t="s">
        <v>2511</v>
      </c>
      <c r="B7" s="311" t="s">
        <v>2512</v>
      </c>
      <c r="C7" s="312"/>
      <c r="D7" s="312"/>
      <c r="E7" s="108"/>
      <c r="F7" s="355" t="str">
        <f t="shared" si="0"/>
        <v>是</v>
      </c>
    </row>
    <row r="8" ht="36" customHeight="1" spans="1:6">
      <c r="A8" s="316" t="s">
        <v>2513</v>
      </c>
      <c r="B8" s="311" t="s">
        <v>2514</v>
      </c>
      <c r="C8" s="312"/>
      <c r="D8" s="312"/>
      <c r="E8" s="108"/>
      <c r="F8" s="355" t="str">
        <f t="shared" si="0"/>
        <v>是</v>
      </c>
    </row>
    <row r="9" ht="36" customHeight="1" spans="1:6">
      <c r="A9" s="316" t="s">
        <v>2515</v>
      </c>
      <c r="B9" s="311" t="s">
        <v>2516</v>
      </c>
      <c r="C9" s="312">
        <v>41</v>
      </c>
      <c r="D9" s="312">
        <v>250</v>
      </c>
      <c r="E9" s="108">
        <f>(D9-C9)/C9</f>
        <v>5.098</v>
      </c>
      <c r="F9" s="355" t="str">
        <f t="shared" si="0"/>
        <v>是</v>
      </c>
    </row>
    <row r="10" ht="36" customHeight="1" spans="1:6">
      <c r="A10" s="316" t="s">
        <v>2517</v>
      </c>
      <c r="B10" s="311" t="s">
        <v>2518</v>
      </c>
      <c r="C10" s="312">
        <f>SUM(C11:C15)</f>
        <v>6244</v>
      </c>
      <c r="D10" s="312">
        <f>SUM(D11:D15)</f>
        <v>19970</v>
      </c>
      <c r="E10" s="108">
        <f>(D10-C10)/C10</f>
        <v>2.198</v>
      </c>
      <c r="F10" s="355" t="str">
        <f t="shared" si="0"/>
        <v>是</v>
      </c>
    </row>
    <row r="11" ht="36" customHeight="1" spans="1:6">
      <c r="A11" s="316" t="s">
        <v>2519</v>
      </c>
      <c r="B11" s="314" t="s">
        <v>2520</v>
      </c>
      <c r="C11" s="315">
        <v>6054</v>
      </c>
      <c r="D11" s="315">
        <v>19680</v>
      </c>
      <c r="E11" s="111">
        <f>(D11-C11)/C11</f>
        <v>2.251</v>
      </c>
      <c r="F11" s="355" t="str">
        <f t="shared" si="0"/>
        <v>是</v>
      </c>
    </row>
    <row r="12" ht="36" customHeight="1" spans="1:6">
      <c r="A12" s="316" t="s">
        <v>2521</v>
      </c>
      <c r="B12" s="314" t="s">
        <v>2522</v>
      </c>
      <c r="C12" s="315">
        <v>189</v>
      </c>
      <c r="D12" s="315">
        <v>290</v>
      </c>
      <c r="E12" s="111">
        <f>(D12-C12)/C12</f>
        <v>0.534</v>
      </c>
      <c r="F12" s="355" t="str">
        <f t="shared" si="0"/>
        <v>是</v>
      </c>
    </row>
    <row r="13" ht="36" customHeight="1" spans="1:6">
      <c r="A13" s="316" t="s">
        <v>2523</v>
      </c>
      <c r="B13" s="314" t="s">
        <v>2524</v>
      </c>
      <c r="C13" s="315"/>
      <c r="D13" s="315"/>
      <c r="E13" s="111"/>
      <c r="F13" s="355" t="str">
        <f t="shared" si="0"/>
        <v>否</v>
      </c>
    </row>
    <row r="14" ht="36" customHeight="1" spans="1:6">
      <c r="A14" s="316" t="s">
        <v>2525</v>
      </c>
      <c r="B14" s="314" t="s">
        <v>2526</v>
      </c>
      <c r="C14" s="315"/>
      <c r="D14" s="315"/>
      <c r="E14" s="111"/>
      <c r="F14" s="355" t="str">
        <f t="shared" si="0"/>
        <v>否</v>
      </c>
    </row>
    <row r="15" ht="36" customHeight="1" spans="1:6">
      <c r="A15" s="316" t="s">
        <v>2527</v>
      </c>
      <c r="B15" s="314" t="s">
        <v>2528</v>
      </c>
      <c r="C15" s="315">
        <v>1</v>
      </c>
      <c r="D15" s="315"/>
      <c r="E15" s="111"/>
      <c r="F15" s="355" t="str">
        <f t="shared" si="0"/>
        <v>是</v>
      </c>
    </row>
    <row r="16" ht="36" customHeight="1" spans="1:6">
      <c r="A16" s="356" t="s">
        <v>2529</v>
      </c>
      <c r="B16" s="357" t="s">
        <v>2530</v>
      </c>
      <c r="C16" s="312"/>
      <c r="D16" s="312"/>
      <c r="E16" s="108"/>
      <c r="F16" s="355" t="str">
        <f t="shared" si="0"/>
        <v>是</v>
      </c>
    </row>
    <row r="17" ht="36" customHeight="1" spans="1:6">
      <c r="A17" s="356" t="s">
        <v>2531</v>
      </c>
      <c r="B17" s="357" t="s">
        <v>2532</v>
      </c>
      <c r="C17" s="312"/>
      <c r="D17" s="312"/>
      <c r="E17" s="108"/>
      <c r="F17" s="355" t="str">
        <f t="shared" si="0"/>
        <v>是</v>
      </c>
    </row>
    <row r="18" ht="36" customHeight="1" spans="1:6">
      <c r="A18" s="356" t="s">
        <v>2533</v>
      </c>
      <c r="B18" s="214" t="s">
        <v>2534</v>
      </c>
      <c r="C18" s="315"/>
      <c r="D18" s="315"/>
      <c r="E18" s="111"/>
      <c r="F18" s="355" t="str">
        <f t="shared" si="0"/>
        <v>否</v>
      </c>
    </row>
    <row r="19" ht="36" customHeight="1" spans="1:6">
      <c r="A19" s="356" t="s">
        <v>2535</v>
      </c>
      <c r="B19" s="214" t="s">
        <v>2536</v>
      </c>
      <c r="C19" s="315"/>
      <c r="D19" s="315"/>
      <c r="E19" s="111"/>
      <c r="F19" s="355" t="str">
        <f t="shared" si="0"/>
        <v>否</v>
      </c>
    </row>
    <row r="20" ht="36" customHeight="1" spans="1:6">
      <c r="A20" s="356" t="s">
        <v>2537</v>
      </c>
      <c r="B20" s="357" t="s">
        <v>2538</v>
      </c>
      <c r="C20" s="312">
        <v>197</v>
      </c>
      <c r="D20" s="312">
        <v>380</v>
      </c>
      <c r="E20" s="108">
        <f>(D20-C20)/C20</f>
        <v>0.929</v>
      </c>
      <c r="F20" s="355" t="str">
        <f t="shared" si="0"/>
        <v>是</v>
      </c>
    </row>
    <row r="21" ht="36" customHeight="1" spans="1:6">
      <c r="A21" s="356" t="s">
        <v>2539</v>
      </c>
      <c r="B21" s="357" t="s">
        <v>2540</v>
      </c>
      <c r="C21" s="312"/>
      <c r="D21" s="312"/>
      <c r="E21" s="108"/>
      <c r="F21" s="355" t="str">
        <f t="shared" si="0"/>
        <v>是</v>
      </c>
    </row>
    <row r="22" ht="36" customHeight="1" spans="1:6">
      <c r="A22" s="356" t="s">
        <v>2541</v>
      </c>
      <c r="B22" s="357" t="s">
        <v>2542</v>
      </c>
      <c r="C22" s="312"/>
      <c r="D22" s="312"/>
      <c r="E22" s="108"/>
      <c r="F22" s="355" t="str">
        <f t="shared" si="0"/>
        <v>是</v>
      </c>
    </row>
    <row r="23" ht="36" customHeight="1" spans="1:6">
      <c r="A23" s="316" t="s">
        <v>2543</v>
      </c>
      <c r="B23" s="311" t="s">
        <v>2544</v>
      </c>
      <c r="C23" s="312"/>
      <c r="D23" s="312"/>
      <c r="E23" s="108"/>
      <c r="F23" s="355" t="str">
        <f t="shared" si="0"/>
        <v>是</v>
      </c>
    </row>
    <row r="24" ht="36" customHeight="1" spans="1:6">
      <c r="A24" s="316" t="s">
        <v>2545</v>
      </c>
      <c r="B24" s="311" t="s">
        <v>2546</v>
      </c>
      <c r="C24" s="312">
        <v>252</v>
      </c>
      <c r="D24" s="312">
        <v>420</v>
      </c>
      <c r="E24" s="108">
        <f>(D24-C24)/C24</f>
        <v>0.667</v>
      </c>
      <c r="F24" s="355" t="str">
        <f t="shared" si="0"/>
        <v>是</v>
      </c>
    </row>
    <row r="25" ht="36" customHeight="1" spans="1:6">
      <c r="A25" s="316" t="s">
        <v>2547</v>
      </c>
      <c r="B25" s="311" t="s">
        <v>2548</v>
      </c>
      <c r="C25" s="312"/>
      <c r="D25" s="312"/>
      <c r="E25" s="108"/>
      <c r="F25" s="355" t="str">
        <f t="shared" si="0"/>
        <v>是</v>
      </c>
    </row>
    <row r="26" ht="36" customHeight="1" spans="1:6">
      <c r="A26" s="316" t="s">
        <v>2549</v>
      </c>
      <c r="B26" s="311" t="s">
        <v>2550</v>
      </c>
      <c r="C26" s="312">
        <v>5500</v>
      </c>
      <c r="D26" s="312">
        <v>20000</v>
      </c>
      <c r="E26" s="108">
        <f>(D26-C26)/C26</f>
        <v>2.636</v>
      </c>
      <c r="F26" s="355" t="str">
        <f t="shared" si="0"/>
        <v>是</v>
      </c>
    </row>
    <row r="27" ht="36" customHeight="1" spans="1:6">
      <c r="A27" s="316" t="s">
        <v>2551</v>
      </c>
      <c r="B27" s="311" t="s">
        <v>2552</v>
      </c>
      <c r="C27" s="312"/>
      <c r="D27" s="312"/>
      <c r="E27" s="108"/>
      <c r="F27" s="355" t="str">
        <f t="shared" si="0"/>
        <v>否</v>
      </c>
    </row>
    <row r="28" ht="36" customHeight="1" spans="1:6">
      <c r="A28" s="316"/>
      <c r="B28" s="314"/>
      <c r="C28" s="315"/>
      <c r="D28" s="315"/>
      <c r="E28" s="111"/>
      <c r="F28" s="355" t="str">
        <f t="shared" si="0"/>
        <v>是</v>
      </c>
    </row>
    <row r="29" ht="36" customHeight="1" spans="1:6">
      <c r="A29" s="322"/>
      <c r="B29" s="323" t="s">
        <v>2553</v>
      </c>
      <c r="C29" s="312">
        <f>SUM(C4:C10,C16:C17,C20:C28)</f>
        <v>12234</v>
      </c>
      <c r="D29" s="312">
        <f>SUM(D4:D10,D16:D17,D20:D28)</f>
        <v>41020</v>
      </c>
      <c r="E29" s="108">
        <f>(D29-C29)/C29</f>
        <v>2.353</v>
      </c>
      <c r="F29" s="355" t="str">
        <f t="shared" si="0"/>
        <v>是</v>
      </c>
    </row>
    <row r="30" ht="36" customHeight="1" spans="1:6">
      <c r="A30" s="358">
        <v>105</v>
      </c>
      <c r="B30" s="359" t="s">
        <v>2554</v>
      </c>
      <c r="C30" s="326">
        <v>13000</v>
      </c>
      <c r="D30" s="337">
        <v>900</v>
      </c>
      <c r="E30" s="108">
        <f>(D30-C30)/C30</f>
        <v>-0.931</v>
      </c>
      <c r="F30" s="355" t="str">
        <f t="shared" si="0"/>
        <v>是</v>
      </c>
    </row>
    <row r="31" ht="36" customHeight="1" spans="1:6">
      <c r="A31" s="374">
        <v>110</v>
      </c>
      <c r="B31" s="375" t="s">
        <v>60</v>
      </c>
      <c r="C31" s="326">
        <f>C32+C35+C36</f>
        <v>7545</v>
      </c>
      <c r="D31" s="326">
        <f>D32+D35+D36</f>
        <v>2430</v>
      </c>
      <c r="E31" s="108">
        <f>(D31-C31)/C31</f>
        <v>-0.678</v>
      </c>
      <c r="F31" s="355" t="str">
        <f t="shared" si="0"/>
        <v>是</v>
      </c>
    </row>
    <row r="32" ht="36" customHeight="1" spans="1:6">
      <c r="A32" s="374">
        <v>11004</v>
      </c>
      <c r="B32" s="376" t="s">
        <v>2555</v>
      </c>
      <c r="C32" s="326">
        <f>SUM(C33:C34)</f>
        <v>7384</v>
      </c>
      <c r="D32" s="326">
        <f>SUM(D33:D34)</f>
        <v>2328</v>
      </c>
      <c r="E32" s="108">
        <f>(D32-C32)/C32</f>
        <v>-0.685</v>
      </c>
      <c r="F32" s="355" t="str">
        <f t="shared" si="0"/>
        <v>是</v>
      </c>
    </row>
    <row r="33" ht="36" customHeight="1" spans="1:6">
      <c r="A33" s="377">
        <v>1100402</v>
      </c>
      <c r="B33" s="378" t="s">
        <v>2556</v>
      </c>
      <c r="C33" s="334">
        <v>7384</v>
      </c>
      <c r="D33" s="335">
        <v>2328</v>
      </c>
      <c r="E33" s="111">
        <f>(D33-C33)/C33</f>
        <v>-0.685</v>
      </c>
      <c r="F33" s="355" t="str">
        <f t="shared" si="0"/>
        <v>是</v>
      </c>
    </row>
    <row r="34" ht="36" customHeight="1" spans="1:6">
      <c r="A34" s="377">
        <v>1100403</v>
      </c>
      <c r="B34" s="379" t="s">
        <v>2557</v>
      </c>
      <c r="C34" s="334"/>
      <c r="D34" s="335"/>
      <c r="E34" s="362"/>
      <c r="F34" s="355" t="str">
        <f t="shared" si="0"/>
        <v>是</v>
      </c>
    </row>
    <row r="35" ht="36" customHeight="1" spans="1:6">
      <c r="A35" s="377">
        <v>11008</v>
      </c>
      <c r="B35" s="378" t="s">
        <v>63</v>
      </c>
      <c r="C35" s="334">
        <v>161</v>
      </c>
      <c r="D35" s="335">
        <v>102</v>
      </c>
      <c r="E35" s="111">
        <f>(D35-C35)/C35</f>
        <v>-0.366</v>
      </c>
      <c r="F35" s="355" t="str">
        <f t="shared" si="0"/>
        <v>是</v>
      </c>
    </row>
    <row r="36" ht="36" customHeight="1" spans="1:6">
      <c r="A36" s="377">
        <v>11009</v>
      </c>
      <c r="B36" s="378" t="s">
        <v>64</v>
      </c>
      <c r="C36" s="334">
        <v>0</v>
      </c>
      <c r="D36" s="335"/>
      <c r="E36" s="362"/>
      <c r="F36" s="355" t="str">
        <f t="shared" si="0"/>
        <v>否</v>
      </c>
    </row>
    <row r="37" ht="36" customHeight="1" spans="1:6">
      <c r="A37" s="365"/>
      <c r="B37" s="366" t="s">
        <v>67</v>
      </c>
      <c r="C37" s="326">
        <f>C29+C30+C31</f>
        <v>32779</v>
      </c>
      <c r="D37" s="326">
        <f>D29+D30+D31</f>
        <v>44350</v>
      </c>
      <c r="E37" s="108">
        <f>(D37-C37)/C37</f>
        <v>0.353</v>
      </c>
      <c r="F37" s="355" t="str">
        <f t="shared" si="0"/>
        <v>是</v>
      </c>
    </row>
    <row r="38" spans="3:4">
      <c r="C38" s="380"/>
      <c r="D38" s="380"/>
    </row>
    <row r="40" spans="3:4">
      <c r="C40" s="380"/>
      <c r="D40" s="380"/>
    </row>
    <row r="42" spans="3:4">
      <c r="C42" s="380"/>
      <c r="D42" s="380"/>
    </row>
    <row r="43" spans="3:4">
      <c r="C43" s="380"/>
      <c r="D43" s="380"/>
    </row>
    <row r="45" spans="3:4">
      <c r="C45" s="380"/>
      <c r="D45" s="380"/>
    </row>
    <row r="46" spans="3:4">
      <c r="C46" s="380"/>
      <c r="D46" s="380"/>
    </row>
    <row r="47" spans="3:4">
      <c r="C47" s="380"/>
      <c r="D47" s="380"/>
    </row>
    <row r="48" spans="3:4">
      <c r="C48" s="380"/>
      <c r="D48" s="380"/>
    </row>
    <row r="50" spans="3:4">
      <c r="C50" s="380"/>
      <c r="D50" s="380"/>
    </row>
  </sheetData>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1-1耿马自治县一般公共预算收入情况表</vt:lpstr>
      <vt:lpstr>1-2耿马自治县一般公共预算支出情况表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1-6县本级一般公共预算支出表（州、市对下转移支付项目）</vt:lpstr>
      <vt:lpstr>1-7耿马自治县分地区税收返还和转移支付预算表</vt:lpstr>
      <vt:lpstr>1-8耿马自治县县本级“三公”经费预算财政拨款情况统计表</vt:lpstr>
      <vt:lpstr>2-1耿马自治县政府性基金预算收入情况表</vt:lpstr>
      <vt:lpstr>2-2耿马自治县政府性基金预算支出情况表</vt:lpstr>
      <vt:lpstr>2-3县本级政府性基金预算收入情况表</vt:lpstr>
      <vt:lpstr>2-4县本级政府性基金预算支出情况表（公开到项级）</vt:lpstr>
      <vt:lpstr>2-5县本级政府性基金支出表（州、市对下转移支付）</vt:lpstr>
      <vt:lpstr>3-1云耿马自治县国有资本经营收入预算情况表</vt:lpstr>
      <vt:lpstr>3-2耿马自治县国有资本经营支出预算情况表</vt:lpstr>
      <vt:lpstr>3-3县本级国有资本经营收入预算情况表</vt:lpstr>
      <vt:lpstr>3-4县本级国有资本经营支出预算情况表（公开到项级）</vt:lpstr>
      <vt:lpstr>3-5 耿马自治县国有资本经营预算转移支付表 （分地区）</vt:lpstr>
      <vt:lpstr>3-6 国有资本经营预算转移支付表（分项目）</vt:lpstr>
      <vt:lpstr>4-1耿马自治县社会保险基金收入预算情况表</vt:lpstr>
      <vt:lpstr>4-2耿马自治县社会保险基金支出预算情况表</vt:lpstr>
      <vt:lpstr>4-3县本级社会保险基金收入预算情况表</vt:lpstr>
      <vt:lpstr>4-4县本级社会保险基金支出预算情况表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2024-03-06T02:26:24Z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5BDD08FCE1494F8CA2B5EF44C38AF25C</vt:lpwstr>
  </property>
</Properties>
</file>