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<sst xmlns="http://schemas.openxmlformats.org/spreadsheetml/2006/main" count="4856" uniqueCount="912">
  <si>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</si>
  <si>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</si>
  <si>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</si>
  <si>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</si>
  <si>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</si>
  <si>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</si>
  <si>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</si>
  <si>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</si>
  <si>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</si>
  <si>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</si>
  <si>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</si>
  <si>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</si>
  <si>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</si>
  <si>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</si>
  <si>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</si>
  <si>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</si>
  <si>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</si>
  <si>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</si>
  <si>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</si>
  <si>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</si>
  <si>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</si>
  <si>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</si>
  <si>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</si>
  <si>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</si>
  <si>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</si>
  <si>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</si>
  <si>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</si>
  <si>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</si>
  <si>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</si>
  <si>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</si>
  <si>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</si>
  <si>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</si>
  <si>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</si>
  <si>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</si>
  <si>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</si>
  <si>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</si>
  <si>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</si>
  <si>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</si>
  <si>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</si>
  <si>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</si>
  <si>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</si>
  <si>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</si>
  <si>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</si>
  <si>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</si>
  <si>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</si>
  <si>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</si>
  <si>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</si>
  <si>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</si>
  <si>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</si>
  <si>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</si>
  <si>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</si>
  <si>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</si>
  <si>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</si>
  <si>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</si>
  <si>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</si>
  <si>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</si>
  <si>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</si>
  <si>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</si>
  <si>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</si>
  <si>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</si>
  <si>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</si>
  <si>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</si>
  <si>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</si>
  <si>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</si>
  <si>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</si>
  <si>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</si>
  <si>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</si>
  <si>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</si>
  <si>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</si>
  <si>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579</t>
  </si>
  <si>
    <t>耿马傣族佤族自治县孟定镇</t>
  </si>
  <si>
    <t>579002</t>
  </si>
  <si>
    <t>孟定镇人民政府</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</si>
  <si>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</si>
  <si>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</si>
  <si>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</si>
  <si>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</si>
  <si>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</si>
  <si>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</si>
  <si>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</si>
  <si>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</si>
  <si>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</si>
  <si>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</si>
  <si>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</si>
  <si>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</si>
  <si>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</si>
  <si>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</si>
  <si>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20101</t>
  </si>
  <si>
    <t>2010101</t>
  </si>
  <si>
    <t>2010102</t>
  </si>
  <si>
    <t>20103</t>
  </si>
  <si>
    <t>2010301</t>
  </si>
  <si>
    <t>2010302</t>
  </si>
  <si>
    <t>2010350</t>
  </si>
  <si>
    <t>2010399</t>
  </si>
  <si>
    <t>20104</t>
  </si>
  <si>
    <t>2010406</t>
  </si>
  <si>
    <t>20105</t>
  </si>
  <si>
    <t>2010508</t>
  </si>
  <si>
    <t>20111</t>
  </si>
  <si>
    <t>2011101</t>
  </si>
  <si>
    <t>20113</t>
  </si>
  <si>
    <t>2011350</t>
  </si>
  <si>
    <t>20129</t>
  </si>
  <si>
    <t>2012901</t>
  </si>
  <si>
    <t>20131</t>
  </si>
  <si>
    <t>2013101</t>
  </si>
  <si>
    <t>20136</t>
  </si>
  <si>
    <t>2013650</t>
  </si>
  <si>
    <t>20138</t>
  </si>
  <si>
    <t>2013899</t>
  </si>
  <si>
    <t>20139</t>
  </si>
  <si>
    <t>2013901</t>
  </si>
  <si>
    <t>20199</t>
  </si>
  <si>
    <t>2019999</t>
  </si>
  <si>
    <t>204</t>
  </si>
  <si>
    <t>公共安全支出</t>
  </si>
  <si>
    <t>20402</t>
  </si>
  <si>
    <t>2040299</t>
  </si>
  <si>
    <t>20499</t>
  </si>
  <si>
    <t>2049999</t>
  </si>
  <si>
    <t>207</t>
  </si>
  <si>
    <t>文化旅游体育与传媒支出</t>
  </si>
  <si>
    <t>20701</t>
  </si>
  <si>
    <t>2070109</t>
  </si>
  <si>
    <t>208</t>
  </si>
  <si>
    <t>社会保障和就业支出</t>
  </si>
  <si>
    <t>20801</t>
  </si>
  <si>
    <t>2080199</t>
  </si>
  <si>
    <t>20802</t>
  </si>
  <si>
    <t>2080299</t>
  </si>
  <si>
    <t>20805</t>
  </si>
  <si>
    <t>2080501</t>
  </si>
  <si>
    <t>2080505</t>
  </si>
  <si>
    <t>20808</t>
  </si>
  <si>
    <t>2080801</t>
  </si>
  <si>
    <t>20811</t>
  </si>
  <si>
    <t>2081199</t>
  </si>
  <si>
    <t>20825</t>
  </si>
  <si>
    <t>2082502</t>
  </si>
  <si>
    <t>210</t>
  </si>
  <si>
    <t>卫生健康支出</t>
  </si>
  <si>
    <t>21007</t>
  </si>
  <si>
    <t>2100799</t>
  </si>
  <si>
    <t>21011</t>
  </si>
  <si>
    <t>2101101</t>
  </si>
  <si>
    <t>2101102</t>
  </si>
  <si>
    <t>2101199</t>
  </si>
  <si>
    <t>211</t>
  </si>
  <si>
    <t>节能环保支出</t>
  </si>
  <si>
    <t>21104</t>
  </si>
  <si>
    <t>2110402</t>
  </si>
  <si>
    <t>212</t>
  </si>
  <si>
    <t>城乡社区支出</t>
  </si>
  <si>
    <t>21201</t>
  </si>
  <si>
    <t>2120101</t>
  </si>
  <si>
    <t>2120104</t>
  </si>
  <si>
    <t>2120199</t>
  </si>
  <si>
    <t>21202</t>
  </si>
  <si>
    <t>2120201</t>
  </si>
  <si>
    <t>213</t>
  </si>
  <si>
    <t>农林水支出</t>
  </si>
  <si>
    <t>21301</t>
  </si>
  <si>
    <t>2130104</t>
  </si>
  <si>
    <t>2130105</t>
  </si>
  <si>
    <t>21303</t>
  </si>
  <si>
    <t>2130335</t>
  </si>
  <si>
    <t>21305</t>
  </si>
  <si>
    <t>2130504</t>
  </si>
  <si>
    <t>221</t>
  </si>
  <si>
    <t>住房保障支出</t>
  </si>
  <si>
    <t>22101</t>
  </si>
  <si>
    <t>2210103</t>
  </si>
  <si>
    <t>22102</t>
  </si>
  <si>
    <t>2210201</t>
  </si>
  <si>
    <t>224</t>
  </si>
  <si>
    <t>灾害防治及应急管理支出</t>
  </si>
  <si>
    <t>22401</t>
  </si>
  <si>
    <t>2240101</t>
  </si>
  <si>
    <t>229</t>
  </si>
  <si>
    <t>22904</t>
  </si>
  <si>
    <t>2290401</t>
  </si>
  <si>
    <t>22999</t>
  </si>
  <si>
    <t>2299999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</si>
  <si>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</si>
  <si>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</si>
  <si>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</si>
  <si>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</si>
  <si>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</si>
  <si>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</si>
  <si>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</si>
  <si>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</si>
  <si>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</si>
  <si>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</si>
  <si>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</si>
  <si>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</si>
  <si>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</si>
  <si>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</si>
  <si>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</si>
  <si>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</si>
  <si>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</si>
  <si>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</si>
  <si>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</si>
  <si>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</si>
  <si>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</si>
  <si>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</si>
  <si>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</si>
  <si>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</si>
  <si>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</si>
  <si>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</si>
  <si>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</si>
  <si>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</si>
  <si>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</si>
  <si>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</si>
  <si>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</si>
  <si>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</si>
  <si>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</si>
  <si>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</si>
  <si>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</si>
  <si>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</si>
  <si>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</si>
  <si>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</si>
  <si>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</si>
  <si>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</si>
  <si>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</si>
  <si>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</si>
  <si>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</si>
  <si>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</si>
  <si>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</si>
  <si>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</si>
  <si>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</si>
  <si>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人大事务</t>
  </si>
  <si>
    <t>行政运行</t>
  </si>
  <si>
    <t>一般行政管理事务</t>
  </si>
  <si>
    <t>政府办公厅（室）及相关机构事务</t>
  </si>
  <si>
    <t>事业运行</t>
  </si>
  <si>
    <t>其他政府办公厅（室）及相关机构事务支出</t>
  </si>
  <si>
    <t>发展与改革事务</t>
  </si>
  <si>
    <t>社会事业发展规划</t>
  </si>
  <si>
    <t>统计信息事务</t>
  </si>
  <si>
    <t>统计抽样调查</t>
  </si>
  <si>
    <t>纪检监察事务</t>
  </si>
  <si>
    <t>商贸事务</t>
  </si>
  <si>
    <t>群众团体事务</t>
  </si>
  <si>
    <t>党委办公厅（室）及相关机构事务</t>
  </si>
  <si>
    <t>其他共产党事务支出</t>
  </si>
  <si>
    <t>市场监督管理事务</t>
  </si>
  <si>
    <t>其他市场监督管理事务</t>
  </si>
  <si>
    <t>社会工作事务</t>
  </si>
  <si>
    <t>其他一般公共服务支出</t>
  </si>
  <si>
    <t>公安</t>
  </si>
  <si>
    <t>其他公安支出</t>
  </si>
  <si>
    <t>其他公共安全支出</t>
  </si>
  <si>
    <t>文化和旅游</t>
  </si>
  <si>
    <t>群众文化</t>
  </si>
  <si>
    <t>人力资源和社会保障管理事务</t>
  </si>
  <si>
    <t>其他人力资源和社会保障管理事务支出</t>
  </si>
  <si>
    <t>民政管理事务</t>
  </si>
  <si>
    <t>其他民政管理事务支出</t>
  </si>
  <si>
    <t>行政事业单位养老支出</t>
  </si>
  <si>
    <t>行政单位离退休</t>
  </si>
  <si>
    <t>机关事业单位基本养老保险缴费支出</t>
  </si>
  <si>
    <t>抚恤</t>
  </si>
  <si>
    <t>死亡抚恤</t>
  </si>
  <si>
    <t>残疾人事业</t>
  </si>
  <si>
    <t>其他残疾人事业支出</t>
  </si>
  <si>
    <t>其他生活救助</t>
  </si>
  <si>
    <t>其他农村生活救助</t>
  </si>
  <si>
    <t>计划生育事务</t>
  </si>
  <si>
    <t>其他计划生育事务支出</t>
  </si>
  <si>
    <t>行政事业单位医疗</t>
  </si>
  <si>
    <t>行政单位医疗</t>
  </si>
  <si>
    <t>事业单位医疗</t>
  </si>
  <si>
    <t>其他行政事业单位医疗支出</t>
  </si>
  <si>
    <t>自然生态保护</t>
  </si>
  <si>
    <t>农村环境保护</t>
  </si>
  <si>
    <t>城乡社区管理事务</t>
  </si>
  <si>
    <t>城管执法</t>
  </si>
  <si>
    <t>其他城乡社区管理事务支出</t>
  </si>
  <si>
    <t>城乡社区规划与管理</t>
  </si>
  <si>
    <t>农业农村</t>
  </si>
  <si>
    <t>农垦运行</t>
  </si>
  <si>
    <t>水利</t>
  </si>
  <si>
    <t>农村供水</t>
  </si>
  <si>
    <t>巩固脱贫攻坚成果衔接乡村振兴</t>
  </si>
  <si>
    <t>农村基础设施建设</t>
  </si>
  <si>
    <t>保障性安居工程支出</t>
  </si>
  <si>
    <t>棚户区改造</t>
  </si>
  <si>
    <t>住房改革支出</t>
  </si>
  <si>
    <t>住房公积金</t>
  </si>
  <si>
    <t>应急管理事务</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</si>
  <si>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</si>
  <si>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</si>
  <si>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</si>
  <si>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</si>
  <si>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</si>
  <si>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</si>
  <si>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</si>
  <si>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</si>
  <si>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</si>
  <si>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</si>
  <si>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</si>
  <si>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</si>
  <si>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</si>
  <si>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</si>
  <si>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</si>
  <si>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</si>
  <si>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</si>
  <si>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</si>
  <si>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</si>
  <si>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</si>
  <si>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</si>
  <si>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</si>
  <si>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</si>
  <si>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</si>
  <si>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</si>
  <si>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</si>
  <si>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530926221100000254389</t>
  </si>
  <si>
    <t>行政人员工资支出</t>
  </si>
  <si>
    <t>30101</t>
  </si>
  <si>
    <t>基本工资</t>
  </si>
  <si>
    <t>530926221100000254369</t>
  </si>
  <si>
    <t>事业人员工资支出</t>
  </si>
  <si>
    <t>30102</t>
  </si>
  <si>
    <t>津贴补贴</t>
  </si>
  <si>
    <t>530926241100002340357</t>
  </si>
  <si>
    <t>乡镇岗位补贴（行政）</t>
  </si>
  <si>
    <t>530926241100002340358</t>
  </si>
  <si>
    <t>乡镇岗位补贴（事业）</t>
  </si>
  <si>
    <t>30103</t>
  </si>
  <si>
    <t>奖金</t>
  </si>
  <si>
    <t>530926231100001393372</t>
  </si>
  <si>
    <t>行政人员绩效考核奖励（2017年提高部分）</t>
  </si>
  <si>
    <t>530926231100001393382</t>
  </si>
  <si>
    <t>奖励性绩效工资</t>
  </si>
  <si>
    <t>30107</t>
  </si>
  <si>
    <t>绩效工资</t>
  </si>
  <si>
    <t>530926231100001393387</t>
  </si>
  <si>
    <t>事业人员绩效工资（2017年提高部分）</t>
  </si>
  <si>
    <t>530926231100001393377</t>
  </si>
  <si>
    <t>基础性绩效工资</t>
  </si>
  <si>
    <t>530926221100000254395</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</si>
  <si>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</si>
  <si>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</si>
  <si>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</si>
  <si>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</si>
  <si>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</si>
  <si>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</si>
  <si>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</si>
  <si>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</si>
  <si>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</si>
  <si>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</si>
  <si>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</si>
  <si>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</si>
  <si>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</si>
  <si>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</si>
  <si>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</si>
  <si>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530926221100000254374</t>
  </si>
  <si>
    <t>30113</t>
  </si>
  <si>
    <t>530926231100001393490</t>
  </si>
  <si>
    <t>社区工作经费</t>
  </si>
  <si>
    <t>30201</t>
  </si>
  <si>
    <t>办公费</t>
  </si>
  <si>
    <t>530926231100001393464</t>
  </si>
  <si>
    <t>村（居）民小组运转经费</t>
  </si>
  <si>
    <t>530926221100000254401</t>
  </si>
  <si>
    <t>一般公用经费</t>
  </si>
  <si>
    <t>30205</t>
  </si>
  <si>
    <t>水费</t>
  </si>
  <si>
    <t>30206</t>
  </si>
  <si>
    <t>电费</t>
  </si>
  <si>
    <t>30207</t>
  </si>
  <si>
    <t>邮电费</t>
  </si>
  <si>
    <t>30211</t>
  </si>
  <si>
    <t>差旅费</t>
  </si>
  <si>
    <t>530926241100002340383</t>
  </si>
  <si>
    <t>公务接待费（公用经费）</t>
  </si>
  <si>
    <t>30217</t>
  </si>
  <si>
    <t>530926231100001393488</t>
  </si>
  <si>
    <t>抵边村（社区）党组织工作经费</t>
  </si>
  <si>
    <t>530926241100002340368</t>
  </si>
  <si>
    <t>行政村工作经费</t>
  </si>
  <si>
    <t>530926221100000254400</t>
  </si>
  <si>
    <t>工会经费</t>
  </si>
  <si>
    <t>30228</t>
  </si>
  <si>
    <t>530926221100000254377</t>
  </si>
  <si>
    <t>公务用车运行维护费</t>
  </si>
  <si>
    <t>30231</t>
  </si>
  <si>
    <t>530926221100000254398</t>
  </si>
  <si>
    <t>行政人员公务交通补贴</t>
  </si>
  <si>
    <t>30239</t>
  </si>
  <si>
    <t>其他交通费用</t>
  </si>
  <si>
    <t>530926251100003809054</t>
  </si>
  <si>
    <t>残疾人就业保障金</t>
  </si>
  <si>
    <t>30299</t>
  </si>
  <si>
    <t>其他商品和服务支出</t>
  </si>
  <si>
    <t>530926221100000254375</t>
  </si>
  <si>
    <t>离退休费</t>
  </si>
  <si>
    <t>30302</t>
  </si>
  <si>
    <t>退休费</t>
  </si>
  <si>
    <t>530926241100002340362</t>
  </si>
  <si>
    <t>社区（居）民小组干部“一肩挑”</t>
  </si>
  <si>
    <t>30305</t>
  </si>
  <si>
    <t>生活补助</t>
  </si>
  <si>
    <t>530926241100002340378</t>
  </si>
  <si>
    <t>社区（居）民小组党支部书记</t>
  </si>
  <si>
    <t>530926241100002340377</t>
  </si>
  <si>
    <t>社区（居）民小组长</t>
  </si>
  <si>
    <t>530926241100002340364</t>
  </si>
  <si>
    <t>社区武装干事</t>
  </si>
  <si>
    <t>530926241100002340363</t>
  </si>
  <si>
    <t>社区统战宗教干事</t>
  </si>
  <si>
    <t>530926241100002459641</t>
  </si>
  <si>
    <t>三支一扶补助</t>
  </si>
  <si>
    <t>530926241100002340374</t>
  </si>
  <si>
    <t>城市管理执法协管员</t>
  </si>
  <si>
    <t>530926241100002467305</t>
  </si>
  <si>
    <t>综合执法协管员</t>
  </si>
  <si>
    <t>530926241100002340365</t>
  </si>
  <si>
    <t>知青园临聘人员</t>
  </si>
  <si>
    <t>530926241100002340381</t>
  </si>
  <si>
    <t>社区监督委员会主任</t>
  </si>
  <si>
    <t>530926241100002376397</t>
  </si>
  <si>
    <t>社区下设党支部工作经费</t>
  </si>
  <si>
    <t>530926241100002376396</t>
  </si>
  <si>
    <t>村下设党支部工作经费</t>
  </si>
  <si>
    <t>530926241100002467324</t>
  </si>
  <si>
    <t>村纪律监督小组工作经费</t>
  </si>
  <si>
    <t>530926241100002340375</t>
  </si>
  <si>
    <t>大岗位制生活补助</t>
  </si>
  <si>
    <t>530926241100002340360</t>
  </si>
  <si>
    <t>大岗位制财政补助人员</t>
  </si>
  <si>
    <t>530926241100002340380</t>
  </si>
  <si>
    <t>社区计划生育宣传员</t>
  </si>
  <si>
    <t>530926251100003825886</t>
  </si>
  <si>
    <t>村民小组党支部书记</t>
  </si>
  <si>
    <t>530926251100003825901</t>
  </si>
  <si>
    <t>村民小组干部“一肩挑”</t>
  </si>
  <si>
    <t>530926251100003825885</t>
  </si>
  <si>
    <t>村民小组长</t>
  </si>
  <si>
    <t>530926231100001393429</t>
  </si>
  <si>
    <t>村（居）民小组副组长</t>
  </si>
  <si>
    <t>530926231100001393435</t>
  </si>
  <si>
    <t>村（社区）委员</t>
  </si>
  <si>
    <t>530926231100001393419</t>
  </si>
  <si>
    <t>村（社区）监督委员会委员</t>
  </si>
  <si>
    <t>530926241100002473774</t>
  </si>
  <si>
    <t>村（社区）妇女主任</t>
  </si>
  <si>
    <t>530926241100002473757</t>
  </si>
  <si>
    <t>村（社区）团支部书记</t>
  </si>
  <si>
    <t>530926231100001530620</t>
  </si>
  <si>
    <t>沿边居民补助</t>
  </si>
  <si>
    <t>530926241100002458729</t>
  </si>
  <si>
    <t>社区干部经费</t>
  </si>
  <si>
    <t>530926241100002458796</t>
  </si>
  <si>
    <t>一般社区工作人员经费</t>
  </si>
  <si>
    <t>530926231100001393478</t>
  </si>
  <si>
    <t>综治专干</t>
  </si>
  <si>
    <t>530926231100001393451</t>
  </si>
  <si>
    <t>计划生育信息员</t>
  </si>
  <si>
    <t>530926231100001393405</t>
  </si>
  <si>
    <t>社区干部“一肩挑”</t>
  </si>
  <si>
    <t>530926231100001393468</t>
  </si>
  <si>
    <t>社区党组织副书记</t>
  </si>
  <si>
    <t>530926231100001393413</t>
  </si>
  <si>
    <t>社区委员会副主任</t>
  </si>
  <si>
    <t>530926231100001393447</t>
  </si>
  <si>
    <t>其他村（居）组织人员住房公积金</t>
  </si>
  <si>
    <t>530926231100001393418</t>
  </si>
  <si>
    <t>村（社区）干部住房公积金</t>
  </si>
  <si>
    <t>530926231100001393446</t>
  </si>
  <si>
    <t>其他部门临聘人员</t>
  </si>
  <si>
    <t>530926231100001393427</t>
  </si>
  <si>
    <t>公益性岗位住房公积金</t>
  </si>
  <si>
    <t>530926231100001393424</t>
  </si>
  <si>
    <t>村级纪检监督员</t>
  </si>
  <si>
    <t>530926231100001393442</t>
  </si>
  <si>
    <t>村委会解聘人员</t>
  </si>
  <si>
    <t>530926231100001393433</t>
  </si>
  <si>
    <t>村（社区）国土规划员</t>
  </si>
  <si>
    <t>530926251100003830807</t>
  </si>
  <si>
    <t>边境联防所进驻人员补助</t>
  </si>
  <si>
    <t>530926231100001393426</t>
  </si>
  <si>
    <t>抵边村（社区）边境疫情防控工作补贴</t>
  </si>
  <si>
    <t>530926241100002473756</t>
  </si>
  <si>
    <t>安监部门临聘人员</t>
  </si>
  <si>
    <t>530926231100001393450</t>
  </si>
  <si>
    <t>机关事业单位职工遗属生活补助</t>
  </si>
  <si>
    <t>530926231100001393472</t>
  </si>
  <si>
    <t>无固定收入的已故离休干部配偶生活补助</t>
  </si>
  <si>
    <t>30307</t>
  </si>
  <si>
    <t>医疗费补助</t>
  </si>
  <si>
    <t>530926241100002473876</t>
  </si>
  <si>
    <t>农业有毒有害和畜牧兽医医疗津贴资金</t>
  </si>
  <si>
    <t>预算05-1表</t>
  </si>
  <si>
    <t>项目分类</t>
  </si>
  <si>
    <t>项目单位</t>
  </si>
  <si>
    <t>经济科目编码</t>
  </si>
  <si>
    <t>经济科目名称</t>
  </si>
  <si>
    <t>本年拨款</t>
  </si>
  <si>
    <t>其中：本次下达</t>
  </si>
  <si>
    <t>2024年全县重大项目前期工作经费</t>
  </si>
  <si>
    <t>事业发展类</t>
  </si>
  <si>
    <t>530926241100003227069</t>
  </si>
  <si>
    <t>31005</t>
  </si>
  <si>
    <t>基础设施建设</t>
  </si>
  <si>
    <t>2025年春节慰问经费</t>
  </si>
  <si>
    <t>专项业务类</t>
  </si>
  <si>
    <t>530926251100004069446</t>
  </si>
  <si>
    <t>2025年统计工作经费</t>
  </si>
  <si>
    <t>530926251100003814032</t>
  </si>
  <si>
    <t>30216</t>
  </si>
  <si>
    <t>培训费</t>
  </si>
  <si>
    <t>边疆党建长廊四位一体项目的资金</t>
  </si>
  <si>
    <t>530926251100004013937</t>
  </si>
  <si>
    <t>其他政府性基金安排的支出</t>
  </si>
  <si>
    <t>30227</t>
  </si>
  <si>
    <t>委托业务费</t>
  </si>
  <si>
    <t>边境党建长廊四位一体建设项目经费</t>
  </si>
  <si>
    <t>530926251100004110248</t>
  </si>
  <si>
    <t>孟定城市公共设施水费资金</t>
  </si>
  <si>
    <t>530926251100003807501</t>
  </si>
  <si>
    <t>孟定镇2025年边境联防所电费项目资金</t>
  </si>
  <si>
    <t>530926251100003797272</t>
  </si>
  <si>
    <t>孟定镇安装工程建设项目资金</t>
  </si>
  <si>
    <t>530926251100004104994</t>
  </si>
  <si>
    <t>30214</t>
  </si>
  <si>
    <t>租赁费</t>
  </si>
  <si>
    <t>孟定镇边境村基础设施建设项目资金</t>
  </si>
  <si>
    <t>530926251100004115942</t>
  </si>
  <si>
    <t>孟定镇边境基础设施设备运行维护费及联防所日常开支经费</t>
  </si>
  <si>
    <t>530926251100003815320</t>
  </si>
  <si>
    <t>孟定镇边境立体化防控技防照明及变压器及边境村、主城区电力提升改造工程项目资金</t>
  </si>
  <si>
    <t>530926251100003818648</t>
  </si>
  <si>
    <t>孟定镇边境小康村污水治理及配套基础设施建设项目资金</t>
  </si>
  <si>
    <t>530926251100003818528</t>
  </si>
  <si>
    <t>孟定镇城区市政公共基础设施维修资金</t>
  </si>
  <si>
    <t>530926251100003807896</t>
  </si>
  <si>
    <t>30213</t>
  </si>
  <si>
    <t>维修（护）费</t>
  </si>
  <si>
    <t>孟定镇城市路灯电费资金</t>
  </si>
  <si>
    <t>530926251100003807112</t>
  </si>
  <si>
    <t>孟定镇村（社区）“两委”班子换届及乡镇班子换届工作经费</t>
  </si>
  <si>
    <t>530926251100003821733</t>
  </si>
  <si>
    <t>30215</t>
  </si>
  <si>
    <t>会议费</t>
  </si>
  <si>
    <t>孟定镇村社区基础设施建设项目资金</t>
  </si>
  <si>
    <t>530926251100004104927</t>
  </si>
  <si>
    <t>孟定镇风貌提升和树脂瓦改造应急工作经费</t>
  </si>
  <si>
    <t>530926251100003824958</t>
  </si>
  <si>
    <t>孟定镇改造建设边境器材库项目资金</t>
  </si>
  <si>
    <t>530926251100004053106</t>
  </si>
  <si>
    <t>30905</t>
  </si>
  <si>
    <t>孟定镇工程建设项目资金</t>
  </si>
  <si>
    <t>530926251100004104985</t>
  </si>
  <si>
    <t>孟定镇孔雀湖湿地公园项目征地拆迁资金</t>
  </si>
  <si>
    <t>530926251100004025096</t>
  </si>
  <si>
    <t>31009</t>
  </si>
  <si>
    <t>土地补偿</t>
  </si>
  <si>
    <t>孟定镇人大代表活动、政协小组活动经费</t>
  </si>
  <si>
    <t>530926251100003819526</t>
  </si>
  <si>
    <t>孟定镇市管理执法制式服装采购经费</t>
  </si>
  <si>
    <t>530926251100003819316</t>
  </si>
  <si>
    <t>孟定镇主城区、周边村组、公路沿线、高速互通路口绿美建设项目资金</t>
  </si>
  <si>
    <t>530926251100003818777</t>
  </si>
  <si>
    <t>孟定镇主城区道路、雨污管网、城区路灯维修等市政基础设施建设完善提升项目资金</t>
  </si>
  <si>
    <t>530926251100003818828</t>
  </si>
  <si>
    <t>孟定镇主城区环卫一体化市场运行项目资金</t>
  </si>
  <si>
    <t>530926251100003799763</t>
  </si>
  <si>
    <t>孟定镇鑫嵘城置业有限公司征地拆迁项目资金</t>
  </si>
  <si>
    <t>530926251100003819616</t>
  </si>
  <si>
    <t>人才招引安家补助经费</t>
  </si>
  <si>
    <t>530926251100003809022</t>
  </si>
  <si>
    <t>乡镇人大主席团工作经费</t>
  </si>
  <si>
    <t>530926251100003823324</t>
  </si>
  <si>
    <t>振清高速公路征地拆迁工作经费</t>
  </si>
  <si>
    <t>530926251100003858883</t>
  </si>
  <si>
    <t>预算05-2表</t>
  </si>
  <si>
    <t>单位名称、项目名称</t>
  </si>
  <si>
    <t>项目年度绩效目标</t>
  </si>
  <si>
    <t>一级指标</t>
  </si>
  <si>
    <t>二级指标</t>
  </si>
  <si>
    <t>三级指标</t>
  </si>
  <si>
    <t>指标性质</t>
  </si>
  <si>
    <t>指标值</t>
  </si>
  <si>
    <t>度量单位</t>
  </si>
  <si>
    <t>指标属性</t>
  </si>
  <si>
    <t>指标内容</t>
  </si>
  <si>
    <t>通过实施征地拆迁资金补偿，保障“孟定鑫苑”项目尽快交房，返还剩余征地拆迁资金。</t>
  </si>
  <si>
    <t>产出指标</t>
  </si>
  <si>
    <t>数量指标</t>
  </si>
  <si>
    <t>获补对象数</t>
  </si>
  <si>
    <t>=</t>
  </si>
  <si>
    <t>1.00</t>
  </si>
  <si>
    <t>个</t>
  </si>
  <si>
    <t>定性指标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</si>
  <si>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</si>
  <si>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</si>
  <si>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</si>
  <si>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</si>
  <si>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</si>
  <si>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</si>
  <si>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时效指标</t>
  </si>
  <si>
    <t>返还及时率</t>
  </si>
  <si>
    <t>反映发放单位及时发放补助资金的情况。
发放及时率=在时限内发放资金/应发放资金*100%</t>
  </si>
  <si>
    <t>效益指标</t>
  </si>
  <si>
    <t>社会效益</t>
  </si>
  <si>
    <t>保障住房供需</t>
  </si>
  <si>
    <t>保障</t>
  </si>
  <si>
    <t>效果明显</t>
  </si>
  <si>
    <t>反映补助促进受助对象生产生活能力提高的情况。</t>
  </si>
  <si>
    <t>满意度指标</t>
  </si>
  <si>
    <t>服务对象满意度</t>
  </si>
  <si>
    <t>受益对象满意度</t>
  </si>
  <si>
    <t>&gt;=</t>
  </si>
  <si>
    <t>98</t>
  </si>
  <si>
    <t>定量指标</t>
  </si>
  <si>
    <t>反映获补助受益对象的满意程度。</t>
  </si>
  <si>
    <t>通过实施包括边境亮化配电工程、边境立体化防控技防电力配套项目、边境立体化防控技防项目照明及变压器工程、边境村及主城区电力提升改造等20个电力工程改造项目，提升边境地区综合管控、社会治理能力。</t>
  </si>
  <si>
    <t>工程数量</t>
  </si>
  <si>
    <t>20</t>
  </si>
  <si>
    <t>个/标段</t>
  </si>
  <si>
    <t>反映工程设计实现的功能数量或工程的相对独立单元的数量。</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</si>
  <si>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</si>
  <si>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</si>
  <si>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</si>
  <si>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</si>
  <si>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成本指标</t>
  </si>
  <si>
    <t>经济成本指标</t>
  </si>
  <si>
    <t>&lt;=</t>
  </si>
  <si>
    <t>567000</t>
  </si>
  <si>
    <t>元</t>
  </si>
  <si>
    <t>反映项目总成本。</t>
  </si>
  <si>
    <t>提升人居环境和生活质量</t>
  </si>
  <si>
    <t>提升</t>
  </si>
  <si>
    <t>反映设施建成后的利用、使用的情况。
综合使用率=（投入使用的基础建设工程建设内容/完成建设内容）*100%</t>
  </si>
  <si>
    <t>受益人群满意度</t>
  </si>
  <si>
    <t>调查人群中对设施建设或设施运行的满意度。
受益人群覆盖率=（调查人群中对设施建设或设施运行的人数/问卷调查人数）*100%</t>
  </si>
  <si>
    <t>孟定镇实施边境小康村道路硬化基础设施建设项目8个，提升人居环境，提高群众生活质量，提高公共服务便利度，提高农村基础设施完备度，提升人居环境舒适度。</t>
  </si>
  <si>
    <t>8</t>
  </si>
  <si>
    <t>计划开工率</t>
  </si>
  <si>
    <t>反映工程按计划开工情况。
项目按计划开工率=实际开工项目个数/按计划应开工项目个数×100%。</t>
  </si>
  <si>
    <t>提升人居环境</t>
  </si>
  <si>
    <t>通过对雨污管网井盖320个、下水道和路沿石人行道盖板821米，破损路面2723平方米进行修复，下水道日常的疏通清理和管护，达到更好提升孟定边境小城镇形象，便于群众安全出行和生活便利。</t>
  </si>
  <si>
    <t>雨污管网井盖更换维修数量</t>
  </si>
  <si>
    <t>320</t>
  </si>
  <si>
    <t>反映雨污管网井盖更换维修</t>
  </si>
  <si>
    <t>通过对雨污管网井盖320个、下水道和路沿石人行道盖板821米，破损路面2723平方米进行修复，下水道日常的疏通清理和管护。达到更好提升孟定边境小城镇形象，便于群众安全出行和生活便利。</t>
  </si>
  <si>
    <t>路沿石人行道盖板和下水道盖板破损的更换维修长度</t>
  </si>
  <si>
    <t>821</t>
  </si>
  <si>
    <t>米</t>
  </si>
  <si>
    <t>反映路沿石人行道盖板和下水道盖板破损的更换维修</t>
  </si>
  <si>
    <t>人行道和道路破损维修面积</t>
  </si>
  <si>
    <t>2723</t>
  </si>
  <si>
    <t>平方米</t>
  </si>
  <si>
    <t>反映人行道和道路破损维修</t>
  </si>
  <si>
    <t>维修工作合格率</t>
  </si>
  <si>
    <t>反映维修工作合格情况。
得分=维修工作合格率*指标分值</t>
  </si>
  <si>
    <t>维修工作完成率</t>
  </si>
  <si>
    <t>反映维修工作完成情况。
得分=维修工作完成率*指标分值</t>
  </si>
  <si>
    <t>550000</t>
  </si>
  <si>
    <t>反映成本指标。</t>
  </si>
  <si>
    <t>经济效益</t>
  </si>
  <si>
    <t>受益群众满意度</t>
  </si>
  <si>
    <t>反映获补助受益群众的满意程度。</t>
  </si>
  <si>
    <t>通过持续投入城市路灯2540盏运行用电，改善群众的生产生活条件以及提升镇内人居环境，达到村镇绿化、城市美化的目的，夜间路段交通事故减少。</t>
  </si>
  <si>
    <t>路灯数量</t>
  </si>
  <si>
    <t>2540</t>
  </si>
  <si>
    <t>盏</t>
  </si>
  <si>
    <t>反映路灯数量。</t>
  </si>
  <si>
    <t>电费足额缴费率</t>
  </si>
  <si>
    <t>电费缴纳及时率</t>
  </si>
  <si>
    <t>816000</t>
  </si>
  <si>
    <t>安全事故减少</t>
  </si>
  <si>
    <t>减少</t>
  </si>
  <si>
    <t>反映补助促进受助对象生活状况改善的情况。</t>
  </si>
  <si>
    <t>通过实施孟定镇老城区市政道路及基础配套设施提质改造工程、孟定镇城区路灯故障和损坏修复项目、孟定镇城区排污管网新建修复工程等28个工程项目，提升城市形象，提高群众获得感、幸福感。</t>
  </si>
  <si>
    <t>28</t>
  </si>
  <si>
    <t>520000</t>
  </si>
  <si>
    <t>综合使用率</t>
  </si>
  <si>
    <t>&gt;</t>
  </si>
  <si>
    <t>根据孟政发〔2024〕117号文件，为更好地应急处突，强化民兵备战勤，自治县人民武装部拟将孟定镇前程修理厂旁应急仓库改造建设为全县边境器材库工作，确保项目如期实施，全力推进项目建设征地工作。</t>
  </si>
  <si>
    <t>需改造建设边境器材库资金</t>
  </si>
  <si>
    <t>150000</t>
  </si>
  <si>
    <t>根据孟政发〔2024〕117号文件，为更好的应急处突，强化民兵备战勤，自治县人民武装部拟将孟定镇前程修理厂旁应急仓库改造建设为全县边境器材库工作，确保项目如期实施，全力推进项目建设征地工作。</t>
  </si>
  <si>
    <t>生活状况改善</t>
  </si>
  <si>
    <t>改善</t>
  </si>
  <si>
    <t>反映补助政策的宣传效果情况。
政策知晓率=调查中补助政策知晓人数/调查总人数*100%</t>
  </si>
  <si>
    <t>通过开展人才招引工作，根据《临沧市人才招引三年行动计划（2023-2025）》安家补助编报工作的通知，人才招引工作人员2人，发放安家补助费，保障工作人员生活质量，提高工作人员工作积极性，提升工作质量。</t>
  </si>
  <si>
    <t>人</t>
  </si>
  <si>
    <t>兑现准确率</t>
  </si>
  <si>
    <t>反映补助准确发放的情况。
补助兑现准确率=补助兑付额/应付额*100%</t>
  </si>
  <si>
    <t>发放及时率</t>
  </si>
  <si>
    <t>万元</t>
  </si>
  <si>
    <t>部门运转</t>
  </si>
  <si>
    <t>正常运转</t>
  </si>
  <si>
    <t>99</t>
  </si>
  <si>
    <t>通过投入边境27个联防所运行用电，抓牢抓实常态化维稳工作，确保联防所各类监控设备正常运转，值班人员工作、生活用电得到保障，达到维稳边境抵边一线管控效果。</t>
  </si>
  <si>
    <t>联防所个数</t>
  </si>
  <si>
    <t>27</t>
  </si>
  <si>
    <t>座</t>
  </si>
  <si>
    <t>反映获助联防所的数量情况。</t>
  </si>
  <si>
    <t>保障联防所生活用电</t>
  </si>
  <si>
    <t>反映项目带来的质量指标。</t>
  </si>
  <si>
    <t>资金使用时间</t>
  </si>
  <si>
    <t>年</t>
  </si>
  <si>
    <t>反映资金使用时间。</t>
  </si>
  <si>
    <t>120</t>
  </si>
  <si>
    <t>反映项目成本指标。</t>
  </si>
  <si>
    <t>确保值班人员工作、生活用电得到保障</t>
  </si>
  <si>
    <t>确保联防所各类监控设备正常运转，值班人员工作、生活用电得到保障。</t>
  </si>
  <si>
    <t>97</t>
  </si>
  <si>
    <t>通过开展2025年全国1%人口抽样调查，调查对象为我国境内抽中住户的全部人口，掌握了我国人口在数量、素质、结构、分布以及居住等方面的变化情况，推动人口高质量发展，提供准确的统计信息支持。</t>
  </si>
  <si>
    <t>人口摸底排查表数量</t>
  </si>
  <si>
    <t>4800</t>
  </si>
  <si>
    <t>张</t>
  </si>
  <si>
    <t>反映人口摸底排查使用相关表格数量。</t>
  </si>
  <si>
    <t>抽查用A4纸数量</t>
  </si>
  <si>
    <t>盒</t>
  </si>
  <si>
    <t>反映抽查期间所需用纸数量。</t>
  </si>
  <si>
    <t>排查表格使用率</t>
  </si>
  <si>
    <t>反映排查表格使用情况。
得分=排查表格使用率*指标分值</t>
  </si>
  <si>
    <t>人口摸底排查工作完成率</t>
  </si>
  <si>
    <t>反映人口摸底排查工作完成率情况。
得分=人口摸底排查工作完成率*指标分值</t>
  </si>
  <si>
    <t>25263.8</t>
  </si>
  <si>
    <t>政策知晓率</t>
  </si>
  <si>
    <t>反映政策知晓情况。</t>
  </si>
  <si>
    <t>反映受益对象的满意程度。</t>
  </si>
  <si>
    <t>孟定镇实施边境小康村基础设施建设项目8个，提高群众生活质量，提高公共服务便利度，提高农村基础设施完备度，提升人居环境舒适度。</t>
  </si>
  <si>
    <t>提升人居环境舒适度</t>
  </si>
  <si>
    <t>通过主城区环卫一体化进一步促进耿马自治县孟定镇环卫绿化事业持续健康发展，切实提高公共服务的供给质量和效率，实现公共利益最大化。达到措施有效解决孟定垃圾处理及环卫保洁工作存在的突出问题改善群众的生产生活条件以及镇内生态环境和人居环境，达到村镇绿化、城市美化的目的。</t>
  </si>
  <si>
    <t>环卫作业次数</t>
  </si>
  <si>
    <t>1500</t>
  </si>
  <si>
    <t>次</t>
  </si>
  <si>
    <t>反映环卫作业次数</t>
  </si>
  <si>
    <t>工作完成及时率</t>
  </si>
  <si>
    <t>9808736.20</t>
  </si>
  <si>
    <t>反映环卫作业成本控制</t>
  </si>
  <si>
    <t>提高村容村貌整洁度</t>
  </si>
  <si>
    <t>提高</t>
  </si>
  <si>
    <t>反映镇容镇貌整洁度提高的情况。</t>
  </si>
  <si>
    <t>通过项目的实施，达到一是对孟定镇市政道路、城市街道市容市貌的日常巡查工作的提高服务人民群众，二是更好的接受社会监督，增加工作透明度，进一步加强和规范队伍管理。</t>
  </si>
  <si>
    <t>城市管理执法制式服装数量</t>
  </si>
  <si>
    <t>34</t>
  </si>
  <si>
    <t>套</t>
  </si>
  <si>
    <t>反映数量完成情况。</t>
  </si>
  <si>
    <t>通过项目的实施，达到一是对孟定镇市政道路、城市街道市容市貌的日常巡查工作的提高服务人民群众，二是是更好的接受社会监督，增加工作透明度，进一步加强和规范队伍管理。</t>
  </si>
  <si>
    <t>反映获补对象准确率</t>
  </si>
  <si>
    <t>反映发放及时率</t>
  </si>
  <si>
    <t>56000.00</t>
  </si>
  <si>
    <t>反映项目带来的社会效益。</t>
  </si>
  <si>
    <t>使用人员满意度</t>
  </si>
  <si>
    <t>反映使用人员满意度</t>
  </si>
  <si>
    <t>通过实施7个边境村污水治理及配套基础设施建设项目，使7个边境村污水问题得到有效治理。</t>
  </si>
  <si>
    <t>580000</t>
  </si>
  <si>
    <t>通过孟定城市建设得到快速发展,以水、电、路为代表的城市基础设施建设不断完善,建设公共设施洗手台数量19个，公厕数量9个，公厕消防安全栓5个，绿化、 美化、亮化工程不断提升,城市功能更加齐备,达到人民群众更加安居乐业。</t>
  </si>
  <si>
    <t>公共设施洗手台数量</t>
  </si>
  <si>
    <t>19</t>
  </si>
  <si>
    <t>反映公共设施洗手台数量</t>
  </si>
  <si>
    <t>公共设施公厕数量</t>
  </si>
  <si>
    <t>9</t>
  </si>
  <si>
    <t>反映公厕数量。</t>
  </si>
  <si>
    <t>公共设施公厕数量消防栓数量</t>
  </si>
  <si>
    <t>反映公共设施公厕数量消防栓数量</t>
  </si>
  <si>
    <t>水费足额缴费率</t>
  </si>
  <si>
    <t xml:space="preserve">反映水费足额缴费情况。
</t>
  </si>
  <si>
    <t>水费缴纳及时率</t>
  </si>
  <si>
    <t>反映水费缴纳及时情况。
发放及时率=在时限内发放资金/应发放资金*100%</t>
  </si>
  <si>
    <t>192000</t>
  </si>
  <si>
    <t>反映成本指标</t>
  </si>
  <si>
    <t>通过发放春节慰问资金，离退休干部92人，村（社区）老骨干9人，因病特困群众8人，驻村工作队人数11人，全省（市）优秀共产党员、省（市）优秀党务工作者9人，因公牺牲、因公死亡党员干部家属1人，环卫工人134人，孟定环卫站2000元，孟定汇成供水有限责任公司2000元，孟定镇党政军警民联合指挥中心5000元，抵边27个联防所54000元，合计：187700元，保障离退休干部、村社区老骨干、驻村工作队等工作人员生活质量，提高生活水平，提高工作人员积极性，使工作人员获得幸福感。</t>
  </si>
  <si>
    <t>获补离退休干部数量</t>
  </si>
  <si>
    <t>92</t>
  </si>
  <si>
    <t>获补村（社区）老骨干数量</t>
  </si>
  <si>
    <t>因病特困群众数量</t>
  </si>
  <si>
    <t>驻村工作队人数</t>
  </si>
  <si>
    <t>11</t>
  </si>
  <si>
    <t>全省（市）优秀共产党员、省（市）优秀党务工作者数量</t>
  </si>
  <si>
    <t>因公牺牲、因公死亡党员干部家属</t>
  </si>
  <si>
    <t>环卫工人数量</t>
  </si>
  <si>
    <t>134</t>
  </si>
  <si>
    <t>户</t>
  </si>
  <si>
    <t>孟定环卫站数量</t>
  </si>
  <si>
    <t>孟定汇成供水有限责任公司</t>
  </si>
  <si>
    <t>孟定镇党政军警民联合指挥中心</t>
  </si>
  <si>
    <t>抵边联防所数量</t>
  </si>
  <si>
    <t>187700</t>
  </si>
  <si>
    <t>受益慰问对象满意度</t>
  </si>
  <si>
    <t>根据上级人大、政协的要求，孟定镇每年要开展至少2次以上的活动，充分发挥人大、政协的作用，助推基层发展。</t>
  </si>
  <si>
    <t>活动数量</t>
  </si>
  <si>
    <t>反映活动数量。</t>
  </si>
  <si>
    <t>根据上级人大、政协的要求，孟定镇每年要开展至少2次以上的活动，充分发挥人大，政协的作用，助推基层发展。</t>
  </si>
  <si>
    <t>100000</t>
  </si>
  <si>
    <t>提高工作积极性</t>
  </si>
  <si>
    <t>反映工作人员工作积极性提高的情况。</t>
  </si>
  <si>
    <t>受益人大、政协代表满意度</t>
  </si>
  <si>
    <t>反映受益人大、政协代表满意程度。</t>
  </si>
  <si>
    <t>通过开展人大工作，宣传工作次数10次以上，进一步加强乡镇人大工作，更好地发挥乡镇人大主席团职能，提高工作效率。</t>
  </si>
  <si>
    <t>获补乡镇个数</t>
  </si>
  <si>
    <t>反映获补获补乡镇个数。</t>
  </si>
  <si>
    <t>4</t>
  </si>
  <si>
    <t>反映工作积极性情况。</t>
  </si>
  <si>
    <t>提高群众获得感和幸福感，提高群众生活水平，保障村民人身安全。</t>
  </si>
  <si>
    <t>保障群众人身安全</t>
  </si>
  <si>
    <t>有效保障</t>
  </si>
  <si>
    <t>通过实施风貌提升、树脂瓦改造项等3个项目，进一步推进巩固脱贫攻坚与乡村振兴工作，加快推进城乡风貌提升，有效改善群众居住条件。</t>
  </si>
  <si>
    <t>项目工程数量</t>
  </si>
  <si>
    <t>450000</t>
  </si>
  <si>
    <t>改善群众居住条件</t>
  </si>
  <si>
    <t>通过举办孟定镇村（社区）“两委”班子换届及乡镇班子换届工作，班子成员数量120人，为孟定镇、村（社区）工作提供人才支撑，从而推进各项工作顺利开展。</t>
  </si>
  <si>
    <t>班子成员数</t>
  </si>
  <si>
    <t>人(人次、家)</t>
  </si>
  <si>
    <t>反映班子成员数量。</t>
  </si>
  <si>
    <t>120000</t>
  </si>
  <si>
    <t>有效提高</t>
  </si>
  <si>
    <t>反映工作人员工作积极情况。</t>
  </si>
  <si>
    <t>受益班子成员满意度</t>
  </si>
  <si>
    <t>反映受益班子成员满意程度。</t>
  </si>
  <si>
    <t>加强党群服务中心为民服务设施配套和完善，党建元素植入、村史室、边地特色建设、营造红色文化氛围，强化守边固边意识，强化示范引领，推进乡村治理、边境和谐稳定。</t>
  </si>
  <si>
    <t>孟定镇实施太阳能路灯安装，交通标线改造等7个，改善群众生活质量，提高公共服务便利度，提高农村基础设施完备度，提升人居环境舒适度，完善城镇基础设施。</t>
  </si>
  <si>
    <t>改善居民生活质量</t>
  </si>
  <si>
    <t>通过实施振清高速公路工程，涉及4个村29个村民小组1164宗地，合计征地2267.8699亩，该项目为民提供便捷的出行条件，达到交通便利的条件，提高人民生活水平。</t>
  </si>
  <si>
    <t>被征地面积</t>
  </si>
  <si>
    <t>2267.8699</t>
  </si>
  <si>
    <t>亩</t>
  </si>
  <si>
    <t>50000</t>
  </si>
  <si>
    <t>交通便利</t>
  </si>
  <si>
    <t>便利</t>
  </si>
  <si>
    <t>生产生活能力提高</t>
  </si>
  <si>
    <t>为确保我县2025年边境联防所和边境基础设施设备能及时得到维护抢修14个工程项目，保障我方边民群众的人身和财产安全。</t>
  </si>
  <si>
    <t>14</t>
  </si>
  <si>
    <t>工期控制率</t>
  </si>
  <si>
    <t>反映工期控制情况。
工期控制率=实际工期/计划工期×100%。</t>
  </si>
  <si>
    <t>受益人群覆盖率</t>
  </si>
  <si>
    <t>反映项目设计受益人群或地区的实现情况。
受益人群覆盖率=（实际实现受益人群数/计划实现受益人群数）*100%</t>
  </si>
  <si>
    <t>可持续影响</t>
  </si>
  <si>
    <t>使用年限</t>
  </si>
  <si>
    <t>通过工程设计使用年限反映可持续的效果。</t>
  </si>
  <si>
    <t>孟定镇实施边境村基础设施建设项目4个，提升人居环境，提高群众生活质量，提高公共服务便利度，提高农村基础设施完备度，提升人居环境舒适度。</t>
  </si>
  <si>
    <t>为进一步推进孟定镇孔雀湖湿地公园项目建设用地征地工作，确保项目如期实施，其中城关村民委员会勐库组涉及被征地农户19户，征地面积98.24亩，将全力推进项目建设征地工作。</t>
  </si>
  <si>
    <t>被征地农户户数</t>
  </si>
  <si>
    <t>通过在孟定镇高速公路互通口、主要公路沿线、主城区周边村组等重要节点组织实施15个绿化美化项目，提升城市形象，改善群众生活环境。</t>
  </si>
  <si>
    <t>15</t>
  </si>
  <si>
    <t>545000</t>
  </si>
  <si>
    <t>预算06表</t>
  </si>
  <si>
    <t>政府性基金预算支出预算表</t>
  </si>
  <si>
    <t>单位名称：临沧市发展和改革委员会</t>
  </si>
  <si>
    <t>本年政府性基金预算支出</t>
  </si>
  <si>
    <t>其他政府性基金及对应专项债务收入安排的支出</t>
  </si>
  <si>
    <t>预算07表</t>
  </si>
  <si>
    <t>预算项目</t>
  </si>
  <si>
    <t>采购项目</t>
  </si>
  <si>
    <t>采购目录</t>
  </si>
  <si>
    <t>计量
单位</t>
  </si>
  <si>
    <t>数量</t>
  </si>
  <si>
    <t>面向中小企业预留资金</t>
  </si>
  <si>
    <t>政府性
基金</t>
  </si>
  <si>
    <t>国有资本经营收益</t>
  </si>
  <si>
    <t>财政专户管理的收入</t>
  </si>
  <si>
    <t>打印机</t>
  </si>
  <si>
    <t>A3彩色打印机</t>
  </si>
  <si>
    <t>台</t>
  </si>
  <si>
    <t>A4黑白打印机</t>
  </si>
  <si>
    <t>兄弟黑白激光多功能一体机</t>
  </si>
  <si>
    <t>笔记本电脑</t>
  </si>
  <si>
    <t>便携式计算机</t>
  </si>
  <si>
    <t>联想昭阳N80Z GID KOS麒麟三年版操作系统笔记本电脑</t>
  </si>
  <si>
    <t>爱普生彩色喷墨打印机</t>
  </si>
  <si>
    <t>多功能一体机</t>
  </si>
  <si>
    <t>A3纸</t>
  </si>
  <si>
    <t>复印纸</t>
  </si>
  <si>
    <t>箱</t>
  </si>
  <si>
    <t>A4复印纸</t>
  </si>
  <si>
    <t>A4纸</t>
  </si>
  <si>
    <t>WPS办公软件</t>
  </si>
  <si>
    <t>基础软件</t>
  </si>
  <si>
    <t>空调</t>
  </si>
  <si>
    <t>空调机</t>
  </si>
  <si>
    <t>得力9917碎纸机</t>
  </si>
  <si>
    <t>碎纸机</t>
  </si>
  <si>
    <t>电脑</t>
  </si>
  <si>
    <t>台式计算机</t>
  </si>
  <si>
    <t>台式电脑</t>
  </si>
  <si>
    <t>预算08表</t>
  </si>
  <si>
    <t>政府购买服务项目</t>
  </si>
  <si>
    <t>政府购买服务目录</t>
  </si>
  <si>
    <t>注：本单位没有政府购买服务预算，故本表无数据。</t>
  </si>
  <si>
    <t>预算09-1表</t>
  </si>
  <si>
    <t>单位名称（项目）</t>
  </si>
  <si>
    <t>地区</t>
  </si>
  <si>
    <t>政府性基金</t>
  </si>
  <si>
    <t>-</t>
  </si>
  <si>
    <t>注：因本单位没有对下转移支付预算，故本表无数据。</t>
  </si>
  <si>
    <t>预算09-2表</t>
  </si>
  <si>
    <t>预算10表</t>
  </si>
  <si>
    <t>资产类别</t>
  </si>
  <si>
    <t>资产分类代码.名称</t>
  </si>
  <si>
    <t>资产名称</t>
  </si>
  <si>
    <t>计量单位</t>
  </si>
  <si>
    <t>财政部门批复数（元）</t>
  </si>
  <si>
    <t>单价</t>
  </si>
  <si>
    <t>金额</t>
  </si>
  <si>
    <t>注：本单位没有新增资产配置预算，故本表无数据。</t>
  </si>
  <si>
    <t>预算11表</t>
  </si>
  <si>
    <t>上级补助</t>
  </si>
  <si>
    <t>注：本单位没有转移支付补助项目支出预算，故本表无数据。</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</si>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</sst>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6">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name val="宋体"/>
      <charset val="1"/>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4"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5" applyNumberFormat="0" applyFill="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4" fillId="0" borderId="0" applyNumberFormat="0" applyFill="0" applyBorder="0" applyAlignment="0" applyProtection="0">
      <alignment vertical="center"/>
    </xf>
    <xf numFmtId="0" fontId="35" fillId="4" borderId="17" applyNumberFormat="0" applyAlignment="0" applyProtection="0">
      <alignment vertical="center"/>
    </xf>
    <xf numFmtId="0" fontId="36" fillId="5" borderId="18" applyNumberFormat="0" applyAlignment="0" applyProtection="0">
      <alignment vertical="center"/>
    </xf>
    <xf numFmtId="0" fontId="37" fillId="5" borderId="17" applyNumberFormat="0" applyAlignment="0" applyProtection="0">
      <alignment vertical="center"/>
    </xf>
    <xf numFmtId="0" fontId="38" fillId="6" borderId="19" applyNumberFormat="0" applyAlignment="0" applyProtection="0">
      <alignment vertical="center"/>
    </xf>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xf numFmtId="0" fontId="7" fillId="0" borderId="0">
      <alignment vertical="top"/>
      <protection locked="0"/>
    </xf>
  </cellStyleXfs>
  <cellXfs count="21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8" fillId="0" borderId="0" xfId="57" applyFont="1" applyFill="1" applyBorder="1" applyAlignment="1" applyProtection="1">
      <alignment vertical="center"/>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8" fillId="0" borderId="0" xfId="57" applyFont="1" applyFill="1" applyBorder="1" applyAlignment="1" applyProtection="1"/>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5" fillId="0" borderId="6" xfId="0" applyFont="1" applyBorder="1" applyAlignment="1">
      <alignment horizontal="left" vertical="center" wrapText="1" indent="1"/>
      <protection locked="0"/>
    </xf>
    <xf numFmtId="0" fontId="5" fillId="0" borderId="11" xfId="0" applyFont="1" applyBorder="1" applyAlignment="1">
      <alignment horizontal="left" vertical="center" wrapText="1" indent="1"/>
      <protection locked="0"/>
    </xf>
    <xf numFmtId="0" fontId="5" fillId="0" borderId="11" xfId="0" applyFont="1" applyBorder="1" applyAlignment="1">
      <alignment horizontal="left" vertical="center" wrapText="1" indent="2"/>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0" fontId="5" fillId="0" borderId="7" xfId="0" applyFont="1" applyFill="1" applyBorder="1" applyAlignment="1">
      <alignment horizontal="left" vertical="center" wrapText="1"/>
      <protection locked="0"/>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2" fillId="0" borderId="7" xfId="0" applyFont="1" applyBorder="1" applyAlignment="1">
      <alignment horizontal="center" vertical="center"/>
      <protection locked="0"/>
    </xf>
    <xf numFmtId="0" fontId="12" fillId="0" borderId="7" xfId="0" applyFont="1" applyBorder="1" applyAlignment="1" applyProtection="1">
      <alignment horizontal="center" vertical="center"/>
    </xf>
    <xf numFmtId="0" fontId="12" fillId="0" borderId="2" xfId="0" applyFont="1" applyBorder="1" applyAlignment="1" applyProtection="1">
      <alignment horizontal="center" vertical="center"/>
    </xf>
    <xf numFmtId="176" fontId="13" fillId="0" borderId="7" xfId="0" applyNumberFormat="1" applyFont="1" applyBorder="1" applyAlignment="1" applyProtection="1">
      <alignment horizontal="right" vertical="center"/>
    </xf>
    <xf numFmtId="0" fontId="2" fillId="0" borderId="0" xfId="0" applyFont="1" applyProtection="1">
      <alignment vertical="top"/>
    </xf>
    <xf numFmtId="0" fontId="14"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7" fillId="0" borderId="6" xfId="0" applyFont="1" applyBorder="1" applyAlignment="1">
      <alignment vertical="center"/>
      <protection locked="0"/>
    </xf>
    <xf numFmtId="0" fontId="18" fillId="0" borderId="6" xfId="0" applyFont="1" applyBorder="1" applyAlignment="1">
      <alignment horizontal="center" vertical="center"/>
      <protection locked="0"/>
    </xf>
    <xf numFmtId="176" fontId="18"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9" fillId="0" borderId="0" xfId="0" applyFont="1" applyAlignment="1" applyProtection="1">
      <alignment vertical="center"/>
    </xf>
    <xf numFmtId="0" fontId="20"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1" fillId="0" borderId="0" xfId="0" applyFont="1" applyAlignment="1" applyProtection="1"/>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2"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9" fillId="0" borderId="0" xfId="0" applyFont="1" applyProtection="1">
      <alignment vertical="top"/>
    </xf>
    <xf numFmtId="0" fontId="22"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3" fillId="0" borderId="0" xfId="0" applyFont="1" applyAlignment="1" applyProtection="1">
      <alignment horizontal="center" vertical="top"/>
    </xf>
    <xf numFmtId="0" fontId="24"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5"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2"/>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tabSelected="1" workbookViewId="0">
      <selection activeCell="C22" sqref="C22"/>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4"/>
      <c r="C2" s="204"/>
      <c r="D2" s="204"/>
    </row>
    <row r="3" ht="18.75" customHeight="1" spans="1:4">
      <c r="A3" s="41" t="str">
        <f>"单位名称："&amp;"耿马傣族佤族自治县孟定镇"</f>
        <v>单位名称：耿马傣族佤族自治县孟定镇</v>
      </c>
      <c r="B3" s="205"/>
      <c r="C3" s="205"/>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7" t="s">
        <v>6</v>
      </c>
      <c r="B7" s="23">
        <v>134867836.81</v>
      </c>
      <c r="C7" s="137" t="s">
        <v>7</v>
      </c>
      <c r="D7" s="23">
        <v>33860626.31</v>
      </c>
    </row>
    <row r="8" ht="18.75" customHeight="1" spans="1:4">
      <c r="A8" s="137" t="s">
        <v>8</v>
      </c>
      <c r="B8" s="23">
        <v>7350000</v>
      </c>
      <c r="C8" s="137" t="s">
        <v>9</v>
      </c>
      <c r="D8" s="23"/>
    </row>
    <row r="9" ht="18.75" customHeight="1" spans="1:4">
      <c r="A9" s="137" t="s">
        <v>10</v>
      </c>
      <c r="B9" s="23"/>
      <c r="C9" s="137" t="s">
        <v>11</v>
      </c>
      <c r="D9" s="23"/>
    </row>
    <row r="10" ht="18.75" customHeight="1" spans="1:4">
      <c r="A10" s="137" t="s">
        <v>12</v>
      </c>
      <c r="B10" s="23"/>
      <c r="C10" s="137" t="s">
        <v>13</v>
      </c>
      <c r="D10" s="23">
        <v>14540220</v>
      </c>
    </row>
    <row r="11" ht="18.75" customHeight="1" spans="1:4">
      <c r="A11" s="206" t="s">
        <v>14</v>
      </c>
      <c r="B11" s="23"/>
      <c r="C11" s="164" t="s">
        <v>15</v>
      </c>
      <c r="D11" s="23"/>
    </row>
    <row r="12" ht="18.75" customHeight="1" spans="1:4">
      <c r="A12" s="167" t="s">
        <v>16</v>
      </c>
      <c r="B12" s="23"/>
      <c r="C12" s="166" t="s">
        <v>17</v>
      </c>
      <c r="D12" s="23"/>
    </row>
    <row r="13" ht="18.75" customHeight="1" spans="1:4">
      <c r="A13" s="167" t="s">
        <v>18</v>
      </c>
      <c r="B13" s="23"/>
      <c r="C13" s="166" t="s">
        <v>19</v>
      </c>
      <c r="D13" s="23">
        <v>148200</v>
      </c>
    </row>
    <row r="14" ht="18.75" customHeight="1" spans="1:4">
      <c r="A14" s="167" t="s">
        <v>20</v>
      </c>
      <c r="B14" s="23"/>
      <c r="C14" s="166" t="s">
        <v>21</v>
      </c>
      <c r="D14" s="23">
        <v>53670119.56</v>
      </c>
    </row>
    <row r="15" ht="18.75" customHeight="1" spans="1:4">
      <c r="A15" s="167" t="s">
        <v>22</v>
      </c>
      <c r="B15" s="23"/>
      <c r="C15" s="166" t="s">
        <v>23</v>
      </c>
      <c r="D15" s="23">
        <v>2025903.33</v>
      </c>
    </row>
    <row r="16" ht="18.75" customHeight="1" spans="1:4">
      <c r="A16" s="167" t="s">
        <v>24</v>
      </c>
      <c r="B16" s="23"/>
      <c r="C16" s="167" t="s">
        <v>25</v>
      </c>
      <c r="D16" s="23">
        <v>9808736.2</v>
      </c>
    </row>
    <row r="17" ht="18.75" customHeight="1" spans="1:4">
      <c r="A17" s="167" t="s">
        <v>26</v>
      </c>
      <c r="B17" s="23"/>
      <c r="C17" s="167" t="s">
        <v>27</v>
      </c>
      <c r="D17" s="23">
        <v>8363477.83</v>
      </c>
    </row>
    <row r="18" ht="18.75" customHeight="1" spans="1:4">
      <c r="A18" s="168" t="s">
        <v>26</v>
      </c>
      <c r="B18" s="23"/>
      <c r="C18" s="166" t="s">
        <v>28</v>
      </c>
      <c r="D18" s="23">
        <v>9779469.74</v>
      </c>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2613483.84</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v>27600</v>
      </c>
    </row>
    <row r="29" ht="18.75" customHeight="1" spans="1:4">
      <c r="A29" s="168" t="s">
        <v>26</v>
      </c>
      <c r="B29" s="23"/>
      <c r="C29" s="166" t="s">
        <v>39</v>
      </c>
      <c r="D29" s="23"/>
    </row>
    <row r="30" ht="18.75" customHeight="1" spans="1:4">
      <c r="A30" s="169" t="s">
        <v>26</v>
      </c>
      <c r="B30" s="23"/>
      <c r="C30" s="167" t="s">
        <v>40</v>
      </c>
      <c r="D30" s="23">
        <v>7380000</v>
      </c>
    </row>
    <row r="31" ht="18.75" customHeight="1" spans="1:4">
      <c r="A31" s="169" t="s">
        <v>26</v>
      </c>
      <c r="B31" s="23"/>
      <c r="C31" s="167" t="s">
        <v>41</v>
      </c>
      <c r="D31" s="23"/>
    </row>
    <row r="32" ht="18.75" customHeight="1" spans="1:4">
      <c r="A32" s="169" t="s">
        <v>26</v>
      </c>
      <c r="B32" s="23"/>
      <c r="C32" s="167" t="s">
        <v>42</v>
      </c>
      <c r="D32" s="23"/>
    </row>
    <row r="33" ht="18.75" customHeight="1" spans="1:4">
      <c r="A33" s="207" t="s">
        <v>43</v>
      </c>
      <c r="B33" s="170">
        <f>SUM(B7:B11)</f>
        <v>142217836.81</v>
      </c>
      <c r="C33" s="208" t="s">
        <v>44</v>
      </c>
      <c r="D33" s="170">
        <v>142217836.81</v>
      </c>
    </row>
    <row r="34" ht="18.75" customHeight="1" spans="1:4">
      <c r="A34" s="209" t="s">
        <v>45</v>
      </c>
      <c r="B34" s="23"/>
      <c r="C34" s="137" t="s">
        <v>46</v>
      </c>
      <c r="D34" s="23"/>
    </row>
    <row r="35" ht="18.75" customHeight="1" spans="1:4">
      <c r="A35" s="209" t="s">
        <v>47</v>
      </c>
      <c r="B35" s="23"/>
      <c r="C35" s="137" t="s">
        <v>47</v>
      </c>
      <c r="D35" s="23"/>
    </row>
    <row r="36" ht="18.75" customHeight="1" spans="1:4">
      <c r="A36" s="209" t="s">
        <v>48</v>
      </c>
      <c r="B36" s="23"/>
      <c r="C36" s="137" t="s">
        <v>49</v>
      </c>
      <c r="D36" s="23"/>
    </row>
    <row r="37" ht="18.75" customHeight="1" spans="1:4">
      <c r="A37" s="210" t="s">
        <v>50</v>
      </c>
      <c r="B37" s="170">
        <f t="shared" ref="B37:D37" si="0">B33+B34</f>
        <v>142217836.81</v>
      </c>
      <c r="C37" s="208" t="s">
        <v>51</v>
      </c>
      <c r="D37" s="170">
        <f t="shared" si="0"/>
        <v>142217836.81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C19" sqref="C19"/>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7"/>
      <c r="O1" s="68"/>
      <c r="P1" s="68"/>
      <c r="Q1" s="68"/>
      <c r="R1" s="68"/>
      <c r="S1" s="38" t="s">
        <v>52</v>
      </c>
    </row>
    <row r="2" ht="57.75" customHeight="1" spans="1:19">
      <c r="A2" s="133" t="str">
        <f>"2025"&amp;"年部门收入预算表"</f>
        <v>2025年部门收入预算表</v>
      </c>
      <c r="B2" s="181"/>
      <c r="C2" s="181"/>
      <c r="D2" s="181"/>
      <c r="E2" s="181"/>
      <c r="F2" s="181"/>
      <c r="G2" s="181"/>
      <c r="H2" s="181"/>
      <c r="I2" s="181"/>
      <c r="J2" s="181"/>
      <c r="K2" s="181"/>
      <c r="L2" s="181"/>
      <c r="M2" s="181"/>
      <c r="N2" s="181"/>
      <c r="O2" s="198"/>
      <c r="P2" s="198"/>
      <c r="Q2" s="198"/>
      <c r="R2" s="198"/>
      <c r="S2" s="198"/>
    </row>
    <row r="3" ht="18.75" customHeight="1" spans="1:19">
      <c r="A3" s="41" t="str">
        <f>"单位名称："&amp;"耿马傣族佤族自治县孟定镇"</f>
        <v>单位名称：耿马傣族佤族自治县孟定镇</v>
      </c>
      <c r="B3" s="95"/>
      <c r="C3" s="95"/>
      <c r="D3" s="95"/>
      <c r="E3" s="95"/>
      <c r="F3" s="95"/>
      <c r="G3" s="95"/>
      <c r="H3" s="95"/>
      <c r="I3" s="95"/>
      <c r="J3" s="72"/>
      <c r="K3" s="95"/>
      <c r="L3" s="95"/>
      <c r="M3" s="95"/>
      <c r="N3" s="95"/>
      <c r="O3" s="72"/>
      <c r="P3" s="72"/>
      <c r="Q3" s="72"/>
      <c r="R3" s="72"/>
      <c r="S3" s="38" t="s">
        <v>1</v>
      </c>
    </row>
    <row r="4" ht="18.75" customHeight="1" spans="1:19">
      <c r="A4" s="182" t="s">
        <v>53</v>
      </c>
      <c r="B4" s="183" t="s">
        <v>54</v>
      </c>
      <c r="C4" s="183" t="s">
        <v>55</v>
      </c>
      <c r="D4" s="184" t="s">
        <v>56</v>
      </c>
      <c r="E4" s="185"/>
      <c r="F4" s="185"/>
      <c r="G4" s="185"/>
      <c r="H4" s="185"/>
      <c r="I4" s="185"/>
      <c r="J4" s="199"/>
      <c r="K4" s="185"/>
      <c r="L4" s="185"/>
      <c r="M4" s="185"/>
      <c r="N4" s="200"/>
      <c r="O4" s="184" t="s">
        <v>45</v>
      </c>
      <c r="P4" s="184"/>
      <c r="Q4" s="184"/>
      <c r="R4" s="184"/>
      <c r="S4" s="203"/>
    </row>
    <row r="5" ht="18.75" customHeight="1" spans="1:19">
      <c r="A5" s="186"/>
      <c r="B5" s="187"/>
      <c r="C5" s="187"/>
      <c r="D5" s="188" t="s">
        <v>57</v>
      </c>
      <c r="E5" s="188" t="s">
        <v>58</v>
      </c>
      <c r="F5" s="188" t="s">
        <v>59</v>
      </c>
      <c r="G5" s="188" t="s">
        <v>60</v>
      </c>
      <c r="H5" s="188" t="s">
        <v>61</v>
      </c>
      <c r="I5" s="201" t="s">
        <v>62</v>
      </c>
      <c r="J5" s="201"/>
      <c r="K5" s="201"/>
      <c r="L5" s="201"/>
      <c r="M5" s="201"/>
      <c r="N5" s="191"/>
      <c r="O5" s="188" t="s">
        <v>57</v>
      </c>
      <c r="P5" s="188" t="s">
        <v>58</v>
      </c>
      <c r="Q5" s="188" t="s">
        <v>59</v>
      </c>
      <c r="R5" s="188" t="s">
        <v>60</v>
      </c>
      <c r="S5" s="188" t="s">
        <v>63</v>
      </c>
    </row>
    <row r="6" ht="18.75" customHeight="1" spans="1:19">
      <c r="A6" s="189"/>
      <c r="B6" s="190"/>
      <c r="C6" s="190"/>
      <c r="D6" s="191"/>
      <c r="E6" s="191"/>
      <c r="F6" s="191"/>
      <c r="G6" s="191"/>
      <c r="H6" s="191"/>
      <c r="I6" s="190" t="s">
        <v>57</v>
      </c>
      <c r="J6" s="190" t="s">
        <v>64</v>
      </c>
      <c r="K6" s="190" t="s">
        <v>65</v>
      </c>
      <c r="L6" s="190" t="s">
        <v>66</v>
      </c>
      <c r="M6" s="190" t="s">
        <v>67</v>
      </c>
      <c r="N6" s="190" t="s">
        <v>68</v>
      </c>
      <c r="O6" s="202"/>
      <c r="P6" s="202"/>
      <c r="Q6" s="202"/>
      <c r="R6" s="202"/>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69</v>
      </c>
      <c r="B8" s="193" t="s">
        <v>70</v>
      </c>
      <c r="C8" s="23">
        <v>142217836.81</v>
      </c>
      <c r="D8" s="23">
        <v>142217836.81</v>
      </c>
      <c r="E8" s="23">
        <v>134867836.81</v>
      </c>
      <c r="F8" s="23">
        <v>7350000</v>
      </c>
      <c r="G8" s="23"/>
      <c r="H8" s="23"/>
      <c r="I8" s="23"/>
      <c r="J8" s="23"/>
      <c r="K8" s="23"/>
      <c r="L8" s="23"/>
      <c r="M8" s="23"/>
      <c r="N8" s="23"/>
      <c r="O8" s="23"/>
      <c r="P8" s="23"/>
      <c r="Q8" s="23"/>
      <c r="R8" s="23"/>
      <c r="S8" s="23"/>
    </row>
    <row r="9" ht="18.75" customHeight="1" spans="1:19">
      <c r="A9" s="99" t="s">
        <v>71</v>
      </c>
      <c r="B9" s="194" t="s">
        <v>72</v>
      </c>
      <c r="C9" s="23">
        <v>142217836.81</v>
      </c>
      <c r="D9" s="23">
        <v>142217836.81</v>
      </c>
      <c r="E9" s="23">
        <v>134867836.81</v>
      </c>
      <c r="F9" s="23">
        <v>7350000</v>
      </c>
      <c r="G9" s="23"/>
      <c r="H9" s="23"/>
      <c r="I9" s="23"/>
      <c r="J9" s="23"/>
      <c r="K9" s="23"/>
      <c r="L9" s="23"/>
      <c r="M9" s="23"/>
      <c r="N9" s="23"/>
      <c r="O9" s="23"/>
      <c r="P9" s="23"/>
      <c r="Q9" s="23"/>
      <c r="R9" s="23"/>
      <c r="S9" s="23"/>
    </row>
    <row r="10" ht="18.75" customHeight="1" spans="1:19">
      <c r="A10" s="195" t="s">
        <v>55</v>
      </c>
      <c r="B10" s="196"/>
      <c r="C10" s="23">
        <v>142217836.81</v>
      </c>
      <c r="D10" s="23">
        <v>142217836.81</v>
      </c>
      <c r="E10" s="23">
        <v>134867836.81</v>
      </c>
      <c r="F10" s="23">
        <v>7350000</v>
      </c>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96"/>
  <sheetViews>
    <sheetView showZeros="0" topLeftCell="A78"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39" t="s">
        <v>73</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"单位名称："&amp;"耿马傣族佤族自治县孟定镇"</f>
        <v>单位名称：耿马傣族佤族自治县孟定镇</v>
      </c>
      <c r="B3" s="175"/>
      <c r="C3" s="63"/>
      <c r="D3" s="30"/>
      <c r="E3" s="63"/>
      <c r="F3" s="63"/>
      <c r="G3" s="63"/>
      <c r="H3" s="30"/>
      <c r="I3" s="63"/>
      <c r="J3" s="30"/>
      <c r="K3" s="63"/>
      <c r="L3" s="63"/>
      <c r="M3" s="178"/>
      <c r="N3" s="178"/>
      <c r="O3" s="39" t="s">
        <v>1</v>
      </c>
    </row>
    <row r="4" ht="18.75" customHeight="1" spans="1:15">
      <c r="A4" s="10" t="s">
        <v>74</v>
      </c>
      <c r="B4" s="10" t="s">
        <v>75</v>
      </c>
      <c r="C4" s="10" t="s">
        <v>55</v>
      </c>
      <c r="D4" s="12" t="s">
        <v>58</v>
      </c>
      <c r="E4" s="75" t="s">
        <v>76</v>
      </c>
      <c r="F4" s="141" t="s">
        <v>77</v>
      </c>
      <c r="G4" s="10" t="s">
        <v>59</v>
      </c>
      <c r="H4" s="10" t="s">
        <v>60</v>
      </c>
      <c r="I4" s="10" t="s">
        <v>78</v>
      </c>
      <c r="J4" s="12" t="s">
        <v>79</v>
      </c>
      <c r="K4" s="13"/>
      <c r="L4" s="13"/>
      <c r="M4" s="13"/>
      <c r="N4" s="13"/>
      <c r="O4" s="14"/>
    </row>
    <row r="5" ht="30" customHeight="1" spans="1:15">
      <c r="A5" s="18"/>
      <c r="B5" s="18"/>
      <c r="C5" s="18"/>
      <c r="D5" s="67" t="s">
        <v>57</v>
      </c>
      <c r="E5" s="94" t="s">
        <v>76</v>
      </c>
      <c r="F5" s="94" t="s">
        <v>77</v>
      </c>
      <c r="G5" s="18"/>
      <c r="H5" s="18"/>
      <c r="I5" s="18"/>
      <c r="J5" s="67" t="s">
        <v>57</v>
      </c>
      <c r="K5" s="46" t="s">
        <v>80</v>
      </c>
      <c r="L5" s="46" t="s">
        <v>81</v>
      </c>
      <c r="M5" s="46" t="s">
        <v>82</v>
      </c>
      <c r="N5" s="46" t="s">
        <v>83</v>
      </c>
      <c r="O5" s="46" t="s">
        <v>84</v>
      </c>
    </row>
    <row r="6" ht="18.75" customHeight="1" spans="1:15">
      <c r="A6" s="121">
        <v>1</v>
      </c>
      <c r="B6" s="121">
        <v>2</v>
      </c>
      <c r="C6" s="67">
        <v>3</v>
      </c>
      <c r="D6" s="67">
        <v>4</v>
      </c>
      <c r="E6" s="67">
        <v>5</v>
      </c>
      <c r="F6" s="67">
        <v>6</v>
      </c>
      <c r="G6" s="67">
        <v>7</v>
      </c>
      <c r="H6" s="67">
        <v>8</v>
      </c>
      <c r="I6" s="67">
        <v>9</v>
      </c>
      <c r="J6" s="67">
        <v>10</v>
      </c>
      <c r="K6" s="67">
        <v>11</v>
      </c>
      <c r="L6" s="67">
        <v>12</v>
      </c>
      <c r="M6" s="67">
        <v>13</v>
      </c>
      <c r="N6" s="67">
        <v>14</v>
      </c>
      <c r="O6" s="67">
        <v>15</v>
      </c>
    </row>
    <row r="7" ht="18.75" customHeight="1" spans="1:15">
      <c r="A7" s="137" t="s">
        <v>85</v>
      </c>
      <c r="B7" s="161" t="s">
        <v>86</v>
      </c>
      <c r="C7" s="23">
        <v>33860626.31</v>
      </c>
      <c r="D7" s="23">
        <v>33860626.31</v>
      </c>
      <c r="E7" s="23">
        <v>33361662.51</v>
      </c>
      <c r="F7" s="23">
        <v>498963.8</v>
      </c>
      <c r="G7" s="23"/>
      <c r="H7" s="23"/>
      <c r="I7" s="23"/>
      <c r="J7" s="23"/>
      <c r="K7" s="23"/>
      <c r="L7" s="23"/>
      <c r="M7" s="23"/>
      <c r="N7" s="23"/>
      <c r="O7" s="23"/>
    </row>
    <row r="8" ht="18.75" customHeight="1" spans="1:15">
      <c r="A8" s="176" t="s">
        <v>87</v>
      </c>
      <c r="B8" s="177" t="str">
        <f>"  "&amp;"人大事务"</f>
        <v>  人大事务</v>
      </c>
      <c r="C8" s="23">
        <v>220703.6</v>
      </c>
      <c r="D8" s="23">
        <v>220703.6</v>
      </c>
      <c r="E8" s="23">
        <v>180703.6</v>
      </c>
      <c r="F8" s="23">
        <v>40000</v>
      </c>
      <c r="G8" s="23"/>
      <c r="H8" s="23"/>
      <c r="I8" s="23"/>
      <c r="J8" s="23"/>
      <c r="K8" s="23"/>
      <c r="L8" s="23"/>
      <c r="M8" s="23"/>
      <c r="N8" s="23"/>
      <c r="O8" s="23"/>
    </row>
    <row r="9" ht="18.75" customHeight="1" spans="1:15">
      <c r="A9" s="176" t="s">
        <v>88</v>
      </c>
      <c r="B9" s="177" t="str">
        <f>"    "&amp;"行政运行"</f>
        <v>    行政运行</v>
      </c>
      <c r="C9" s="23">
        <v>180703.6</v>
      </c>
      <c r="D9" s="23">
        <v>180703.6</v>
      </c>
      <c r="E9" s="23">
        <v>180703.6</v>
      </c>
      <c r="F9" s="23"/>
      <c r="G9" s="23"/>
      <c r="H9" s="23"/>
      <c r="I9" s="23"/>
      <c r="J9" s="23"/>
      <c r="K9" s="23"/>
      <c r="L9" s="23"/>
      <c r="M9" s="23"/>
      <c r="N9" s="23"/>
      <c r="O9" s="23"/>
    </row>
    <row r="10" ht="18.75" customHeight="1" spans="1:15">
      <c r="A10" s="176" t="s">
        <v>89</v>
      </c>
      <c r="B10" s="177" t="str">
        <f>"    "&amp;"一般行政管理事务"</f>
        <v>    一般行政管理事务</v>
      </c>
      <c r="C10" s="23">
        <v>40000</v>
      </c>
      <c r="D10" s="23">
        <v>40000</v>
      </c>
      <c r="E10" s="23"/>
      <c r="F10" s="23">
        <v>40000</v>
      </c>
      <c r="G10" s="23"/>
      <c r="H10" s="23"/>
      <c r="I10" s="23"/>
      <c r="J10" s="23"/>
      <c r="K10" s="23"/>
      <c r="L10" s="23"/>
      <c r="M10" s="23"/>
      <c r="N10" s="23"/>
      <c r="O10" s="23"/>
    </row>
    <row r="11" ht="18.75" customHeight="1" spans="1:15">
      <c r="A11" s="176" t="s">
        <v>90</v>
      </c>
      <c r="B11" s="177" t="str">
        <f>"  "&amp;"政府办公厅（室）及相关机构事务"</f>
        <v>  政府办公厅（室）及相关机构事务</v>
      </c>
      <c r="C11" s="23">
        <v>23943240.38</v>
      </c>
      <c r="D11" s="23">
        <v>23943240.38</v>
      </c>
      <c r="E11" s="23">
        <v>23619540.38</v>
      </c>
      <c r="F11" s="23">
        <v>323700</v>
      </c>
      <c r="G11" s="23"/>
      <c r="H11" s="23"/>
      <c r="I11" s="23"/>
      <c r="J11" s="23"/>
      <c r="K11" s="23"/>
      <c r="L11" s="23"/>
      <c r="M11" s="23"/>
      <c r="N11" s="23"/>
      <c r="O11" s="23"/>
    </row>
    <row r="12" ht="18.75" customHeight="1" spans="1:15">
      <c r="A12" s="176" t="s">
        <v>91</v>
      </c>
      <c r="B12" s="177" t="str">
        <f>"    "&amp;"行政运行"</f>
        <v>    行政运行</v>
      </c>
      <c r="C12" s="23">
        <v>20359586.78</v>
      </c>
      <c r="D12" s="23">
        <v>20359586.78</v>
      </c>
      <c r="E12" s="23">
        <v>20359586.78</v>
      </c>
      <c r="F12" s="23"/>
      <c r="G12" s="23"/>
      <c r="H12" s="23"/>
      <c r="I12" s="23"/>
      <c r="J12" s="23"/>
      <c r="K12" s="23"/>
      <c r="L12" s="23"/>
      <c r="M12" s="23"/>
      <c r="N12" s="23"/>
      <c r="O12" s="23"/>
    </row>
    <row r="13" ht="18.75" customHeight="1" spans="1:15">
      <c r="A13" s="176" t="s">
        <v>92</v>
      </c>
      <c r="B13" s="177" t="str">
        <f>"    "&amp;"一般行政管理事务"</f>
        <v>    一般行政管理事务</v>
      </c>
      <c r="C13" s="23">
        <v>190000</v>
      </c>
      <c r="D13" s="23">
        <v>190000</v>
      </c>
      <c r="E13" s="23"/>
      <c r="F13" s="23">
        <v>190000</v>
      </c>
      <c r="G13" s="23"/>
      <c r="H13" s="23"/>
      <c r="I13" s="23"/>
      <c r="J13" s="23"/>
      <c r="K13" s="23"/>
      <c r="L13" s="23"/>
      <c r="M13" s="23"/>
      <c r="N13" s="23"/>
      <c r="O13" s="23"/>
    </row>
    <row r="14" ht="18.75" customHeight="1" spans="1:15">
      <c r="A14" s="176" t="s">
        <v>93</v>
      </c>
      <c r="B14" s="177" t="str">
        <f>"    "&amp;"事业运行"</f>
        <v>    事业运行</v>
      </c>
      <c r="C14" s="23">
        <v>3259953.6</v>
      </c>
      <c r="D14" s="23">
        <v>3259953.6</v>
      </c>
      <c r="E14" s="23">
        <v>3259953.6</v>
      </c>
      <c r="F14" s="23"/>
      <c r="G14" s="23"/>
      <c r="H14" s="23"/>
      <c r="I14" s="23"/>
      <c r="J14" s="23"/>
      <c r="K14" s="23"/>
      <c r="L14" s="23"/>
      <c r="M14" s="23"/>
      <c r="N14" s="23"/>
      <c r="O14" s="23"/>
    </row>
    <row r="15" ht="18.75" customHeight="1" spans="1:15">
      <c r="A15" s="176" t="s">
        <v>94</v>
      </c>
      <c r="B15" s="177" t="str">
        <f>"    "&amp;"其他政府办公厅（室）及相关机构事务支出"</f>
        <v>    其他政府办公厅（室）及相关机构事务支出</v>
      </c>
      <c r="C15" s="23">
        <v>133700</v>
      </c>
      <c r="D15" s="23">
        <v>133700</v>
      </c>
      <c r="E15" s="23"/>
      <c r="F15" s="23">
        <v>133700</v>
      </c>
      <c r="G15" s="23"/>
      <c r="H15" s="23"/>
      <c r="I15" s="23"/>
      <c r="J15" s="23"/>
      <c r="K15" s="23"/>
      <c r="L15" s="23"/>
      <c r="M15" s="23"/>
      <c r="N15" s="23"/>
      <c r="O15" s="23"/>
    </row>
    <row r="16" ht="18.75" customHeight="1" spans="1:15">
      <c r="A16" s="176" t="s">
        <v>95</v>
      </c>
      <c r="B16" s="177" t="str">
        <f>"  "&amp;"发展与改革事务"</f>
        <v>  发展与改革事务</v>
      </c>
      <c r="C16" s="23">
        <v>10000</v>
      </c>
      <c r="D16" s="23">
        <v>10000</v>
      </c>
      <c r="E16" s="23"/>
      <c r="F16" s="23">
        <v>10000</v>
      </c>
      <c r="G16" s="23"/>
      <c r="H16" s="23"/>
      <c r="I16" s="23"/>
      <c r="J16" s="23"/>
      <c r="K16" s="23"/>
      <c r="L16" s="23"/>
      <c r="M16" s="23"/>
      <c r="N16" s="23"/>
      <c r="O16" s="23"/>
    </row>
    <row r="17" ht="18.75" customHeight="1" spans="1:15">
      <c r="A17" s="176" t="s">
        <v>96</v>
      </c>
      <c r="B17" s="177" t="str">
        <f>"    "&amp;"社会事业发展规划"</f>
        <v>    社会事业发展规划</v>
      </c>
      <c r="C17" s="23">
        <v>10000</v>
      </c>
      <c r="D17" s="23">
        <v>10000</v>
      </c>
      <c r="E17" s="23"/>
      <c r="F17" s="23">
        <v>10000</v>
      </c>
      <c r="G17" s="23"/>
      <c r="H17" s="23"/>
      <c r="I17" s="23"/>
      <c r="J17" s="23"/>
      <c r="K17" s="23"/>
      <c r="L17" s="23"/>
      <c r="M17" s="23"/>
      <c r="N17" s="23"/>
      <c r="O17" s="23"/>
    </row>
    <row r="18" ht="18.75" customHeight="1" spans="1:15">
      <c r="A18" s="176" t="s">
        <v>97</v>
      </c>
      <c r="B18" s="177" t="str">
        <f>"  "&amp;"统计信息事务"</f>
        <v>  统计信息事务</v>
      </c>
      <c r="C18" s="23">
        <v>25263.8</v>
      </c>
      <c r="D18" s="23">
        <v>25263.8</v>
      </c>
      <c r="E18" s="23"/>
      <c r="F18" s="23">
        <v>25263.8</v>
      </c>
      <c r="G18" s="23"/>
      <c r="H18" s="23"/>
      <c r="I18" s="23"/>
      <c r="J18" s="23"/>
      <c r="K18" s="23"/>
      <c r="L18" s="23"/>
      <c r="M18" s="23"/>
      <c r="N18" s="23"/>
      <c r="O18" s="23"/>
    </row>
    <row r="19" ht="18.75" customHeight="1" spans="1:15">
      <c r="A19" s="176" t="s">
        <v>98</v>
      </c>
      <c r="B19" s="177" t="str">
        <f>"    "&amp;"统计抽样调查"</f>
        <v>    统计抽样调查</v>
      </c>
      <c r="C19" s="23">
        <v>25263.8</v>
      </c>
      <c r="D19" s="23">
        <v>25263.8</v>
      </c>
      <c r="E19" s="23"/>
      <c r="F19" s="23">
        <v>25263.8</v>
      </c>
      <c r="G19" s="23"/>
      <c r="H19" s="23"/>
      <c r="I19" s="23"/>
      <c r="J19" s="23"/>
      <c r="K19" s="23"/>
      <c r="L19" s="23"/>
      <c r="M19" s="23"/>
      <c r="N19" s="23"/>
      <c r="O19" s="23"/>
    </row>
    <row r="20" ht="18.75" customHeight="1" spans="1:15">
      <c r="A20" s="176" t="s">
        <v>99</v>
      </c>
      <c r="B20" s="177" t="str">
        <f>"  "&amp;"纪检监察事务"</f>
        <v>  纪检监察事务</v>
      </c>
      <c r="C20" s="23">
        <v>797789.12</v>
      </c>
      <c r="D20" s="23">
        <v>797789.12</v>
      </c>
      <c r="E20" s="23">
        <v>797789.12</v>
      </c>
      <c r="F20" s="23"/>
      <c r="G20" s="23"/>
      <c r="H20" s="23"/>
      <c r="I20" s="23"/>
      <c r="J20" s="23"/>
      <c r="K20" s="23"/>
      <c r="L20" s="23"/>
      <c r="M20" s="23"/>
      <c r="N20" s="23"/>
      <c r="O20" s="23"/>
    </row>
    <row r="21" ht="18.75" customHeight="1" spans="1:15">
      <c r="A21" s="176" t="s">
        <v>100</v>
      </c>
      <c r="B21" s="177" t="str">
        <f>"    "&amp;"行政运行"</f>
        <v>    行政运行</v>
      </c>
      <c r="C21" s="23">
        <v>797789.12</v>
      </c>
      <c r="D21" s="23">
        <v>797789.12</v>
      </c>
      <c r="E21" s="23">
        <v>797789.12</v>
      </c>
      <c r="F21" s="23"/>
      <c r="G21" s="23"/>
      <c r="H21" s="23"/>
      <c r="I21" s="23"/>
      <c r="J21" s="23"/>
      <c r="K21" s="23"/>
      <c r="L21" s="23"/>
      <c r="M21" s="23"/>
      <c r="N21" s="23"/>
      <c r="O21" s="23"/>
    </row>
    <row r="22" ht="18.75" customHeight="1" spans="1:15">
      <c r="A22" s="176" t="s">
        <v>101</v>
      </c>
      <c r="B22" s="177" t="str">
        <f>"  "&amp;"商贸事务"</f>
        <v>  商贸事务</v>
      </c>
      <c r="C22" s="23">
        <v>697266.5</v>
      </c>
      <c r="D22" s="23">
        <v>697266.5</v>
      </c>
      <c r="E22" s="23">
        <v>697266.5</v>
      </c>
      <c r="F22" s="23"/>
      <c r="G22" s="23"/>
      <c r="H22" s="23"/>
      <c r="I22" s="23"/>
      <c r="J22" s="23"/>
      <c r="K22" s="23"/>
      <c r="L22" s="23"/>
      <c r="M22" s="23"/>
      <c r="N22" s="23"/>
      <c r="O22" s="23"/>
    </row>
    <row r="23" ht="18.75" customHeight="1" spans="1:15">
      <c r="A23" s="176" t="s">
        <v>102</v>
      </c>
      <c r="B23" s="177" t="str">
        <f>"    "&amp;"事业运行"</f>
        <v>    事业运行</v>
      </c>
      <c r="C23" s="23">
        <v>697266.5</v>
      </c>
      <c r="D23" s="23">
        <v>697266.5</v>
      </c>
      <c r="E23" s="23">
        <v>697266.5</v>
      </c>
      <c r="F23" s="23"/>
      <c r="G23" s="23"/>
      <c r="H23" s="23"/>
      <c r="I23" s="23"/>
      <c r="J23" s="23"/>
      <c r="K23" s="23"/>
      <c r="L23" s="23"/>
      <c r="M23" s="23"/>
      <c r="N23" s="23"/>
      <c r="O23" s="23"/>
    </row>
    <row r="24" ht="18.75" customHeight="1" spans="1:15">
      <c r="A24" s="176" t="s">
        <v>103</v>
      </c>
      <c r="B24" s="177" t="str">
        <f>"  "&amp;"群众团体事务"</f>
        <v>  群众团体事务</v>
      </c>
      <c r="C24" s="23">
        <v>23400</v>
      </c>
      <c r="D24" s="23">
        <v>23400</v>
      </c>
      <c r="E24" s="23">
        <v>23400</v>
      </c>
      <c r="F24" s="23"/>
      <c r="G24" s="23"/>
      <c r="H24" s="23"/>
      <c r="I24" s="23"/>
      <c r="J24" s="23"/>
      <c r="K24" s="23"/>
      <c r="L24" s="23"/>
      <c r="M24" s="23"/>
      <c r="N24" s="23"/>
      <c r="O24" s="23"/>
    </row>
    <row r="25" ht="18.75" customHeight="1" spans="1:15">
      <c r="A25" s="176" t="s">
        <v>104</v>
      </c>
      <c r="B25" s="177" t="str">
        <f>"    "&amp;"行政运行"</f>
        <v>    行政运行</v>
      </c>
      <c r="C25" s="23">
        <v>23400</v>
      </c>
      <c r="D25" s="23">
        <v>23400</v>
      </c>
      <c r="E25" s="23">
        <v>23400</v>
      </c>
      <c r="F25" s="23"/>
      <c r="G25" s="23"/>
      <c r="H25" s="23"/>
      <c r="I25" s="23"/>
      <c r="J25" s="23"/>
      <c r="K25" s="23"/>
      <c r="L25" s="23"/>
      <c r="M25" s="23"/>
      <c r="N25" s="23"/>
      <c r="O25" s="23"/>
    </row>
    <row r="26" ht="18.75" customHeight="1" spans="1:15">
      <c r="A26" s="176" t="s">
        <v>105</v>
      </c>
      <c r="B26" s="177" t="str">
        <f>"  "&amp;"党委办公厅（室）及相关机构事务"</f>
        <v>  党委办公厅（室）及相关机构事务</v>
      </c>
      <c r="C26" s="23">
        <v>3336737.24</v>
      </c>
      <c r="D26" s="23">
        <v>3336737.24</v>
      </c>
      <c r="E26" s="23">
        <v>3336737.24</v>
      </c>
      <c r="F26" s="23"/>
      <c r="G26" s="23"/>
      <c r="H26" s="23"/>
      <c r="I26" s="23"/>
      <c r="J26" s="23"/>
      <c r="K26" s="23"/>
      <c r="L26" s="23"/>
      <c r="M26" s="23"/>
      <c r="N26" s="23"/>
      <c r="O26" s="23"/>
    </row>
    <row r="27" ht="18.75" customHeight="1" spans="1:15">
      <c r="A27" s="176" t="s">
        <v>106</v>
      </c>
      <c r="B27" s="177" t="str">
        <f>"    "&amp;"行政运行"</f>
        <v>    行政运行</v>
      </c>
      <c r="C27" s="23">
        <v>3336737.24</v>
      </c>
      <c r="D27" s="23">
        <v>3336737.24</v>
      </c>
      <c r="E27" s="23">
        <v>3336737.24</v>
      </c>
      <c r="F27" s="23"/>
      <c r="G27" s="23"/>
      <c r="H27" s="23"/>
      <c r="I27" s="23"/>
      <c r="J27" s="23"/>
      <c r="K27" s="23"/>
      <c r="L27" s="23"/>
      <c r="M27" s="23"/>
      <c r="N27" s="23"/>
      <c r="O27" s="23"/>
    </row>
    <row r="28" ht="18.75" customHeight="1" spans="1:15">
      <c r="A28" s="176" t="s">
        <v>107</v>
      </c>
      <c r="B28" s="177" t="str">
        <f>"  "&amp;"其他共产党事务支出"</f>
        <v>  其他共产党事务支出</v>
      </c>
      <c r="C28" s="23">
        <v>2949080.83</v>
      </c>
      <c r="D28" s="23">
        <v>2949080.83</v>
      </c>
      <c r="E28" s="23">
        <v>2949080.83</v>
      </c>
      <c r="F28" s="23"/>
      <c r="G28" s="23"/>
      <c r="H28" s="23"/>
      <c r="I28" s="23"/>
      <c r="J28" s="23"/>
      <c r="K28" s="23"/>
      <c r="L28" s="23"/>
      <c r="M28" s="23"/>
      <c r="N28" s="23"/>
      <c r="O28" s="23"/>
    </row>
    <row r="29" ht="18.75" customHeight="1" spans="1:15">
      <c r="A29" s="176" t="s">
        <v>108</v>
      </c>
      <c r="B29" s="177" t="str">
        <f>"    "&amp;"事业运行"</f>
        <v>    事业运行</v>
      </c>
      <c r="C29" s="23">
        <v>2949080.83</v>
      </c>
      <c r="D29" s="23">
        <v>2949080.83</v>
      </c>
      <c r="E29" s="23">
        <v>2949080.83</v>
      </c>
      <c r="F29" s="23"/>
      <c r="G29" s="23"/>
      <c r="H29" s="23"/>
      <c r="I29" s="23"/>
      <c r="J29" s="23"/>
      <c r="K29" s="23"/>
      <c r="L29" s="23"/>
      <c r="M29" s="23"/>
      <c r="N29" s="23"/>
      <c r="O29" s="23"/>
    </row>
    <row r="30" ht="18.75" customHeight="1" spans="1:15">
      <c r="A30" s="176" t="s">
        <v>109</v>
      </c>
      <c r="B30" s="177" t="str">
        <f>"  "&amp;"市场监督管理事务"</f>
        <v>  市场监督管理事务</v>
      </c>
      <c r="C30" s="23">
        <v>14400</v>
      </c>
      <c r="D30" s="23">
        <v>14400</v>
      </c>
      <c r="E30" s="23">
        <v>14400</v>
      </c>
      <c r="F30" s="23"/>
      <c r="G30" s="23"/>
      <c r="H30" s="23"/>
      <c r="I30" s="23"/>
      <c r="J30" s="23"/>
      <c r="K30" s="23"/>
      <c r="L30" s="23"/>
      <c r="M30" s="23"/>
      <c r="N30" s="23"/>
      <c r="O30" s="23"/>
    </row>
    <row r="31" ht="18.75" customHeight="1" spans="1:15">
      <c r="A31" s="176" t="s">
        <v>110</v>
      </c>
      <c r="B31" s="177" t="str">
        <f>"    "&amp;"其他市场监督管理事务"</f>
        <v>    其他市场监督管理事务</v>
      </c>
      <c r="C31" s="23">
        <v>14400</v>
      </c>
      <c r="D31" s="23">
        <v>14400</v>
      </c>
      <c r="E31" s="23">
        <v>14400</v>
      </c>
      <c r="F31" s="23"/>
      <c r="G31" s="23"/>
      <c r="H31" s="23"/>
      <c r="I31" s="23"/>
      <c r="J31" s="23"/>
      <c r="K31" s="23"/>
      <c r="L31" s="23"/>
      <c r="M31" s="23"/>
      <c r="N31" s="23"/>
      <c r="O31" s="23"/>
    </row>
    <row r="32" ht="18.75" customHeight="1" spans="1:15">
      <c r="A32" s="176" t="s">
        <v>111</v>
      </c>
      <c r="B32" s="177" t="str">
        <f>"  "&amp;"社会工作事务"</f>
        <v>  社会工作事务</v>
      </c>
      <c r="C32" s="23">
        <v>1742744.84</v>
      </c>
      <c r="D32" s="23">
        <v>1742744.84</v>
      </c>
      <c r="E32" s="23">
        <v>1742744.84</v>
      </c>
      <c r="F32" s="23"/>
      <c r="G32" s="23"/>
      <c r="H32" s="23"/>
      <c r="I32" s="23"/>
      <c r="J32" s="23"/>
      <c r="K32" s="23"/>
      <c r="L32" s="23"/>
      <c r="M32" s="23"/>
      <c r="N32" s="23"/>
      <c r="O32" s="23"/>
    </row>
    <row r="33" ht="18.75" customHeight="1" spans="1:15">
      <c r="A33" s="176" t="s">
        <v>112</v>
      </c>
      <c r="B33" s="177" t="str">
        <f>"    "&amp;"行政运行"</f>
        <v>    行政运行</v>
      </c>
      <c r="C33" s="23">
        <v>1742744.84</v>
      </c>
      <c r="D33" s="23">
        <v>1742744.84</v>
      </c>
      <c r="E33" s="23">
        <v>1742744.84</v>
      </c>
      <c r="F33" s="23"/>
      <c r="G33" s="23"/>
      <c r="H33" s="23"/>
      <c r="I33" s="23"/>
      <c r="J33" s="23"/>
      <c r="K33" s="23"/>
      <c r="L33" s="23"/>
      <c r="M33" s="23"/>
      <c r="N33" s="23"/>
      <c r="O33" s="23"/>
    </row>
    <row r="34" ht="18.75" customHeight="1" spans="1:15">
      <c r="A34" s="176" t="s">
        <v>113</v>
      </c>
      <c r="B34" s="177" t="str">
        <f>"  "&amp;"其他一般公共服务支出"</f>
        <v>  其他一般公共服务支出</v>
      </c>
      <c r="C34" s="23">
        <v>100000</v>
      </c>
      <c r="D34" s="23">
        <v>100000</v>
      </c>
      <c r="E34" s="23"/>
      <c r="F34" s="23">
        <v>100000</v>
      </c>
      <c r="G34" s="23"/>
      <c r="H34" s="23"/>
      <c r="I34" s="23"/>
      <c r="J34" s="23"/>
      <c r="K34" s="23"/>
      <c r="L34" s="23"/>
      <c r="M34" s="23"/>
      <c r="N34" s="23"/>
      <c r="O34" s="23"/>
    </row>
    <row r="35" ht="18.75" customHeight="1" spans="1:15">
      <c r="A35" s="176" t="s">
        <v>114</v>
      </c>
      <c r="B35" s="177" t="str">
        <f>"    "&amp;"其他一般公共服务支出"</f>
        <v>    其他一般公共服务支出</v>
      </c>
      <c r="C35" s="23">
        <v>100000</v>
      </c>
      <c r="D35" s="23">
        <v>100000</v>
      </c>
      <c r="E35" s="23"/>
      <c r="F35" s="23">
        <v>100000</v>
      </c>
      <c r="G35" s="23"/>
      <c r="H35" s="23"/>
      <c r="I35" s="23"/>
      <c r="J35" s="23"/>
      <c r="K35" s="23"/>
      <c r="L35" s="23"/>
      <c r="M35" s="23"/>
      <c r="N35" s="23"/>
      <c r="O35" s="23"/>
    </row>
    <row r="36" ht="18.75" customHeight="1" spans="1:15">
      <c r="A36" s="137" t="s">
        <v>115</v>
      </c>
      <c r="B36" s="161" t="s">
        <v>116</v>
      </c>
      <c r="C36" s="23">
        <v>14540220</v>
      </c>
      <c r="D36" s="23">
        <v>14540220</v>
      </c>
      <c r="E36" s="23">
        <v>12790220</v>
      </c>
      <c r="F36" s="23">
        <v>1750000</v>
      </c>
      <c r="G36" s="23"/>
      <c r="H36" s="23"/>
      <c r="I36" s="23"/>
      <c r="J36" s="23"/>
      <c r="K36" s="23"/>
      <c r="L36" s="23"/>
      <c r="M36" s="23"/>
      <c r="N36" s="23"/>
      <c r="O36" s="23"/>
    </row>
    <row r="37" ht="18.75" customHeight="1" spans="1:15">
      <c r="A37" s="176" t="s">
        <v>117</v>
      </c>
      <c r="B37" s="177" t="str">
        <f>"  "&amp;"公安"</f>
        <v>  公安</v>
      </c>
      <c r="C37" s="23">
        <v>11282940</v>
      </c>
      <c r="D37" s="23">
        <v>11282940</v>
      </c>
      <c r="E37" s="23">
        <v>11282940</v>
      </c>
      <c r="F37" s="23"/>
      <c r="G37" s="23"/>
      <c r="H37" s="23"/>
      <c r="I37" s="23"/>
      <c r="J37" s="23"/>
      <c r="K37" s="23"/>
      <c r="L37" s="23"/>
      <c r="M37" s="23"/>
      <c r="N37" s="23"/>
      <c r="O37" s="23"/>
    </row>
    <row r="38" ht="18.75" customHeight="1" spans="1:15">
      <c r="A38" s="176" t="s">
        <v>118</v>
      </c>
      <c r="B38" s="177" t="str">
        <f>"    "&amp;"其他公安支出"</f>
        <v>    其他公安支出</v>
      </c>
      <c r="C38" s="23">
        <v>11282940</v>
      </c>
      <c r="D38" s="23">
        <v>11282940</v>
      </c>
      <c r="E38" s="23">
        <v>11282940</v>
      </c>
      <c r="F38" s="23"/>
      <c r="G38" s="23"/>
      <c r="H38" s="23"/>
      <c r="I38" s="23"/>
      <c r="J38" s="23"/>
      <c r="K38" s="23"/>
      <c r="L38" s="23"/>
      <c r="M38" s="23"/>
      <c r="N38" s="23"/>
      <c r="O38" s="23"/>
    </row>
    <row r="39" ht="18.75" customHeight="1" spans="1:15">
      <c r="A39" s="176" t="s">
        <v>119</v>
      </c>
      <c r="B39" s="177" t="str">
        <f>"  "&amp;"其他公共安全支出"</f>
        <v>  其他公共安全支出</v>
      </c>
      <c r="C39" s="23">
        <v>3257280</v>
      </c>
      <c r="D39" s="23">
        <v>3257280</v>
      </c>
      <c r="E39" s="23">
        <v>1507280</v>
      </c>
      <c r="F39" s="23">
        <v>1750000</v>
      </c>
      <c r="G39" s="23"/>
      <c r="H39" s="23"/>
      <c r="I39" s="23"/>
      <c r="J39" s="23"/>
      <c r="K39" s="23"/>
      <c r="L39" s="23"/>
      <c r="M39" s="23"/>
      <c r="N39" s="23"/>
      <c r="O39" s="23"/>
    </row>
    <row r="40" ht="18.75" customHeight="1" spans="1:15">
      <c r="A40" s="176" t="s">
        <v>120</v>
      </c>
      <c r="B40" s="177" t="str">
        <f>"    "&amp;"其他公共安全支出"</f>
        <v>    其他公共安全支出</v>
      </c>
      <c r="C40" s="23">
        <v>3257280</v>
      </c>
      <c r="D40" s="23">
        <v>3257280</v>
      </c>
      <c r="E40" s="23">
        <v>1507280</v>
      </c>
      <c r="F40" s="23">
        <v>1750000</v>
      </c>
      <c r="G40" s="23"/>
      <c r="H40" s="23"/>
      <c r="I40" s="23"/>
      <c r="J40" s="23"/>
      <c r="K40" s="23"/>
      <c r="L40" s="23"/>
      <c r="M40" s="23"/>
      <c r="N40" s="23"/>
      <c r="O40" s="23"/>
    </row>
    <row r="41" ht="18.75" customHeight="1" spans="1:15">
      <c r="A41" s="137" t="s">
        <v>121</v>
      </c>
      <c r="B41" s="161" t="s">
        <v>122</v>
      </c>
      <c r="C41" s="23">
        <v>148200</v>
      </c>
      <c r="D41" s="23">
        <v>148200</v>
      </c>
      <c r="E41" s="23">
        <v>148200</v>
      </c>
      <c r="F41" s="23"/>
      <c r="G41" s="23"/>
      <c r="H41" s="23"/>
      <c r="I41" s="23"/>
      <c r="J41" s="23"/>
      <c r="K41" s="23"/>
      <c r="L41" s="23"/>
      <c r="M41" s="23"/>
      <c r="N41" s="23"/>
      <c r="O41" s="23"/>
    </row>
    <row r="42" ht="18.75" customHeight="1" spans="1:15">
      <c r="A42" s="176" t="s">
        <v>123</v>
      </c>
      <c r="B42" s="177" t="str">
        <f>"  "&amp;"文化和旅游"</f>
        <v>  文化和旅游</v>
      </c>
      <c r="C42" s="23">
        <v>148200</v>
      </c>
      <c r="D42" s="23">
        <v>148200</v>
      </c>
      <c r="E42" s="23">
        <v>148200</v>
      </c>
      <c r="F42" s="23"/>
      <c r="G42" s="23"/>
      <c r="H42" s="23"/>
      <c r="I42" s="23"/>
      <c r="J42" s="23"/>
      <c r="K42" s="23"/>
      <c r="L42" s="23"/>
      <c r="M42" s="23"/>
      <c r="N42" s="23"/>
      <c r="O42" s="23"/>
    </row>
    <row r="43" ht="18.75" customHeight="1" spans="1:15">
      <c r="A43" s="176" t="s">
        <v>124</v>
      </c>
      <c r="B43" s="177" t="str">
        <f>"    "&amp;"群众文化"</f>
        <v>    群众文化</v>
      </c>
      <c r="C43" s="23">
        <v>148200</v>
      </c>
      <c r="D43" s="23">
        <v>148200</v>
      </c>
      <c r="E43" s="23">
        <v>148200</v>
      </c>
      <c r="F43" s="23"/>
      <c r="G43" s="23"/>
      <c r="H43" s="23"/>
      <c r="I43" s="23"/>
      <c r="J43" s="23"/>
      <c r="K43" s="23"/>
      <c r="L43" s="23"/>
      <c r="M43" s="23"/>
      <c r="N43" s="23"/>
      <c r="O43" s="23"/>
    </row>
    <row r="44" ht="18.75" customHeight="1" spans="1:15">
      <c r="A44" s="137" t="s">
        <v>125</v>
      </c>
      <c r="B44" s="161" t="s">
        <v>126</v>
      </c>
      <c r="C44" s="23">
        <v>53670119.56</v>
      </c>
      <c r="D44" s="23">
        <v>53670119.56</v>
      </c>
      <c r="E44" s="23">
        <v>53670119.56</v>
      </c>
      <c r="F44" s="23"/>
      <c r="G44" s="23"/>
      <c r="H44" s="23"/>
      <c r="I44" s="23"/>
      <c r="J44" s="23"/>
      <c r="K44" s="23"/>
      <c r="L44" s="23"/>
      <c r="M44" s="23"/>
      <c r="N44" s="23"/>
      <c r="O44" s="23"/>
    </row>
    <row r="45" ht="18.75" customHeight="1" spans="1:15">
      <c r="A45" s="176" t="s">
        <v>127</v>
      </c>
      <c r="B45" s="177" t="str">
        <f>"  "&amp;"人力资源和社会保障管理事务"</f>
        <v>  人力资源和社会保障管理事务</v>
      </c>
      <c r="C45" s="23">
        <v>254880</v>
      </c>
      <c r="D45" s="23">
        <v>254880</v>
      </c>
      <c r="E45" s="23">
        <v>254880</v>
      </c>
      <c r="F45" s="23"/>
      <c r="G45" s="23"/>
      <c r="H45" s="23"/>
      <c r="I45" s="23"/>
      <c r="J45" s="23"/>
      <c r="K45" s="23"/>
      <c r="L45" s="23"/>
      <c r="M45" s="23"/>
      <c r="N45" s="23"/>
      <c r="O45" s="23"/>
    </row>
    <row r="46" ht="18.75" customHeight="1" spans="1:15">
      <c r="A46" s="176" t="s">
        <v>128</v>
      </c>
      <c r="B46" s="177" t="str">
        <f>"    "&amp;"其他人力资源和社会保障管理事务支出"</f>
        <v>    其他人力资源和社会保障管理事务支出</v>
      </c>
      <c r="C46" s="23">
        <v>254880</v>
      </c>
      <c r="D46" s="23">
        <v>254880</v>
      </c>
      <c r="E46" s="23">
        <v>254880</v>
      </c>
      <c r="F46" s="23"/>
      <c r="G46" s="23"/>
      <c r="H46" s="23"/>
      <c r="I46" s="23"/>
      <c r="J46" s="23"/>
      <c r="K46" s="23"/>
      <c r="L46" s="23"/>
      <c r="M46" s="23"/>
      <c r="N46" s="23"/>
      <c r="O46" s="23"/>
    </row>
    <row r="47" ht="18.75" customHeight="1" spans="1:15">
      <c r="A47" s="176" t="s">
        <v>129</v>
      </c>
      <c r="B47" s="177" t="str">
        <f>"  "&amp;"民政管理事务"</f>
        <v>  民政管理事务</v>
      </c>
      <c r="C47" s="23">
        <v>47590000</v>
      </c>
      <c r="D47" s="23">
        <v>47590000</v>
      </c>
      <c r="E47" s="23">
        <v>47590000</v>
      </c>
      <c r="F47" s="23"/>
      <c r="G47" s="23"/>
      <c r="H47" s="23"/>
      <c r="I47" s="23"/>
      <c r="J47" s="23"/>
      <c r="K47" s="23"/>
      <c r="L47" s="23"/>
      <c r="M47" s="23"/>
      <c r="N47" s="23"/>
      <c r="O47" s="23"/>
    </row>
    <row r="48" ht="18.75" customHeight="1" spans="1:15">
      <c r="A48" s="176" t="s">
        <v>130</v>
      </c>
      <c r="B48" s="177" t="str">
        <f>"    "&amp;"其他民政管理事务支出"</f>
        <v>    其他民政管理事务支出</v>
      </c>
      <c r="C48" s="23">
        <v>47590000</v>
      </c>
      <c r="D48" s="23">
        <v>47590000</v>
      </c>
      <c r="E48" s="23">
        <v>47590000</v>
      </c>
      <c r="F48" s="23"/>
      <c r="G48" s="23"/>
      <c r="H48" s="23"/>
      <c r="I48" s="23"/>
      <c r="J48" s="23"/>
      <c r="K48" s="23"/>
      <c r="L48" s="23"/>
      <c r="M48" s="23"/>
      <c r="N48" s="23"/>
      <c r="O48" s="23"/>
    </row>
    <row r="49" ht="18.75" customHeight="1" spans="1:15">
      <c r="A49" s="176" t="s">
        <v>131</v>
      </c>
      <c r="B49" s="177" t="str">
        <f>"  "&amp;"行政事业单位养老支出"</f>
        <v>  行政事业单位养老支出</v>
      </c>
      <c r="C49" s="23">
        <v>5378268.72</v>
      </c>
      <c r="D49" s="23">
        <v>5378268.72</v>
      </c>
      <c r="E49" s="23">
        <v>5378268.72</v>
      </c>
      <c r="F49" s="23"/>
      <c r="G49" s="23"/>
      <c r="H49" s="23"/>
      <c r="I49" s="23"/>
      <c r="J49" s="23"/>
      <c r="K49" s="23"/>
      <c r="L49" s="23"/>
      <c r="M49" s="23"/>
      <c r="N49" s="23"/>
      <c r="O49" s="23"/>
    </row>
    <row r="50" ht="18.75" customHeight="1" spans="1:15">
      <c r="A50" s="176" t="s">
        <v>132</v>
      </c>
      <c r="B50" s="177" t="str">
        <f>"    "&amp;"行政单位离退休"</f>
        <v>    行政单位离退休</v>
      </c>
      <c r="C50" s="23">
        <v>1933623.6</v>
      </c>
      <c r="D50" s="23">
        <v>1933623.6</v>
      </c>
      <c r="E50" s="23">
        <v>1933623.6</v>
      </c>
      <c r="F50" s="23"/>
      <c r="G50" s="23"/>
      <c r="H50" s="23"/>
      <c r="I50" s="23"/>
      <c r="J50" s="23"/>
      <c r="K50" s="23"/>
      <c r="L50" s="23"/>
      <c r="M50" s="23"/>
      <c r="N50" s="23"/>
      <c r="O50" s="23"/>
    </row>
    <row r="51" ht="18.75" customHeight="1" spans="1:15">
      <c r="A51" s="176" t="s">
        <v>133</v>
      </c>
      <c r="B51" s="177" t="str">
        <f>"    "&amp;"机关事业单位基本养老保险缴费支出"</f>
        <v>    机关事业单位基本养老保险缴费支出</v>
      </c>
      <c r="C51" s="23">
        <v>3444645.12</v>
      </c>
      <c r="D51" s="23">
        <v>3444645.12</v>
      </c>
      <c r="E51" s="23">
        <v>3444645.12</v>
      </c>
      <c r="F51" s="23"/>
      <c r="G51" s="23"/>
      <c r="H51" s="23"/>
      <c r="I51" s="23"/>
      <c r="J51" s="23"/>
      <c r="K51" s="23"/>
      <c r="L51" s="23"/>
      <c r="M51" s="23"/>
      <c r="N51" s="23"/>
      <c r="O51" s="23"/>
    </row>
    <row r="52" ht="18.75" customHeight="1" spans="1:15">
      <c r="A52" s="176" t="s">
        <v>134</v>
      </c>
      <c r="B52" s="177" t="str">
        <f>"  "&amp;"抚恤"</f>
        <v>  抚恤</v>
      </c>
      <c r="C52" s="23">
        <v>396570.84</v>
      </c>
      <c r="D52" s="23">
        <v>396570.84</v>
      </c>
      <c r="E52" s="23">
        <v>396570.84</v>
      </c>
      <c r="F52" s="23"/>
      <c r="G52" s="23"/>
      <c r="H52" s="23"/>
      <c r="I52" s="23"/>
      <c r="J52" s="23"/>
      <c r="K52" s="23"/>
      <c r="L52" s="23"/>
      <c r="M52" s="23"/>
      <c r="N52" s="23"/>
      <c r="O52" s="23"/>
    </row>
    <row r="53" ht="18.75" customHeight="1" spans="1:15">
      <c r="A53" s="176" t="s">
        <v>135</v>
      </c>
      <c r="B53" s="177" t="str">
        <f>"    "&amp;"死亡抚恤"</f>
        <v>    死亡抚恤</v>
      </c>
      <c r="C53" s="23">
        <v>396570.84</v>
      </c>
      <c r="D53" s="23">
        <v>396570.84</v>
      </c>
      <c r="E53" s="23">
        <v>396570.84</v>
      </c>
      <c r="F53" s="23"/>
      <c r="G53" s="23"/>
      <c r="H53" s="23"/>
      <c r="I53" s="23"/>
      <c r="J53" s="23"/>
      <c r="K53" s="23"/>
      <c r="L53" s="23"/>
      <c r="M53" s="23"/>
      <c r="N53" s="23"/>
      <c r="O53" s="23"/>
    </row>
    <row r="54" ht="18.75" customHeight="1" spans="1:15">
      <c r="A54" s="176" t="s">
        <v>136</v>
      </c>
      <c r="B54" s="177" t="str">
        <f>"  "&amp;"残疾人事业"</f>
        <v>  残疾人事业</v>
      </c>
      <c r="C54" s="23">
        <v>21600</v>
      </c>
      <c r="D54" s="23">
        <v>21600</v>
      </c>
      <c r="E54" s="23">
        <v>21600</v>
      </c>
      <c r="F54" s="23"/>
      <c r="G54" s="23"/>
      <c r="H54" s="23"/>
      <c r="I54" s="23"/>
      <c r="J54" s="23"/>
      <c r="K54" s="23"/>
      <c r="L54" s="23"/>
      <c r="M54" s="23"/>
      <c r="N54" s="23"/>
      <c r="O54" s="23"/>
    </row>
    <row r="55" ht="18.75" customHeight="1" spans="1:15">
      <c r="A55" s="176" t="s">
        <v>137</v>
      </c>
      <c r="B55" s="177" t="str">
        <f>"    "&amp;"其他残疾人事业支出"</f>
        <v>    其他残疾人事业支出</v>
      </c>
      <c r="C55" s="23">
        <v>21600</v>
      </c>
      <c r="D55" s="23">
        <v>21600</v>
      </c>
      <c r="E55" s="23">
        <v>21600</v>
      </c>
      <c r="F55" s="23"/>
      <c r="G55" s="23"/>
      <c r="H55" s="23"/>
      <c r="I55" s="23"/>
      <c r="J55" s="23"/>
      <c r="K55" s="23"/>
      <c r="L55" s="23"/>
      <c r="M55" s="23"/>
      <c r="N55" s="23"/>
      <c r="O55" s="23"/>
    </row>
    <row r="56" ht="18.75" customHeight="1" spans="1:15">
      <c r="A56" s="176" t="s">
        <v>138</v>
      </c>
      <c r="B56" s="177" t="str">
        <f>"  "&amp;"其他生活救助"</f>
        <v>  其他生活救助</v>
      </c>
      <c r="C56" s="23">
        <v>28800</v>
      </c>
      <c r="D56" s="23">
        <v>28800</v>
      </c>
      <c r="E56" s="23">
        <v>28800</v>
      </c>
      <c r="F56" s="23"/>
      <c r="G56" s="23"/>
      <c r="H56" s="23"/>
      <c r="I56" s="23"/>
      <c r="J56" s="23"/>
      <c r="K56" s="23"/>
      <c r="L56" s="23"/>
      <c r="M56" s="23"/>
      <c r="N56" s="23"/>
      <c r="O56" s="23"/>
    </row>
    <row r="57" ht="18.75" customHeight="1" spans="1:15">
      <c r="A57" s="176" t="s">
        <v>139</v>
      </c>
      <c r="B57" s="177" t="str">
        <f>"    "&amp;"其他农村生活救助"</f>
        <v>    其他农村生活救助</v>
      </c>
      <c r="C57" s="23">
        <v>28800</v>
      </c>
      <c r="D57" s="23">
        <v>28800</v>
      </c>
      <c r="E57" s="23">
        <v>28800</v>
      </c>
      <c r="F57" s="23"/>
      <c r="G57" s="23"/>
      <c r="H57" s="23"/>
      <c r="I57" s="23"/>
      <c r="J57" s="23"/>
      <c r="K57" s="23"/>
      <c r="L57" s="23"/>
      <c r="M57" s="23"/>
      <c r="N57" s="23"/>
      <c r="O57" s="23"/>
    </row>
    <row r="58" ht="18.75" customHeight="1" spans="1:15">
      <c r="A58" s="137" t="s">
        <v>140</v>
      </c>
      <c r="B58" s="161" t="s">
        <v>141</v>
      </c>
      <c r="C58" s="23">
        <v>2025903.33</v>
      </c>
      <c r="D58" s="23">
        <v>2025903.33</v>
      </c>
      <c r="E58" s="23">
        <v>2025903.33</v>
      </c>
      <c r="F58" s="23"/>
      <c r="G58" s="23"/>
      <c r="H58" s="23"/>
      <c r="I58" s="23"/>
      <c r="J58" s="23"/>
      <c r="K58" s="23"/>
      <c r="L58" s="23"/>
      <c r="M58" s="23"/>
      <c r="N58" s="23"/>
      <c r="O58" s="23"/>
    </row>
    <row r="59" ht="18.75" customHeight="1" spans="1:15">
      <c r="A59" s="176" t="s">
        <v>142</v>
      </c>
      <c r="B59" s="177" t="str">
        <f>"  "&amp;"计划生育事务"</f>
        <v>  计划生育事务</v>
      </c>
      <c r="C59" s="23">
        <v>385200</v>
      </c>
      <c r="D59" s="23">
        <v>385200</v>
      </c>
      <c r="E59" s="23">
        <v>385200</v>
      </c>
      <c r="F59" s="23"/>
      <c r="G59" s="23"/>
      <c r="H59" s="23"/>
      <c r="I59" s="23"/>
      <c r="J59" s="23"/>
      <c r="K59" s="23"/>
      <c r="L59" s="23"/>
      <c r="M59" s="23"/>
      <c r="N59" s="23"/>
      <c r="O59" s="23"/>
    </row>
    <row r="60" ht="18.75" customHeight="1" spans="1:15">
      <c r="A60" s="176" t="s">
        <v>143</v>
      </c>
      <c r="B60" s="177" t="str">
        <f>"    "&amp;"其他计划生育事务支出"</f>
        <v>    其他计划生育事务支出</v>
      </c>
      <c r="C60" s="23">
        <v>385200</v>
      </c>
      <c r="D60" s="23">
        <v>385200</v>
      </c>
      <c r="E60" s="23">
        <v>385200</v>
      </c>
      <c r="F60" s="23"/>
      <c r="G60" s="23"/>
      <c r="H60" s="23"/>
      <c r="I60" s="23"/>
      <c r="J60" s="23"/>
      <c r="K60" s="23"/>
      <c r="L60" s="23"/>
      <c r="M60" s="23"/>
      <c r="N60" s="23"/>
      <c r="O60" s="23"/>
    </row>
    <row r="61" ht="18.75" customHeight="1" spans="1:15">
      <c r="A61" s="176" t="s">
        <v>144</v>
      </c>
      <c r="B61" s="177" t="str">
        <f>"  "&amp;"行政事业单位医疗"</f>
        <v>  行政事业单位医疗</v>
      </c>
      <c r="C61" s="23">
        <v>1640703.33</v>
      </c>
      <c r="D61" s="23">
        <v>1640703.33</v>
      </c>
      <c r="E61" s="23">
        <v>1640703.33</v>
      </c>
      <c r="F61" s="23"/>
      <c r="G61" s="23"/>
      <c r="H61" s="23"/>
      <c r="I61" s="23"/>
      <c r="J61" s="23"/>
      <c r="K61" s="23"/>
      <c r="L61" s="23"/>
      <c r="M61" s="23"/>
      <c r="N61" s="23"/>
      <c r="O61" s="23"/>
    </row>
    <row r="62" ht="18.75" customHeight="1" spans="1:15">
      <c r="A62" s="176" t="s">
        <v>145</v>
      </c>
      <c r="B62" s="177" t="str">
        <f>"    "&amp;"行政单位医疗"</f>
        <v>    行政单位医疗</v>
      </c>
      <c r="C62" s="23">
        <v>695476.52</v>
      </c>
      <c r="D62" s="23">
        <v>695476.52</v>
      </c>
      <c r="E62" s="23">
        <v>695476.52</v>
      </c>
      <c r="F62" s="23"/>
      <c r="G62" s="23"/>
      <c r="H62" s="23"/>
      <c r="I62" s="23"/>
      <c r="J62" s="23"/>
      <c r="K62" s="23"/>
      <c r="L62" s="23"/>
      <c r="M62" s="23"/>
      <c r="N62" s="23"/>
      <c r="O62" s="23"/>
    </row>
    <row r="63" ht="18.75" customHeight="1" spans="1:15">
      <c r="A63" s="176" t="s">
        <v>146</v>
      </c>
      <c r="B63" s="177" t="str">
        <f>"    "&amp;"事业单位医疗"</f>
        <v>    事业单位医疗</v>
      </c>
      <c r="C63" s="23">
        <v>833084.75</v>
      </c>
      <c r="D63" s="23">
        <v>833084.75</v>
      </c>
      <c r="E63" s="23">
        <v>833084.75</v>
      </c>
      <c r="F63" s="23"/>
      <c r="G63" s="23"/>
      <c r="H63" s="23"/>
      <c r="I63" s="23"/>
      <c r="J63" s="23"/>
      <c r="K63" s="23"/>
      <c r="L63" s="23"/>
      <c r="M63" s="23"/>
      <c r="N63" s="23"/>
      <c r="O63" s="23"/>
    </row>
    <row r="64" ht="18.75" customHeight="1" spans="1:15">
      <c r="A64" s="176" t="s">
        <v>147</v>
      </c>
      <c r="B64" s="177" t="str">
        <f>"    "&amp;"其他行政事业单位医疗支出"</f>
        <v>    其他行政事业单位医疗支出</v>
      </c>
      <c r="C64" s="23">
        <v>112142.06</v>
      </c>
      <c r="D64" s="23">
        <v>112142.06</v>
      </c>
      <c r="E64" s="23">
        <v>112142.06</v>
      </c>
      <c r="F64" s="23"/>
      <c r="G64" s="23"/>
      <c r="H64" s="23"/>
      <c r="I64" s="23"/>
      <c r="J64" s="23"/>
      <c r="K64" s="23"/>
      <c r="L64" s="23"/>
      <c r="M64" s="23"/>
      <c r="N64" s="23"/>
      <c r="O64" s="23"/>
    </row>
    <row r="65" ht="18.75" customHeight="1" spans="1:15">
      <c r="A65" s="137" t="s">
        <v>148</v>
      </c>
      <c r="B65" s="161" t="s">
        <v>149</v>
      </c>
      <c r="C65" s="23">
        <v>9808736.2</v>
      </c>
      <c r="D65" s="23">
        <v>9808736.2</v>
      </c>
      <c r="E65" s="23"/>
      <c r="F65" s="23">
        <v>9808736.2</v>
      </c>
      <c r="G65" s="23"/>
      <c r="H65" s="23"/>
      <c r="I65" s="23"/>
      <c r="J65" s="23"/>
      <c r="K65" s="23"/>
      <c r="L65" s="23"/>
      <c r="M65" s="23"/>
      <c r="N65" s="23"/>
      <c r="O65" s="23"/>
    </row>
    <row r="66" ht="18.75" customHeight="1" spans="1:15">
      <c r="A66" s="176" t="s">
        <v>150</v>
      </c>
      <c r="B66" s="177" t="str">
        <f>"  "&amp;"自然生态保护"</f>
        <v>  自然生态保护</v>
      </c>
      <c r="C66" s="23">
        <v>9808736.2</v>
      </c>
      <c r="D66" s="23">
        <v>9808736.2</v>
      </c>
      <c r="E66" s="23"/>
      <c r="F66" s="23">
        <v>9808736.2</v>
      </c>
      <c r="G66" s="23"/>
      <c r="H66" s="23"/>
      <c r="I66" s="23"/>
      <c r="J66" s="23"/>
      <c r="K66" s="23"/>
      <c r="L66" s="23"/>
      <c r="M66" s="23"/>
      <c r="N66" s="23"/>
      <c r="O66" s="23"/>
    </row>
    <row r="67" ht="18.75" customHeight="1" spans="1:15">
      <c r="A67" s="176" t="s">
        <v>151</v>
      </c>
      <c r="B67" s="177" t="str">
        <f>"    "&amp;"农村环境保护"</f>
        <v>    农村环境保护</v>
      </c>
      <c r="C67" s="23">
        <v>9808736.2</v>
      </c>
      <c r="D67" s="23">
        <v>9808736.2</v>
      </c>
      <c r="E67" s="23"/>
      <c r="F67" s="23">
        <v>9808736.2</v>
      </c>
      <c r="G67" s="23"/>
      <c r="H67" s="23"/>
      <c r="I67" s="23"/>
      <c r="J67" s="23"/>
      <c r="K67" s="23"/>
      <c r="L67" s="23"/>
      <c r="M67" s="23"/>
      <c r="N67" s="23"/>
      <c r="O67" s="23"/>
    </row>
    <row r="68" ht="18.75" customHeight="1" spans="1:15">
      <c r="A68" s="137" t="s">
        <v>152</v>
      </c>
      <c r="B68" s="161" t="s">
        <v>153</v>
      </c>
      <c r="C68" s="23">
        <v>8363477.83</v>
      </c>
      <c r="D68" s="23">
        <v>8363477.83</v>
      </c>
      <c r="E68" s="23">
        <v>6069477.83</v>
      </c>
      <c r="F68" s="23">
        <v>2294000</v>
      </c>
      <c r="G68" s="23"/>
      <c r="H68" s="23"/>
      <c r="I68" s="23"/>
      <c r="J68" s="23"/>
      <c r="K68" s="23"/>
      <c r="L68" s="23"/>
      <c r="M68" s="23"/>
      <c r="N68" s="23"/>
      <c r="O68" s="23"/>
    </row>
    <row r="69" ht="18.75" customHeight="1" spans="1:15">
      <c r="A69" s="176" t="s">
        <v>154</v>
      </c>
      <c r="B69" s="177" t="str">
        <f>"  "&amp;"城乡社区管理事务"</f>
        <v>  城乡社区管理事务</v>
      </c>
      <c r="C69" s="23">
        <v>7832477.83</v>
      </c>
      <c r="D69" s="23">
        <v>7832477.83</v>
      </c>
      <c r="E69" s="23">
        <v>5538477.83</v>
      </c>
      <c r="F69" s="23">
        <v>2294000</v>
      </c>
      <c r="G69" s="23"/>
      <c r="H69" s="23"/>
      <c r="I69" s="23"/>
      <c r="J69" s="23"/>
      <c r="K69" s="23"/>
      <c r="L69" s="23"/>
      <c r="M69" s="23"/>
      <c r="N69" s="23"/>
      <c r="O69" s="23"/>
    </row>
    <row r="70" ht="18.75" customHeight="1" spans="1:15">
      <c r="A70" s="176" t="s">
        <v>155</v>
      </c>
      <c r="B70" s="177" t="str">
        <f>"    "&amp;"行政运行"</f>
        <v>    行政运行</v>
      </c>
      <c r="C70" s="23">
        <v>1538478.72</v>
      </c>
      <c r="D70" s="23">
        <v>1538478.72</v>
      </c>
      <c r="E70" s="23">
        <v>1538478.72</v>
      </c>
      <c r="F70" s="23"/>
      <c r="G70" s="23"/>
      <c r="H70" s="23"/>
      <c r="I70" s="23"/>
      <c r="J70" s="23"/>
      <c r="K70" s="23"/>
      <c r="L70" s="23"/>
      <c r="M70" s="23"/>
      <c r="N70" s="23"/>
      <c r="O70" s="23"/>
    </row>
    <row r="71" ht="18.75" customHeight="1" spans="1:15">
      <c r="A71" s="176" t="s">
        <v>156</v>
      </c>
      <c r="B71" s="177" t="str">
        <f>"    "&amp;"城管执法"</f>
        <v>    城管执法</v>
      </c>
      <c r="C71" s="23">
        <v>3999999.11</v>
      </c>
      <c r="D71" s="23">
        <v>3999999.11</v>
      </c>
      <c r="E71" s="23">
        <v>3999999.11</v>
      </c>
      <c r="F71" s="23"/>
      <c r="G71" s="23"/>
      <c r="H71" s="23"/>
      <c r="I71" s="23"/>
      <c r="J71" s="23"/>
      <c r="K71" s="23"/>
      <c r="L71" s="23"/>
      <c r="M71" s="23"/>
      <c r="N71" s="23"/>
      <c r="O71" s="23"/>
    </row>
    <row r="72" ht="18.75" customHeight="1" spans="1:15">
      <c r="A72" s="176" t="s">
        <v>157</v>
      </c>
      <c r="B72" s="177" t="str">
        <f>"    "&amp;"其他城乡社区管理事务支出"</f>
        <v>    其他城乡社区管理事务支出</v>
      </c>
      <c r="C72" s="23">
        <v>2294000</v>
      </c>
      <c r="D72" s="23">
        <v>2294000</v>
      </c>
      <c r="E72" s="23"/>
      <c r="F72" s="23">
        <v>2294000</v>
      </c>
      <c r="G72" s="23"/>
      <c r="H72" s="23"/>
      <c r="I72" s="23"/>
      <c r="J72" s="23"/>
      <c r="K72" s="23"/>
      <c r="L72" s="23"/>
      <c r="M72" s="23"/>
      <c r="N72" s="23"/>
      <c r="O72" s="23"/>
    </row>
    <row r="73" ht="18.75" customHeight="1" spans="1:15">
      <c r="A73" s="176" t="s">
        <v>158</v>
      </c>
      <c r="B73" s="177" t="str">
        <f>"  "&amp;"城乡社区规划与管理"</f>
        <v>  城乡社区规划与管理</v>
      </c>
      <c r="C73" s="23">
        <v>531000</v>
      </c>
      <c r="D73" s="23">
        <v>531000</v>
      </c>
      <c r="E73" s="23">
        <v>531000</v>
      </c>
      <c r="F73" s="23"/>
      <c r="G73" s="23"/>
      <c r="H73" s="23"/>
      <c r="I73" s="23"/>
      <c r="J73" s="23"/>
      <c r="K73" s="23"/>
      <c r="L73" s="23"/>
      <c r="M73" s="23"/>
      <c r="N73" s="23"/>
      <c r="O73" s="23"/>
    </row>
    <row r="74" ht="18.75" customHeight="1" spans="1:15">
      <c r="A74" s="176" t="s">
        <v>159</v>
      </c>
      <c r="B74" s="177" t="str">
        <f>"    "&amp;"城乡社区规划与管理"</f>
        <v>    城乡社区规划与管理</v>
      </c>
      <c r="C74" s="23">
        <v>531000</v>
      </c>
      <c r="D74" s="23">
        <v>531000</v>
      </c>
      <c r="E74" s="23">
        <v>531000</v>
      </c>
      <c r="F74" s="23"/>
      <c r="G74" s="23"/>
      <c r="H74" s="23"/>
      <c r="I74" s="23"/>
      <c r="J74" s="23"/>
      <c r="K74" s="23"/>
      <c r="L74" s="23"/>
      <c r="M74" s="23"/>
      <c r="N74" s="23"/>
      <c r="O74" s="23"/>
    </row>
    <row r="75" ht="18.75" customHeight="1" spans="1:15">
      <c r="A75" s="137" t="s">
        <v>160</v>
      </c>
      <c r="B75" s="161" t="s">
        <v>161</v>
      </c>
      <c r="C75" s="23">
        <v>9779469.74</v>
      </c>
      <c r="D75" s="23">
        <v>9779469.74</v>
      </c>
      <c r="E75" s="23">
        <v>6757469.74</v>
      </c>
      <c r="F75" s="23">
        <v>3022000</v>
      </c>
      <c r="G75" s="23"/>
      <c r="H75" s="23"/>
      <c r="I75" s="23"/>
      <c r="J75" s="23"/>
      <c r="K75" s="23"/>
      <c r="L75" s="23"/>
      <c r="M75" s="23"/>
      <c r="N75" s="23"/>
      <c r="O75" s="23"/>
    </row>
    <row r="76" ht="18.75" customHeight="1" spans="1:15">
      <c r="A76" s="176" t="s">
        <v>162</v>
      </c>
      <c r="B76" s="177" t="str">
        <f>"  "&amp;"农业农村"</f>
        <v>  农业农村</v>
      </c>
      <c r="C76" s="23">
        <v>6757469.74</v>
      </c>
      <c r="D76" s="23">
        <v>6757469.74</v>
      </c>
      <c r="E76" s="23">
        <v>6757469.74</v>
      </c>
      <c r="F76" s="23"/>
      <c r="G76" s="23"/>
      <c r="H76" s="23"/>
      <c r="I76" s="23"/>
      <c r="J76" s="23"/>
      <c r="K76" s="23"/>
      <c r="L76" s="23"/>
      <c r="M76" s="23"/>
      <c r="N76" s="23"/>
      <c r="O76" s="23"/>
    </row>
    <row r="77" ht="18.75" customHeight="1" spans="1:15">
      <c r="A77" s="176" t="s">
        <v>163</v>
      </c>
      <c r="B77" s="177" t="str">
        <f>"    "&amp;"事业运行"</f>
        <v>    事业运行</v>
      </c>
      <c r="C77" s="23">
        <v>6183849.8</v>
      </c>
      <c r="D77" s="23">
        <v>6183849.8</v>
      </c>
      <c r="E77" s="23">
        <v>6183849.8</v>
      </c>
      <c r="F77" s="23"/>
      <c r="G77" s="23"/>
      <c r="H77" s="23"/>
      <c r="I77" s="23"/>
      <c r="J77" s="23"/>
      <c r="K77" s="23"/>
      <c r="L77" s="23"/>
      <c r="M77" s="23"/>
      <c r="N77" s="23"/>
      <c r="O77" s="23"/>
    </row>
    <row r="78" ht="18.75" customHeight="1" spans="1:15">
      <c r="A78" s="176" t="s">
        <v>164</v>
      </c>
      <c r="B78" s="177" t="str">
        <f>"    "&amp;"农垦运行"</f>
        <v>    农垦运行</v>
      </c>
      <c r="C78" s="23">
        <v>573619.94</v>
      </c>
      <c r="D78" s="23">
        <v>573619.94</v>
      </c>
      <c r="E78" s="23">
        <v>573619.94</v>
      </c>
      <c r="F78" s="23"/>
      <c r="G78" s="23"/>
      <c r="H78" s="23"/>
      <c r="I78" s="23"/>
      <c r="J78" s="23"/>
      <c r="K78" s="23"/>
      <c r="L78" s="23"/>
      <c r="M78" s="23"/>
      <c r="N78" s="23"/>
      <c r="O78" s="23"/>
    </row>
    <row r="79" ht="18.75" customHeight="1" spans="1:15">
      <c r="A79" s="176" t="s">
        <v>165</v>
      </c>
      <c r="B79" s="177" t="str">
        <f>"  "&amp;"水利"</f>
        <v>  水利</v>
      </c>
      <c r="C79" s="23">
        <v>50000</v>
      </c>
      <c r="D79" s="23">
        <v>50000</v>
      </c>
      <c r="E79" s="23"/>
      <c r="F79" s="23">
        <v>50000</v>
      </c>
      <c r="G79" s="23"/>
      <c r="H79" s="23"/>
      <c r="I79" s="23"/>
      <c r="J79" s="23"/>
      <c r="K79" s="23"/>
      <c r="L79" s="23"/>
      <c r="M79" s="23"/>
      <c r="N79" s="23"/>
      <c r="O79" s="23"/>
    </row>
    <row r="80" ht="18.75" customHeight="1" spans="1:15">
      <c r="A80" s="176" t="s">
        <v>166</v>
      </c>
      <c r="B80" s="177" t="str">
        <f>"    "&amp;"农村供水"</f>
        <v>    农村供水</v>
      </c>
      <c r="C80" s="23">
        <v>50000</v>
      </c>
      <c r="D80" s="23">
        <v>50000</v>
      </c>
      <c r="E80" s="23"/>
      <c r="F80" s="23">
        <v>50000</v>
      </c>
      <c r="G80" s="23"/>
      <c r="H80" s="23"/>
      <c r="I80" s="23"/>
      <c r="J80" s="23"/>
      <c r="K80" s="23"/>
      <c r="L80" s="23"/>
      <c r="M80" s="23"/>
      <c r="N80" s="23"/>
      <c r="O80" s="23"/>
    </row>
    <row r="81" ht="18.75" customHeight="1" spans="1:15">
      <c r="A81" s="176" t="s">
        <v>167</v>
      </c>
      <c r="B81" s="177" t="str">
        <f>"  "&amp;"巩固脱贫攻坚成果衔接乡村振兴"</f>
        <v>  巩固脱贫攻坚成果衔接乡村振兴</v>
      </c>
      <c r="C81" s="23">
        <v>2972000</v>
      </c>
      <c r="D81" s="23">
        <v>2972000</v>
      </c>
      <c r="E81" s="23"/>
      <c r="F81" s="23">
        <v>2972000</v>
      </c>
      <c r="G81" s="23"/>
      <c r="H81" s="23"/>
      <c r="I81" s="23"/>
      <c r="J81" s="23"/>
      <c r="K81" s="23"/>
      <c r="L81" s="23"/>
      <c r="M81" s="23"/>
      <c r="N81" s="23"/>
      <c r="O81" s="23"/>
    </row>
    <row r="82" ht="18.75" customHeight="1" spans="1:15">
      <c r="A82" s="176" t="s">
        <v>168</v>
      </c>
      <c r="B82" s="177" t="str">
        <f>"    "&amp;"农村基础设施建设"</f>
        <v>    农村基础设施建设</v>
      </c>
      <c r="C82" s="23">
        <v>2972000</v>
      </c>
      <c r="D82" s="23">
        <v>2972000</v>
      </c>
      <c r="E82" s="23"/>
      <c r="F82" s="23">
        <v>2972000</v>
      </c>
      <c r="G82" s="23"/>
      <c r="H82" s="23"/>
      <c r="I82" s="23"/>
      <c r="J82" s="23"/>
      <c r="K82" s="23"/>
      <c r="L82" s="23"/>
      <c r="M82" s="23"/>
      <c r="N82" s="23"/>
      <c r="O82" s="23"/>
    </row>
    <row r="83" ht="18.75" customHeight="1" spans="1:15">
      <c r="A83" s="137" t="s">
        <v>169</v>
      </c>
      <c r="B83" s="161" t="s">
        <v>170</v>
      </c>
      <c r="C83" s="23">
        <v>2613483.84</v>
      </c>
      <c r="D83" s="23">
        <v>2613483.84</v>
      </c>
      <c r="E83" s="23">
        <v>2583483.84</v>
      </c>
      <c r="F83" s="23">
        <v>30000</v>
      </c>
      <c r="G83" s="23"/>
      <c r="H83" s="23"/>
      <c r="I83" s="23"/>
      <c r="J83" s="23"/>
      <c r="K83" s="23"/>
      <c r="L83" s="23"/>
      <c r="M83" s="23"/>
      <c r="N83" s="23"/>
      <c r="O83" s="23"/>
    </row>
    <row r="84" ht="18.75" customHeight="1" spans="1:15">
      <c r="A84" s="176" t="s">
        <v>171</v>
      </c>
      <c r="B84" s="177" t="str">
        <f>"  "&amp;"保障性安居工程支出"</f>
        <v>  保障性安居工程支出</v>
      </c>
      <c r="C84" s="23">
        <v>30000</v>
      </c>
      <c r="D84" s="23">
        <v>30000</v>
      </c>
      <c r="E84" s="23"/>
      <c r="F84" s="23">
        <v>30000</v>
      </c>
      <c r="G84" s="23"/>
      <c r="H84" s="23"/>
      <c r="I84" s="23"/>
      <c r="J84" s="23"/>
      <c r="K84" s="23"/>
      <c r="L84" s="23"/>
      <c r="M84" s="23"/>
      <c r="N84" s="23"/>
      <c r="O84" s="23"/>
    </row>
    <row r="85" ht="18.75" customHeight="1" spans="1:15">
      <c r="A85" s="176" t="s">
        <v>172</v>
      </c>
      <c r="B85" s="177" t="str">
        <f>"    "&amp;"棚户区改造"</f>
        <v>    棚户区改造</v>
      </c>
      <c r="C85" s="23">
        <v>30000</v>
      </c>
      <c r="D85" s="23">
        <v>30000</v>
      </c>
      <c r="E85" s="23"/>
      <c r="F85" s="23">
        <v>30000</v>
      </c>
      <c r="G85" s="23"/>
      <c r="H85" s="23"/>
      <c r="I85" s="23"/>
      <c r="J85" s="23"/>
      <c r="K85" s="23"/>
      <c r="L85" s="23"/>
      <c r="M85" s="23"/>
      <c r="N85" s="23"/>
      <c r="O85" s="23"/>
    </row>
    <row r="86" ht="18.75" customHeight="1" spans="1:15">
      <c r="A86" s="176" t="s">
        <v>173</v>
      </c>
      <c r="B86" s="177" t="str">
        <f>"  "&amp;"住房改革支出"</f>
        <v>  住房改革支出</v>
      </c>
      <c r="C86" s="23">
        <v>2583483.84</v>
      </c>
      <c r="D86" s="23">
        <v>2583483.84</v>
      </c>
      <c r="E86" s="23">
        <v>2583483.84</v>
      </c>
      <c r="F86" s="23"/>
      <c r="G86" s="23"/>
      <c r="H86" s="23"/>
      <c r="I86" s="23"/>
      <c r="J86" s="23"/>
      <c r="K86" s="23"/>
      <c r="L86" s="23"/>
      <c r="M86" s="23"/>
      <c r="N86" s="23"/>
      <c r="O86" s="23"/>
    </row>
    <row r="87" ht="18.75" customHeight="1" spans="1:15">
      <c r="A87" s="176" t="s">
        <v>174</v>
      </c>
      <c r="B87" s="177" t="str">
        <f>"    "&amp;"住房公积金"</f>
        <v>    住房公积金</v>
      </c>
      <c r="C87" s="23">
        <v>2583483.84</v>
      </c>
      <c r="D87" s="23">
        <v>2583483.84</v>
      </c>
      <c r="E87" s="23">
        <v>2583483.84</v>
      </c>
      <c r="F87" s="23"/>
      <c r="G87" s="23"/>
      <c r="H87" s="23"/>
      <c r="I87" s="23"/>
      <c r="J87" s="23"/>
      <c r="K87" s="23"/>
      <c r="L87" s="23"/>
      <c r="M87" s="23"/>
      <c r="N87" s="23"/>
      <c r="O87" s="23"/>
    </row>
    <row r="88" ht="18.75" customHeight="1" spans="1:15">
      <c r="A88" s="137" t="s">
        <v>175</v>
      </c>
      <c r="B88" s="161" t="s">
        <v>176</v>
      </c>
      <c r="C88" s="23">
        <v>27600</v>
      </c>
      <c r="D88" s="23">
        <v>27600</v>
      </c>
      <c r="E88" s="23">
        <v>27600</v>
      </c>
      <c r="F88" s="23"/>
      <c r="G88" s="23"/>
      <c r="H88" s="23"/>
      <c r="I88" s="23"/>
      <c r="J88" s="23"/>
      <c r="K88" s="23"/>
      <c r="L88" s="23"/>
      <c r="M88" s="23"/>
      <c r="N88" s="23"/>
      <c r="O88" s="23"/>
    </row>
    <row r="89" ht="18.75" customHeight="1" spans="1:15">
      <c r="A89" s="176" t="s">
        <v>177</v>
      </c>
      <c r="B89" s="177" t="str">
        <f>"  "&amp;"应急管理事务"</f>
        <v>  应急管理事务</v>
      </c>
      <c r="C89" s="23">
        <v>27600</v>
      </c>
      <c r="D89" s="23">
        <v>27600</v>
      </c>
      <c r="E89" s="23">
        <v>27600</v>
      </c>
      <c r="F89" s="23"/>
      <c r="G89" s="23"/>
      <c r="H89" s="23"/>
      <c r="I89" s="23"/>
      <c r="J89" s="23"/>
      <c r="K89" s="23"/>
      <c r="L89" s="23"/>
      <c r="M89" s="23"/>
      <c r="N89" s="23"/>
      <c r="O89" s="23"/>
    </row>
    <row r="90" ht="18.75" customHeight="1" spans="1:15">
      <c r="A90" s="176" t="s">
        <v>178</v>
      </c>
      <c r="B90" s="177" t="str">
        <f>"    "&amp;"行政运行"</f>
        <v>    行政运行</v>
      </c>
      <c r="C90" s="23">
        <v>27600</v>
      </c>
      <c r="D90" s="23">
        <v>27600</v>
      </c>
      <c r="E90" s="23">
        <v>27600</v>
      </c>
      <c r="F90" s="23"/>
      <c r="G90" s="23"/>
      <c r="H90" s="23"/>
      <c r="I90" s="23"/>
      <c r="J90" s="23"/>
      <c r="K90" s="23"/>
      <c r="L90" s="23"/>
      <c r="M90" s="23"/>
      <c r="N90" s="23"/>
      <c r="O90" s="23"/>
    </row>
    <row r="91" ht="18.75" customHeight="1" spans="1:15">
      <c r="A91" s="137" t="s">
        <v>179</v>
      </c>
      <c r="B91" s="161" t="s">
        <v>84</v>
      </c>
      <c r="C91" s="23">
        <v>7380000</v>
      </c>
      <c r="D91" s="23">
        <v>30000</v>
      </c>
      <c r="E91" s="23"/>
      <c r="F91" s="23">
        <v>30000</v>
      </c>
      <c r="G91" s="23">
        <v>7350000</v>
      </c>
      <c r="H91" s="23"/>
      <c r="I91" s="23"/>
      <c r="J91" s="23"/>
      <c r="K91" s="23"/>
      <c r="L91" s="23"/>
      <c r="M91" s="23"/>
      <c r="N91" s="23"/>
      <c r="O91" s="23"/>
    </row>
    <row r="92" ht="18.75" customHeight="1" spans="1:15">
      <c r="A92" s="176" t="s">
        <v>180</v>
      </c>
      <c r="B92" s="177" t="str">
        <f>"  "&amp;"其他政府性基金及对应专项债务收入安排的支出"</f>
        <v>  其他政府性基金及对应专项债务收入安排的支出</v>
      </c>
      <c r="C92" s="23">
        <v>7350000</v>
      </c>
      <c r="D92" s="23"/>
      <c r="E92" s="23"/>
      <c r="F92" s="23"/>
      <c r="G92" s="23">
        <v>7350000</v>
      </c>
      <c r="H92" s="23"/>
      <c r="I92" s="23"/>
      <c r="J92" s="23"/>
      <c r="K92" s="23"/>
      <c r="L92" s="23"/>
      <c r="M92" s="23"/>
      <c r="N92" s="23"/>
      <c r="O92" s="23"/>
    </row>
    <row r="93" ht="18.75" customHeight="1" spans="1:15">
      <c r="A93" s="176" t="s">
        <v>181</v>
      </c>
      <c r="B93" s="177" t="str">
        <f>"    "&amp;"其他政府性基金安排的支出"</f>
        <v>    其他政府性基金安排的支出</v>
      </c>
      <c r="C93" s="23">
        <v>7350000</v>
      </c>
      <c r="D93" s="23"/>
      <c r="E93" s="23"/>
      <c r="F93" s="23"/>
      <c r="G93" s="23">
        <v>7350000</v>
      </c>
      <c r="H93" s="23"/>
      <c r="I93" s="23"/>
      <c r="J93" s="23"/>
      <c r="K93" s="23"/>
      <c r="L93" s="23"/>
      <c r="M93" s="23"/>
      <c r="N93" s="23"/>
      <c r="O93" s="23"/>
    </row>
    <row r="94" ht="18.75" customHeight="1" spans="1:15">
      <c r="A94" s="176" t="s">
        <v>182</v>
      </c>
      <c r="B94" s="177" t="str">
        <f>"  "&amp;"其他支出"</f>
        <v>  其他支出</v>
      </c>
      <c r="C94" s="23">
        <v>30000</v>
      </c>
      <c r="D94" s="23">
        <v>30000</v>
      </c>
      <c r="E94" s="23"/>
      <c r="F94" s="23">
        <v>30000</v>
      </c>
      <c r="G94" s="23"/>
      <c r="H94" s="23"/>
      <c r="I94" s="23"/>
      <c r="J94" s="23"/>
      <c r="K94" s="23"/>
      <c r="L94" s="23"/>
      <c r="M94" s="23"/>
      <c r="N94" s="23"/>
      <c r="O94" s="23"/>
    </row>
    <row r="95" ht="18.75" customHeight="1" spans="1:15">
      <c r="A95" s="176" t="s">
        <v>183</v>
      </c>
      <c r="B95" s="177" t="str">
        <f>"    "&amp;"其他支出"</f>
        <v>    其他支出</v>
      </c>
      <c r="C95" s="23">
        <v>30000</v>
      </c>
      <c r="D95" s="23">
        <v>30000</v>
      </c>
      <c r="E95" s="23"/>
      <c r="F95" s="23">
        <v>30000</v>
      </c>
      <c r="G95" s="23"/>
      <c r="H95" s="23"/>
      <c r="I95" s="23"/>
      <c r="J95" s="23"/>
      <c r="K95" s="23"/>
      <c r="L95" s="23"/>
      <c r="M95" s="23"/>
      <c r="N95" s="23"/>
      <c r="O95" s="23"/>
    </row>
    <row r="96" ht="18.75" customHeight="1" spans="1:15">
      <c r="A96" s="179" t="s">
        <v>184</v>
      </c>
      <c r="B96" s="180" t="s">
        <v>184</v>
      </c>
      <c r="C96" s="23">
        <v>142217836.81</v>
      </c>
      <c r="D96" s="23">
        <v>134867836.81</v>
      </c>
      <c r="E96" s="23">
        <v>117434136.81</v>
      </c>
      <c r="F96" s="23">
        <v>17433700</v>
      </c>
      <c r="G96" s="23">
        <v>7350000</v>
      </c>
      <c r="H96" s="23"/>
      <c r="I96" s="23"/>
      <c r="J96" s="23"/>
      <c r="K96" s="23"/>
      <c r="L96" s="23"/>
      <c r="M96" s="23"/>
      <c r="N96" s="23"/>
      <c r="O96" s="23"/>
    </row>
  </sheetData>
  <mergeCells count="11">
    <mergeCell ref="A2:O2"/>
    <mergeCell ref="A3:L3"/>
    <mergeCell ref="D4:F4"/>
    <mergeCell ref="J4:O4"/>
    <mergeCell ref="A96:B96"/>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topLeftCell="A15"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185</v>
      </c>
    </row>
    <row r="2" ht="36" customHeight="1" spans="1:4">
      <c r="A2" s="5" t="str">
        <f>"2025"&amp;"年部门财政拨款收支预算总表"</f>
        <v>2025年部门财政拨款收支预算总表</v>
      </c>
      <c r="B2" s="159"/>
      <c r="C2" s="159"/>
      <c r="D2" s="159"/>
    </row>
    <row r="3" ht="18.75" customHeight="1" spans="1:4">
      <c r="A3" s="7" t="str">
        <f>"单位名称："&amp;"耿马傣族佤族自治县孟定镇"</f>
        <v>单位名称：耿马傣族佤族自治县孟定镇</v>
      </c>
      <c r="B3" s="160"/>
      <c r="C3" s="160"/>
      <c r="D3" s="39" t="s">
        <v>1</v>
      </c>
    </row>
    <row r="4" ht="18.75" customHeight="1" spans="1:4">
      <c r="A4" s="12" t="s">
        <v>2</v>
      </c>
      <c r="B4" s="14"/>
      <c r="C4" s="12" t="s">
        <v>3</v>
      </c>
      <c r="D4" s="14"/>
    </row>
    <row r="5" ht="18.75" customHeight="1" spans="1:4">
      <c r="A5" s="31" t="s">
        <v>4</v>
      </c>
      <c r="B5" s="108" t="str">
        <f>"2025"&amp;"年预算数"</f>
        <v>2025年预算数</v>
      </c>
      <c r="C5" s="31" t="s">
        <v>186</v>
      </c>
      <c r="D5" s="108" t="str">
        <f>"2025"&amp;"年预算数"</f>
        <v>2025年预算数</v>
      </c>
    </row>
    <row r="6" ht="18.75" customHeight="1" spans="1:4">
      <c r="A6" s="33"/>
      <c r="B6" s="18"/>
      <c r="C6" s="33"/>
      <c r="D6" s="18"/>
    </row>
    <row r="7" ht="18.75" customHeight="1" spans="1:4">
      <c r="A7" s="161" t="s">
        <v>187</v>
      </c>
      <c r="B7" s="23">
        <v>142217836.81</v>
      </c>
      <c r="C7" s="22" t="s">
        <v>188</v>
      </c>
      <c r="D7" s="23">
        <v>142217836.81</v>
      </c>
    </row>
    <row r="8" ht="18.75" customHeight="1" spans="1:4">
      <c r="A8" s="162" t="s">
        <v>189</v>
      </c>
      <c r="B8" s="23">
        <v>134867836.81</v>
      </c>
      <c r="C8" s="22" t="s">
        <v>190</v>
      </c>
      <c r="D8" s="23">
        <v>33860626.31</v>
      </c>
    </row>
    <row r="9" ht="18.75" customHeight="1" spans="1:4">
      <c r="A9" s="162" t="s">
        <v>191</v>
      </c>
      <c r="B9" s="23">
        <v>7350000</v>
      </c>
      <c r="C9" s="22" t="s">
        <v>192</v>
      </c>
      <c r="D9" s="23"/>
    </row>
    <row r="10" ht="18.75" customHeight="1" spans="1:4">
      <c r="A10" s="162" t="s">
        <v>193</v>
      </c>
      <c r="B10" s="23"/>
      <c r="C10" s="22" t="s">
        <v>194</v>
      </c>
      <c r="D10" s="23"/>
    </row>
    <row r="11" ht="18.75" customHeight="1" spans="1:4">
      <c r="A11" s="163" t="s">
        <v>195</v>
      </c>
      <c r="B11" s="23"/>
      <c r="C11" s="164" t="s">
        <v>196</v>
      </c>
      <c r="D11" s="23">
        <v>14540220</v>
      </c>
    </row>
    <row r="12" ht="18.75" customHeight="1" spans="1:4">
      <c r="A12" s="165" t="s">
        <v>189</v>
      </c>
      <c r="B12" s="23"/>
      <c r="C12" s="166" t="s">
        <v>197</v>
      </c>
      <c r="D12" s="23"/>
    </row>
    <row r="13" ht="18.75" customHeight="1" spans="1:4">
      <c r="A13" s="165" t="s">
        <v>191</v>
      </c>
      <c r="B13" s="23"/>
      <c r="C13" s="166" t="s">
        <v>198</v>
      </c>
      <c r="D13" s="23"/>
    </row>
    <row r="14" ht="18.75" customHeight="1" spans="1:4">
      <c r="A14" s="165" t="s">
        <v>193</v>
      </c>
      <c r="B14" s="23"/>
      <c r="C14" s="166" t="s">
        <v>199</v>
      </c>
      <c r="D14" s="23">
        <v>148200</v>
      </c>
    </row>
    <row r="15" ht="18.75" customHeight="1" spans="1:4">
      <c r="A15" s="165" t="s">
        <v>26</v>
      </c>
      <c r="B15" s="23"/>
      <c r="C15" s="166" t="s">
        <v>200</v>
      </c>
      <c r="D15" s="23">
        <v>53670119.56</v>
      </c>
    </row>
    <row r="16" ht="18.75" customHeight="1" spans="1:4">
      <c r="A16" s="165" t="s">
        <v>26</v>
      </c>
      <c r="B16" s="23" t="s">
        <v>26</v>
      </c>
      <c r="C16" s="166" t="s">
        <v>201</v>
      </c>
      <c r="D16" s="23">
        <v>2025903.33</v>
      </c>
    </row>
    <row r="17" ht="18.75" customHeight="1" spans="1:4">
      <c r="A17" s="167" t="s">
        <v>26</v>
      </c>
      <c r="B17" s="23" t="s">
        <v>26</v>
      </c>
      <c r="C17" s="166" t="s">
        <v>202</v>
      </c>
      <c r="D17" s="23">
        <v>9808736.2</v>
      </c>
    </row>
    <row r="18" ht="18.75" customHeight="1" spans="1:4">
      <c r="A18" s="167" t="s">
        <v>26</v>
      </c>
      <c r="B18" s="23" t="s">
        <v>26</v>
      </c>
      <c r="C18" s="166" t="s">
        <v>203</v>
      </c>
      <c r="D18" s="23">
        <v>8363477.83</v>
      </c>
    </row>
    <row r="19" ht="18.75" customHeight="1" spans="1:4">
      <c r="A19" s="168" t="s">
        <v>26</v>
      </c>
      <c r="B19" s="23" t="s">
        <v>26</v>
      </c>
      <c r="C19" s="166" t="s">
        <v>204</v>
      </c>
      <c r="D19" s="23">
        <v>9779469.74</v>
      </c>
    </row>
    <row r="20" ht="18.75" customHeight="1" spans="1:4">
      <c r="A20" s="168" t="s">
        <v>26</v>
      </c>
      <c r="B20" s="23" t="s">
        <v>26</v>
      </c>
      <c r="C20" s="166" t="s">
        <v>205</v>
      </c>
      <c r="D20" s="23"/>
    </row>
    <row r="21" ht="18.75" customHeight="1" spans="1:4">
      <c r="A21" s="168" t="s">
        <v>26</v>
      </c>
      <c r="B21" s="23" t="s">
        <v>26</v>
      </c>
      <c r="C21" s="166" t="s">
        <v>206</v>
      </c>
      <c r="D21" s="23"/>
    </row>
    <row r="22" ht="18.75" customHeight="1" spans="1:4">
      <c r="A22" s="168" t="s">
        <v>26</v>
      </c>
      <c r="B22" s="23" t="s">
        <v>26</v>
      </c>
      <c r="C22" s="166" t="s">
        <v>207</v>
      </c>
      <c r="D22" s="23"/>
    </row>
    <row r="23" ht="18.75" customHeight="1" spans="1:4">
      <c r="A23" s="168" t="s">
        <v>26</v>
      </c>
      <c r="B23" s="23" t="s">
        <v>26</v>
      </c>
      <c r="C23" s="166" t="s">
        <v>208</v>
      </c>
      <c r="D23" s="23"/>
    </row>
    <row r="24" ht="18.75" customHeight="1" spans="1:4">
      <c r="A24" s="168" t="s">
        <v>26</v>
      </c>
      <c r="B24" s="23" t="s">
        <v>26</v>
      </c>
      <c r="C24" s="166" t="s">
        <v>209</v>
      </c>
      <c r="D24" s="23"/>
    </row>
    <row r="25" ht="18.75" customHeight="1" spans="1:4">
      <c r="A25" s="168" t="s">
        <v>26</v>
      </c>
      <c r="B25" s="23" t="s">
        <v>26</v>
      </c>
      <c r="C25" s="166" t="s">
        <v>210</v>
      </c>
      <c r="D25" s="23"/>
    </row>
    <row r="26" ht="18.75" customHeight="1" spans="1:4">
      <c r="A26" s="168" t="s">
        <v>26</v>
      </c>
      <c r="B26" s="23" t="s">
        <v>26</v>
      </c>
      <c r="C26" s="166" t="s">
        <v>211</v>
      </c>
      <c r="D26" s="23">
        <v>2613483.84</v>
      </c>
    </row>
    <row r="27" ht="18.75" customHeight="1" spans="1:4">
      <c r="A27" s="168" t="s">
        <v>26</v>
      </c>
      <c r="B27" s="23" t="s">
        <v>26</v>
      </c>
      <c r="C27" s="166" t="s">
        <v>212</v>
      </c>
      <c r="D27" s="23"/>
    </row>
    <row r="28" ht="18.75" customHeight="1" spans="1:4">
      <c r="A28" s="168" t="s">
        <v>26</v>
      </c>
      <c r="B28" s="23" t="s">
        <v>26</v>
      </c>
      <c r="C28" s="166" t="s">
        <v>213</v>
      </c>
      <c r="D28" s="23"/>
    </row>
    <row r="29" ht="18.75" customHeight="1" spans="1:4">
      <c r="A29" s="168" t="s">
        <v>26</v>
      </c>
      <c r="B29" s="23" t="s">
        <v>26</v>
      </c>
      <c r="C29" s="166" t="s">
        <v>214</v>
      </c>
      <c r="D29" s="23">
        <v>27600</v>
      </c>
    </row>
    <row r="30" ht="18.75" customHeight="1" spans="1:4">
      <c r="A30" s="168" t="s">
        <v>26</v>
      </c>
      <c r="B30" s="23" t="s">
        <v>26</v>
      </c>
      <c r="C30" s="166" t="s">
        <v>215</v>
      </c>
      <c r="D30" s="23"/>
    </row>
    <row r="31" ht="18.75" customHeight="1" spans="1:4">
      <c r="A31" s="169" t="s">
        <v>26</v>
      </c>
      <c r="B31" s="23" t="s">
        <v>26</v>
      </c>
      <c r="C31" s="166" t="s">
        <v>216</v>
      </c>
      <c r="D31" s="23">
        <v>7380000</v>
      </c>
    </row>
    <row r="32" ht="18.75" customHeight="1" spans="1:4">
      <c r="A32" s="169" t="s">
        <v>26</v>
      </c>
      <c r="B32" s="23" t="s">
        <v>26</v>
      </c>
      <c r="C32" s="166" t="s">
        <v>217</v>
      </c>
      <c r="D32" s="23"/>
    </row>
    <row r="33" ht="18.75" customHeight="1" spans="1:4">
      <c r="A33" s="169" t="s">
        <v>26</v>
      </c>
      <c r="B33" s="23" t="s">
        <v>26</v>
      </c>
      <c r="C33" s="166" t="s">
        <v>218</v>
      </c>
      <c r="D33" s="23"/>
    </row>
    <row r="34" ht="18.75" customHeight="1" spans="1:4">
      <c r="A34" s="169" t="s">
        <v>26</v>
      </c>
      <c r="B34" s="23" t="s">
        <v>26</v>
      </c>
      <c r="C34" s="166" t="s">
        <v>219</v>
      </c>
      <c r="D34" s="23"/>
    </row>
    <row r="35" ht="18.75" customHeight="1" spans="1:4">
      <c r="A35" s="55" t="s">
        <v>220</v>
      </c>
      <c r="B35" s="170">
        <v>142217836.81</v>
      </c>
      <c r="C35" s="171" t="s">
        <v>51</v>
      </c>
      <c r="D35" s="170">
        <v>142217836.81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4"/>
  <sheetViews>
    <sheetView showZeros="0" topLeftCell="A79"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0"/>
      <c r="F1" s="58"/>
      <c r="G1" s="39" t="s">
        <v>221</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"单位名称："&amp;"耿马傣族佤族自治县孟定镇"</f>
        <v>单位名称：耿马傣族佤族自治县孟定镇</v>
      </c>
      <c r="B3" s="29"/>
      <c r="C3" s="30"/>
      <c r="D3" s="30"/>
      <c r="E3" s="30"/>
      <c r="F3" s="103"/>
      <c r="G3" s="39" t="s">
        <v>1</v>
      </c>
    </row>
    <row r="4" ht="20.25" customHeight="1" spans="1:7">
      <c r="A4" s="153" t="s">
        <v>222</v>
      </c>
      <c r="B4" s="154"/>
      <c r="C4" s="108" t="s">
        <v>55</v>
      </c>
      <c r="D4" s="135" t="s">
        <v>76</v>
      </c>
      <c r="E4" s="13"/>
      <c r="F4" s="14"/>
      <c r="G4" s="128" t="s">
        <v>77</v>
      </c>
    </row>
    <row r="5" ht="20.25" customHeight="1" spans="1:7">
      <c r="A5" s="155" t="s">
        <v>74</v>
      </c>
      <c r="B5" s="155" t="s">
        <v>75</v>
      </c>
      <c r="C5" s="33"/>
      <c r="D5" s="67" t="s">
        <v>57</v>
      </c>
      <c r="E5" s="67" t="s">
        <v>223</v>
      </c>
      <c r="F5" s="67" t="s">
        <v>224</v>
      </c>
      <c r="G5" s="96"/>
    </row>
    <row r="6" ht="19.5" customHeight="1" spans="1:7">
      <c r="A6" s="155" t="s">
        <v>225</v>
      </c>
      <c r="B6" s="155" t="s">
        <v>226</v>
      </c>
      <c r="C6" s="155" t="s">
        <v>227</v>
      </c>
      <c r="D6" s="67">
        <v>4</v>
      </c>
      <c r="E6" s="156" t="s">
        <v>228</v>
      </c>
      <c r="F6" s="156" t="s">
        <v>229</v>
      </c>
      <c r="G6" s="155" t="s">
        <v>230</v>
      </c>
    </row>
    <row r="7" ht="18" customHeight="1" spans="1:7">
      <c r="A7" s="34" t="s">
        <v>85</v>
      </c>
      <c r="B7" s="34" t="s">
        <v>86</v>
      </c>
      <c r="C7" s="23">
        <v>33860626.31</v>
      </c>
      <c r="D7" s="23">
        <v>33361662.51</v>
      </c>
      <c r="E7" s="23">
        <v>30223487.3</v>
      </c>
      <c r="F7" s="23">
        <v>3138175.21</v>
      </c>
      <c r="G7" s="23">
        <v>498963.8</v>
      </c>
    </row>
    <row r="8" ht="18" customHeight="1" spans="1:7">
      <c r="A8" s="122" t="s">
        <v>87</v>
      </c>
      <c r="B8" s="122" t="s">
        <v>231</v>
      </c>
      <c r="C8" s="23">
        <v>220703.6</v>
      </c>
      <c r="D8" s="23">
        <v>180703.6</v>
      </c>
      <c r="E8" s="23">
        <v>160092</v>
      </c>
      <c r="F8" s="23">
        <v>20611.6</v>
      </c>
      <c r="G8" s="23">
        <v>40000</v>
      </c>
    </row>
    <row r="9" ht="18" customHeight="1" spans="1:7">
      <c r="A9" s="123" t="s">
        <v>88</v>
      </c>
      <c r="B9" s="123" t="s">
        <v>232</v>
      </c>
      <c r="C9" s="23">
        <v>180703.6</v>
      </c>
      <c r="D9" s="23">
        <v>180703.6</v>
      </c>
      <c r="E9" s="23">
        <v>160092</v>
      </c>
      <c r="F9" s="23">
        <v>20611.6</v>
      </c>
      <c r="G9" s="23"/>
    </row>
    <row r="10" ht="18" customHeight="1" spans="1:7">
      <c r="A10" s="123" t="s">
        <v>89</v>
      </c>
      <c r="B10" s="123" t="s">
        <v>233</v>
      </c>
      <c r="C10" s="23">
        <v>40000</v>
      </c>
      <c r="D10" s="23"/>
      <c r="E10" s="23"/>
      <c r="F10" s="23"/>
      <c r="G10" s="23">
        <v>40000</v>
      </c>
    </row>
    <row r="11" ht="18" customHeight="1" spans="1:7">
      <c r="A11" s="122" t="s">
        <v>90</v>
      </c>
      <c r="B11" s="122" t="s">
        <v>234</v>
      </c>
      <c r="C11" s="23">
        <v>23943240.38</v>
      </c>
      <c r="D11" s="23">
        <v>23619540.38</v>
      </c>
      <c r="E11" s="23">
        <v>21343963.33</v>
      </c>
      <c r="F11" s="23">
        <v>2275577.05</v>
      </c>
      <c r="G11" s="23">
        <v>323700</v>
      </c>
    </row>
    <row r="12" ht="18" customHeight="1" spans="1:7">
      <c r="A12" s="123" t="s">
        <v>91</v>
      </c>
      <c r="B12" s="123" t="s">
        <v>232</v>
      </c>
      <c r="C12" s="23">
        <v>20359586.78</v>
      </c>
      <c r="D12" s="23">
        <v>20359586.78</v>
      </c>
      <c r="E12" s="23">
        <v>18233862.77</v>
      </c>
      <c r="F12" s="23">
        <v>2125724.01</v>
      </c>
      <c r="G12" s="23"/>
    </row>
    <row r="13" ht="18" customHeight="1" spans="1:7">
      <c r="A13" s="123" t="s">
        <v>92</v>
      </c>
      <c r="B13" s="123" t="s">
        <v>233</v>
      </c>
      <c r="C13" s="23">
        <v>190000</v>
      </c>
      <c r="D13" s="23"/>
      <c r="E13" s="23"/>
      <c r="F13" s="23"/>
      <c r="G13" s="23">
        <v>190000</v>
      </c>
    </row>
    <row r="14" ht="18" customHeight="1" spans="1:7">
      <c r="A14" s="123" t="s">
        <v>93</v>
      </c>
      <c r="B14" s="123" t="s">
        <v>235</v>
      </c>
      <c r="C14" s="23">
        <v>3259953.6</v>
      </c>
      <c r="D14" s="23">
        <v>3259953.6</v>
      </c>
      <c r="E14" s="23">
        <v>3110100.56</v>
      </c>
      <c r="F14" s="23">
        <v>149853.04</v>
      </c>
      <c r="G14" s="23"/>
    </row>
    <row r="15" ht="18" customHeight="1" spans="1:7">
      <c r="A15" s="123" t="s">
        <v>94</v>
      </c>
      <c r="B15" s="123" t="s">
        <v>236</v>
      </c>
      <c r="C15" s="23">
        <v>133700</v>
      </c>
      <c r="D15" s="23"/>
      <c r="E15" s="23"/>
      <c r="F15" s="23"/>
      <c r="G15" s="23">
        <v>133700</v>
      </c>
    </row>
    <row r="16" ht="18" customHeight="1" spans="1:7">
      <c r="A16" s="122" t="s">
        <v>95</v>
      </c>
      <c r="B16" s="122" t="s">
        <v>237</v>
      </c>
      <c r="C16" s="23">
        <v>10000</v>
      </c>
      <c r="D16" s="23"/>
      <c r="E16" s="23"/>
      <c r="F16" s="23"/>
      <c r="G16" s="23">
        <v>10000</v>
      </c>
    </row>
    <row r="17" ht="18" customHeight="1" spans="1:7">
      <c r="A17" s="123" t="s">
        <v>96</v>
      </c>
      <c r="B17" s="123" t="s">
        <v>238</v>
      </c>
      <c r="C17" s="23">
        <v>10000</v>
      </c>
      <c r="D17" s="23"/>
      <c r="E17" s="23"/>
      <c r="F17" s="23"/>
      <c r="G17" s="23">
        <v>10000</v>
      </c>
    </row>
    <row r="18" ht="18" customHeight="1" spans="1:7">
      <c r="A18" s="122" t="s">
        <v>97</v>
      </c>
      <c r="B18" s="122" t="s">
        <v>239</v>
      </c>
      <c r="C18" s="23">
        <v>25263.8</v>
      </c>
      <c r="D18" s="23"/>
      <c r="E18" s="23"/>
      <c r="F18" s="23"/>
      <c r="G18" s="23">
        <v>25263.8</v>
      </c>
    </row>
    <row r="19" ht="18" customHeight="1" spans="1:7">
      <c r="A19" s="123" t="s">
        <v>98</v>
      </c>
      <c r="B19" s="123" t="s">
        <v>240</v>
      </c>
      <c r="C19" s="23">
        <v>25263.8</v>
      </c>
      <c r="D19" s="23"/>
      <c r="E19" s="23"/>
      <c r="F19" s="23"/>
      <c r="G19" s="23">
        <v>25263.8</v>
      </c>
    </row>
    <row r="20" ht="18" customHeight="1" spans="1:7">
      <c r="A20" s="122" t="s">
        <v>99</v>
      </c>
      <c r="B20" s="122" t="s">
        <v>241</v>
      </c>
      <c r="C20" s="23">
        <v>797789.12</v>
      </c>
      <c r="D20" s="23">
        <v>797789.12</v>
      </c>
      <c r="E20" s="23">
        <v>654356</v>
      </c>
      <c r="F20" s="23">
        <v>143433.12</v>
      </c>
      <c r="G20" s="23"/>
    </row>
    <row r="21" ht="18" customHeight="1" spans="1:7">
      <c r="A21" s="123" t="s">
        <v>100</v>
      </c>
      <c r="B21" s="123" t="s">
        <v>232</v>
      </c>
      <c r="C21" s="23">
        <v>797789.12</v>
      </c>
      <c r="D21" s="23">
        <v>797789.12</v>
      </c>
      <c r="E21" s="23">
        <v>654356</v>
      </c>
      <c r="F21" s="23">
        <v>143433.12</v>
      </c>
      <c r="G21" s="23"/>
    </row>
    <row r="22" ht="18" customHeight="1" spans="1:7">
      <c r="A22" s="122" t="s">
        <v>101</v>
      </c>
      <c r="B22" s="122" t="s">
        <v>242</v>
      </c>
      <c r="C22" s="23">
        <v>697266.5</v>
      </c>
      <c r="D22" s="23">
        <v>697266.5</v>
      </c>
      <c r="E22" s="23">
        <v>662959.46</v>
      </c>
      <c r="F22" s="23">
        <v>34307.04</v>
      </c>
      <c r="G22" s="23"/>
    </row>
    <row r="23" ht="18" customHeight="1" spans="1:7">
      <c r="A23" s="123" t="s">
        <v>102</v>
      </c>
      <c r="B23" s="123" t="s">
        <v>235</v>
      </c>
      <c r="C23" s="23">
        <v>697266.5</v>
      </c>
      <c r="D23" s="23">
        <v>697266.5</v>
      </c>
      <c r="E23" s="23">
        <v>662959.46</v>
      </c>
      <c r="F23" s="23">
        <v>34307.04</v>
      </c>
      <c r="G23" s="23"/>
    </row>
    <row r="24" ht="18" customHeight="1" spans="1:7">
      <c r="A24" s="122" t="s">
        <v>103</v>
      </c>
      <c r="B24" s="122" t="s">
        <v>243</v>
      </c>
      <c r="C24" s="23">
        <v>23400</v>
      </c>
      <c r="D24" s="23">
        <v>23400</v>
      </c>
      <c r="E24" s="23">
        <v>23400</v>
      </c>
      <c r="F24" s="23"/>
      <c r="G24" s="23"/>
    </row>
    <row r="25" ht="18" customHeight="1" spans="1:7">
      <c r="A25" s="123" t="s">
        <v>104</v>
      </c>
      <c r="B25" s="123" t="s">
        <v>232</v>
      </c>
      <c r="C25" s="23">
        <v>23400</v>
      </c>
      <c r="D25" s="23">
        <v>23400</v>
      </c>
      <c r="E25" s="23">
        <v>23400</v>
      </c>
      <c r="F25" s="23"/>
      <c r="G25" s="23"/>
    </row>
    <row r="26" ht="18" customHeight="1" spans="1:7">
      <c r="A26" s="122" t="s">
        <v>105</v>
      </c>
      <c r="B26" s="122" t="s">
        <v>244</v>
      </c>
      <c r="C26" s="23">
        <v>3336737.24</v>
      </c>
      <c r="D26" s="23">
        <v>3336737.24</v>
      </c>
      <c r="E26" s="23">
        <v>2990793</v>
      </c>
      <c r="F26" s="23">
        <v>345944.24</v>
      </c>
      <c r="G26" s="23"/>
    </row>
    <row r="27" ht="18" customHeight="1" spans="1:7">
      <c r="A27" s="123" t="s">
        <v>106</v>
      </c>
      <c r="B27" s="123" t="s">
        <v>232</v>
      </c>
      <c r="C27" s="23">
        <v>3336737.24</v>
      </c>
      <c r="D27" s="23">
        <v>3336737.24</v>
      </c>
      <c r="E27" s="23">
        <v>2990793</v>
      </c>
      <c r="F27" s="23">
        <v>345944.24</v>
      </c>
      <c r="G27" s="23"/>
    </row>
    <row r="28" ht="18" customHeight="1" spans="1:7">
      <c r="A28" s="122" t="s">
        <v>107</v>
      </c>
      <c r="B28" s="122" t="s">
        <v>245</v>
      </c>
      <c r="C28" s="23">
        <v>2949080.83</v>
      </c>
      <c r="D28" s="23">
        <v>2949080.83</v>
      </c>
      <c r="E28" s="23">
        <v>2808736.51</v>
      </c>
      <c r="F28" s="23">
        <v>140344.32</v>
      </c>
      <c r="G28" s="23"/>
    </row>
    <row r="29" ht="18" customHeight="1" spans="1:7">
      <c r="A29" s="123" t="s">
        <v>108</v>
      </c>
      <c r="B29" s="123" t="s">
        <v>235</v>
      </c>
      <c r="C29" s="23">
        <v>2949080.83</v>
      </c>
      <c r="D29" s="23">
        <v>2949080.83</v>
      </c>
      <c r="E29" s="23">
        <v>2808736.51</v>
      </c>
      <c r="F29" s="23">
        <v>140344.32</v>
      </c>
      <c r="G29" s="23"/>
    </row>
    <row r="30" ht="18" customHeight="1" spans="1:7">
      <c r="A30" s="122" t="s">
        <v>109</v>
      </c>
      <c r="B30" s="122" t="s">
        <v>246</v>
      </c>
      <c r="C30" s="23">
        <v>14400</v>
      </c>
      <c r="D30" s="23">
        <v>14400</v>
      </c>
      <c r="E30" s="23">
        <v>14400</v>
      </c>
      <c r="F30" s="23"/>
      <c r="G30" s="23"/>
    </row>
    <row r="31" ht="18" customHeight="1" spans="1:7">
      <c r="A31" s="123" t="s">
        <v>110</v>
      </c>
      <c r="B31" s="123" t="s">
        <v>247</v>
      </c>
      <c r="C31" s="23">
        <v>14400</v>
      </c>
      <c r="D31" s="23">
        <v>14400</v>
      </c>
      <c r="E31" s="23">
        <v>14400</v>
      </c>
      <c r="F31" s="23"/>
      <c r="G31" s="23"/>
    </row>
    <row r="32" ht="18" customHeight="1" spans="1:7">
      <c r="A32" s="122" t="s">
        <v>111</v>
      </c>
      <c r="B32" s="122" t="s">
        <v>248</v>
      </c>
      <c r="C32" s="23">
        <v>1742744.84</v>
      </c>
      <c r="D32" s="23">
        <v>1742744.84</v>
      </c>
      <c r="E32" s="23">
        <v>1564787</v>
      </c>
      <c r="F32" s="23">
        <v>177957.84</v>
      </c>
      <c r="G32" s="23"/>
    </row>
    <row r="33" ht="18" customHeight="1" spans="1:7">
      <c r="A33" s="123" t="s">
        <v>112</v>
      </c>
      <c r="B33" s="123" t="s">
        <v>232</v>
      </c>
      <c r="C33" s="23">
        <v>1742744.84</v>
      </c>
      <c r="D33" s="23">
        <v>1742744.84</v>
      </c>
      <c r="E33" s="23">
        <v>1564787</v>
      </c>
      <c r="F33" s="23">
        <v>177957.84</v>
      </c>
      <c r="G33" s="23"/>
    </row>
    <row r="34" ht="18" customHeight="1" spans="1:7">
      <c r="A34" s="122" t="s">
        <v>113</v>
      </c>
      <c r="B34" s="122" t="s">
        <v>249</v>
      </c>
      <c r="C34" s="23">
        <v>100000</v>
      </c>
      <c r="D34" s="23"/>
      <c r="E34" s="23"/>
      <c r="F34" s="23"/>
      <c r="G34" s="23">
        <v>100000</v>
      </c>
    </row>
    <row r="35" ht="18" customHeight="1" spans="1:7">
      <c r="A35" s="123" t="s">
        <v>114</v>
      </c>
      <c r="B35" s="123" t="s">
        <v>249</v>
      </c>
      <c r="C35" s="23">
        <v>100000</v>
      </c>
      <c r="D35" s="23"/>
      <c r="E35" s="23"/>
      <c r="F35" s="23"/>
      <c r="G35" s="23">
        <v>100000</v>
      </c>
    </row>
    <row r="36" ht="18" customHeight="1" spans="1:7">
      <c r="A36" s="34" t="s">
        <v>115</v>
      </c>
      <c r="B36" s="34" t="s">
        <v>116</v>
      </c>
      <c r="C36" s="23">
        <v>14540220</v>
      </c>
      <c r="D36" s="23">
        <v>12790220</v>
      </c>
      <c r="E36" s="23">
        <v>12650220</v>
      </c>
      <c r="F36" s="23">
        <v>140000</v>
      </c>
      <c r="G36" s="23">
        <v>1750000</v>
      </c>
    </row>
    <row r="37" ht="18" customHeight="1" spans="1:7">
      <c r="A37" s="122" t="s">
        <v>117</v>
      </c>
      <c r="B37" s="122" t="s">
        <v>250</v>
      </c>
      <c r="C37" s="23">
        <v>11282940</v>
      </c>
      <c r="D37" s="23">
        <v>11282940</v>
      </c>
      <c r="E37" s="23">
        <v>11282940</v>
      </c>
      <c r="F37" s="23"/>
      <c r="G37" s="23"/>
    </row>
    <row r="38" ht="18" customHeight="1" spans="1:7">
      <c r="A38" s="123" t="s">
        <v>118</v>
      </c>
      <c r="B38" s="123" t="s">
        <v>251</v>
      </c>
      <c r="C38" s="23">
        <v>11282940</v>
      </c>
      <c r="D38" s="23">
        <v>11282940</v>
      </c>
      <c r="E38" s="23">
        <v>11282940</v>
      </c>
      <c r="F38" s="23"/>
      <c r="G38" s="23"/>
    </row>
    <row r="39" ht="18" customHeight="1" spans="1:7">
      <c r="A39" s="122" t="s">
        <v>119</v>
      </c>
      <c r="B39" s="122" t="s">
        <v>252</v>
      </c>
      <c r="C39" s="23">
        <v>3257280</v>
      </c>
      <c r="D39" s="23">
        <v>1507280</v>
      </c>
      <c r="E39" s="23">
        <v>1367280</v>
      </c>
      <c r="F39" s="23">
        <v>140000</v>
      </c>
      <c r="G39" s="23">
        <v>1750000</v>
      </c>
    </row>
    <row r="40" ht="18" customHeight="1" spans="1:7">
      <c r="A40" s="123" t="s">
        <v>120</v>
      </c>
      <c r="B40" s="123" t="s">
        <v>252</v>
      </c>
      <c r="C40" s="23">
        <v>3257280</v>
      </c>
      <c r="D40" s="23">
        <v>1507280</v>
      </c>
      <c r="E40" s="23">
        <v>1367280</v>
      </c>
      <c r="F40" s="23">
        <v>140000</v>
      </c>
      <c r="G40" s="23">
        <v>1750000</v>
      </c>
    </row>
    <row r="41" ht="18" customHeight="1" spans="1:7">
      <c r="A41" s="34" t="s">
        <v>121</v>
      </c>
      <c r="B41" s="34" t="s">
        <v>122</v>
      </c>
      <c r="C41" s="23">
        <v>148200</v>
      </c>
      <c r="D41" s="23">
        <v>148200</v>
      </c>
      <c r="E41" s="23">
        <v>148200</v>
      </c>
      <c r="F41" s="23"/>
      <c r="G41" s="23"/>
    </row>
    <row r="42" ht="18" customHeight="1" spans="1:7">
      <c r="A42" s="122" t="s">
        <v>123</v>
      </c>
      <c r="B42" s="122" t="s">
        <v>253</v>
      </c>
      <c r="C42" s="23">
        <v>148200</v>
      </c>
      <c r="D42" s="23">
        <v>148200</v>
      </c>
      <c r="E42" s="23">
        <v>148200</v>
      </c>
      <c r="F42" s="23"/>
      <c r="G42" s="23"/>
    </row>
    <row r="43" ht="18" customHeight="1" spans="1:7">
      <c r="A43" s="123" t="s">
        <v>124</v>
      </c>
      <c r="B43" s="123" t="s">
        <v>254</v>
      </c>
      <c r="C43" s="23">
        <v>148200</v>
      </c>
      <c r="D43" s="23">
        <v>148200</v>
      </c>
      <c r="E43" s="23">
        <v>148200</v>
      </c>
      <c r="F43" s="23"/>
      <c r="G43" s="23"/>
    </row>
    <row r="44" ht="18" customHeight="1" spans="1:7">
      <c r="A44" s="34" t="s">
        <v>125</v>
      </c>
      <c r="B44" s="34" t="s">
        <v>126</v>
      </c>
      <c r="C44" s="23">
        <v>53670119.56</v>
      </c>
      <c r="D44" s="23">
        <v>53670119.56</v>
      </c>
      <c r="E44" s="23">
        <v>53670119.56</v>
      </c>
      <c r="F44" s="23"/>
      <c r="G44" s="23"/>
    </row>
    <row r="45" ht="18" customHeight="1" spans="1:7">
      <c r="A45" s="122" t="s">
        <v>127</v>
      </c>
      <c r="B45" s="122" t="s">
        <v>255</v>
      </c>
      <c r="C45" s="23">
        <v>254880</v>
      </c>
      <c r="D45" s="23">
        <v>254880</v>
      </c>
      <c r="E45" s="23">
        <v>254880</v>
      </c>
      <c r="F45" s="23"/>
      <c r="G45" s="23"/>
    </row>
    <row r="46" ht="18" customHeight="1" spans="1:7">
      <c r="A46" s="123" t="s">
        <v>128</v>
      </c>
      <c r="B46" s="123" t="s">
        <v>256</v>
      </c>
      <c r="C46" s="23">
        <v>254880</v>
      </c>
      <c r="D46" s="23">
        <v>254880</v>
      </c>
      <c r="E46" s="23">
        <v>254880</v>
      </c>
      <c r="F46" s="23"/>
      <c r="G46" s="23"/>
    </row>
    <row r="47" ht="18" customHeight="1" spans="1:7">
      <c r="A47" s="122" t="s">
        <v>129</v>
      </c>
      <c r="B47" s="122" t="s">
        <v>257</v>
      </c>
      <c r="C47" s="23">
        <v>47590000</v>
      </c>
      <c r="D47" s="23">
        <v>47590000</v>
      </c>
      <c r="E47" s="23">
        <v>47590000</v>
      </c>
      <c r="F47" s="23"/>
      <c r="G47" s="23"/>
    </row>
    <row r="48" ht="18" customHeight="1" spans="1:7">
      <c r="A48" s="123" t="s">
        <v>130</v>
      </c>
      <c r="B48" s="123" t="s">
        <v>258</v>
      </c>
      <c r="C48" s="23">
        <v>47590000</v>
      </c>
      <c r="D48" s="23">
        <v>47590000</v>
      </c>
      <c r="E48" s="23">
        <v>47590000</v>
      </c>
      <c r="F48" s="23"/>
      <c r="G48" s="23"/>
    </row>
    <row r="49" ht="18" customHeight="1" spans="1:7">
      <c r="A49" s="122" t="s">
        <v>131</v>
      </c>
      <c r="B49" s="122" t="s">
        <v>259</v>
      </c>
      <c r="C49" s="23">
        <v>5378268.72</v>
      </c>
      <c r="D49" s="23">
        <v>5378268.72</v>
      </c>
      <c r="E49" s="23">
        <v>5378268.72</v>
      </c>
      <c r="F49" s="23"/>
      <c r="G49" s="23"/>
    </row>
    <row r="50" ht="18" customHeight="1" spans="1:7">
      <c r="A50" s="123" t="s">
        <v>132</v>
      </c>
      <c r="B50" s="123" t="s">
        <v>260</v>
      </c>
      <c r="C50" s="23">
        <v>1933623.6</v>
      </c>
      <c r="D50" s="23">
        <v>1933623.6</v>
      </c>
      <c r="E50" s="23">
        <v>1933623.6</v>
      </c>
      <c r="F50" s="23"/>
      <c r="G50" s="23"/>
    </row>
    <row r="51" ht="18" customHeight="1" spans="1:7">
      <c r="A51" s="123" t="s">
        <v>133</v>
      </c>
      <c r="B51" s="123" t="s">
        <v>261</v>
      </c>
      <c r="C51" s="23">
        <v>3444645.12</v>
      </c>
      <c r="D51" s="23">
        <v>3444645.12</v>
      </c>
      <c r="E51" s="23">
        <v>3444645.12</v>
      </c>
      <c r="F51" s="23"/>
      <c r="G51" s="23"/>
    </row>
    <row r="52" ht="18" customHeight="1" spans="1:7">
      <c r="A52" s="122" t="s">
        <v>134</v>
      </c>
      <c r="B52" s="122" t="s">
        <v>262</v>
      </c>
      <c r="C52" s="23">
        <v>396570.84</v>
      </c>
      <c r="D52" s="23">
        <v>396570.84</v>
      </c>
      <c r="E52" s="23">
        <v>396570.84</v>
      </c>
      <c r="F52" s="23"/>
      <c r="G52" s="23"/>
    </row>
    <row r="53" ht="18" customHeight="1" spans="1:7">
      <c r="A53" s="123" t="s">
        <v>135</v>
      </c>
      <c r="B53" s="123" t="s">
        <v>263</v>
      </c>
      <c r="C53" s="23">
        <v>396570.84</v>
      </c>
      <c r="D53" s="23">
        <v>396570.84</v>
      </c>
      <c r="E53" s="23">
        <v>396570.84</v>
      </c>
      <c r="F53" s="23"/>
      <c r="G53" s="23"/>
    </row>
    <row r="54" ht="18" customHeight="1" spans="1:7">
      <c r="A54" s="122" t="s">
        <v>136</v>
      </c>
      <c r="B54" s="122" t="s">
        <v>264</v>
      </c>
      <c r="C54" s="23">
        <v>21600</v>
      </c>
      <c r="D54" s="23">
        <v>21600</v>
      </c>
      <c r="E54" s="23">
        <v>21600</v>
      </c>
      <c r="F54" s="23"/>
      <c r="G54" s="23"/>
    </row>
    <row r="55" ht="18" customHeight="1" spans="1:7">
      <c r="A55" s="123" t="s">
        <v>137</v>
      </c>
      <c r="B55" s="123" t="s">
        <v>265</v>
      </c>
      <c r="C55" s="23">
        <v>21600</v>
      </c>
      <c r="D55" s="23">
        <v>21600</v>
      </c>
      <c r="E55" s="23">
        <v>21600</v>
      </c>
      <c r="F55" s="23"/>
      <c r="G55" s="23"/>
    </row>
    <row r="56" ht="18" customHeight="1" spans="1:7">
      <c r="A56" s="122" t="s">
        <v>138</v>
      </c>
      <c r="B56" s="122" t="s">
        <v>266</v>
      </c>
      <c r="C56" s="23">
        <v>28800</v>
      </c>
      <c r="D56" s="23">
        <v>28800</v>
      </c>
      <c r="E56" s="23">
        <v>28800</v>
      </c>
      <c r="F56" s="23"/>
      <c r="G56" s="23"/>
    </row>
    <row r="57" ht="18" customHeight="1" spans="1:7">
      <c r="A57" s="123" t="s">
        <v>139</v>
      </c>
      <c r="B57" s="123" t="s">
        <v>267</v>
      </c>
      <c r="C57" s="23">
        <v>28800</v>
      </c>
      <c r="D57" s="23">
        <v>28800</v>
      </c>
      <c r="E57" s="23">
        <v>28800</v>
      </c>
      <c r="F57" s="23"/>
      <c r="G57" s="23"/>
    </row>
    <row r="58" ht="18" customHeight="1" spans="1:7">
      <c r="A58" s="34" t="s">
        <v>140</v>
      </c>
      <c r="B58" s="34" t="s">
        <v>141</v>
      </c>
      <c r="C58" s="23">
        <v>2025903.33</v>
      </c>
      <c r="D58" s="23">
        <v>2025903.33</v>
      </c>
      <c r="E58" s="23">
        <v>2025903.33</v>
      </c>
      <c r="F58" s="23"/>
      <c r="G58" s="23"/>
    </row>
    <row r="59" ht="18" customHeight="1" spans="1:7">
      <c r="A59" s="122" t="s">
        <v>142</v>
      </c>
      <c r="B59" s="122" t="s">
        <v>268</v>
      </c>
      <c r="C59" s="23">
        <v>385200</v>
      </c>
      <c r="D59" s="23">
        <v>385200</v>
      </c>
      <c r="E59" s="23">
        <v>385200</v>
      </c>
      <c r="F59" s="23"/>
      <c r="G59" s="23"/>
    </row>
    <row r="60" ht="18" customHeight="1" spans="1:7">
      <c r="A60" s="123" t="s">
        <v>143</v>
      </c>
      <c r="B60" s="123" t="s">
        <v>269</v>
      </c>
      <c r="C60" s="23">
        <v>385200</v>
      </c>
      <c r="D60" s="23">
        <v>385200</v>
      </c>
      <c r="E60" s="23">
        <v>385200</v>
      </c>
      <c r="F60" s="23"/>
      <c r="G60" s="23"/>
    </row>
    <row r="61" ht="18" customHeight="1" spans="1:7">
      <c r="A61" s="122" t="s">
        <v>144</v>
      </c>
      <c r="B61" s="122" t="s">
        <v>270</v>
      </c>
      <c r="C61" s="23">
        <v>1640703.33</v>
      </c>
      <c r="D61" s="23">
        <v>1640703.33</v>
      </c>
      <c r="E61" s="23">
        <v>1640703.33</v>
      </c>
      <c r="F61" s="23"/>
      <c r="G61" s="23"/>
    </row>
    <row r="62" ht="18" customHeight="1" spans="1:7">
      <c r="A62" s="123" t="s">
        <v>145</v>
      </c>
      <c r="B62" s="123" t="s">
        <v>271</v>
      </c>
      <c r="C62" s="23">
        <v>695476.52</v>
      </c>
      <c r="D62" s="23">
        <v>695476.52</v>
      </c>
      <c r="E62" s="23">
        <v>695476.52</v>
      </c>
      <c r="F62" s="23"/>
      <c r="G62" s="23"/>
    </row>
    <row r="63" ht="18" customHeight="1" spans="1:7">
      <c r="A63" s="123" t="s">
        <v>146</v>
      </c>
      <c r="B63" s="123" t="s">
        <v>272</v>
      </c>
      <c r="C63" s="23">
        <v>833084.75</v>
      </c>
      <c r="D63" s="23">
        <v>833084.75</v>
      </c>
      <c r="E63" s="23">
        <v>833084.75</v>
      </c>
      <c r="F63" s="23"/>
      <c r="G63" s="23"/>
    </row>
    <row r="64" ht="18" customHeight="1" spans="1:7">
      <c r="A64" s="123" t="s">
        <v>147</v>
      </c>
      <c r="B64" s="123" t="s">
        <v>273</v>
      </c>
      <c r="C64" s="23">
        <v>112142.06</v>
      </c>
      <c r="D64" s="23">
        <v>112142.06</v>
      </c>
      <c r="E64" s="23">
        <v>112142.06</v>
      </c>
      <c r="F64" s="23"/>
      <c r="G64" s="23"/>
    </row>
    <row r="65" ht="18" customHeight="1" spans="1:7">
      <c r="A65" s="34" t="s">
        <v>148</v>
      </c>
      <c r="B65" s="34" t="s">
        <v>149</v>
      </c>
      <c r="C65" s="23">
        <v>9808736.2</v>
      </c>
      <c r="D65" s="23"/>
      <c r="E65" s="23"/>
      <c r="F65" s="23"/>
      <c r="G65" s="23">
        <v>9808736.2</v>
      </c>
    </row>
    <row r="66" ht="18" customHeight="1" spans="1:7">
      <c r="A66" s="122" t="s">
        <v>150</v>
      </c>
      <c r="B66" s="122" t="s">
        <v>274</v>
      </c>
      <c r="C66" s="23">
        <v>9808736.2</v>
      </c>
      <c r="D66" s="23"/>
      <c r="E66" s="23"/>
      <c r="F66" s="23"/>
      <c r="G66" s="23">
        <v>9808736.2</v>
      </c>
    </row>
    <row r="67" ht="18" customHeight="1" spans="1:7">
      <c r="A67" s="123" t="s">
        <v>151</v>
      </c>
      <c r="B67" s="123" t="s">
        <v>275</v>
      </c>
      <c r="C67" s="23">
        <v>9808736.2</v>
      </c>
      <c r="D67" s="23"/>
      <c r="E67" s="23"/>
      <c r="F67" s="23"/>
      <c r="G67" s="23">
        <v>9808736.2</v>
      </c>
    </row>
    <row r="68" ht="18" customHeight="1" spans="1:7">
      <c r="A68" s="34" t="s">
        <v>152</v>
      </c>
      <c r="B68" s="34" t="s">
        <v>153</v>
      </c>
      <c r="C68" s="23">
        <v>8363477.83</v>
      </c>
      <c r="D68" s="23">
        <v>6069477.83</v>
      </c>
      <c r="E68" s="23">
        <v>5811803.19</v>
      </c>
      <c r="F68" s="23">
        <v>257674.64</v>
      </c>
      <c r="G68" s="23">
        <v>2294000</v>
      </c>
    </row>
    <row r="69" ht="18" customHeight="1" spans="1:7">
      <c r="A69" s="122" t="s">
        <v>154</v>
      </c>
      <c r="B69" s="122" t="s">
        <v>276</v>
      </c>
      <c r="C69" s="23">
        <v>7832477.83</v>
      </c>
      <c r="D69" s="23">
        <v>5538477.83</v>
      </c>
      <c r="E69" s="23">
        <v>5280803.19</v>
      </c>
      <c r="F69" s="23">
        <v>257674.64</v>
      </c>
      <c r="G69" s="23">
        <v>2294000</v>
      </c>
    </row>
    <row r="70" ht="18" customHeight="1" spans="1:7">
      <c r="A70" s="123" t="s">
        <v>155</v>
      </c>
      <c r="B70" s="123" t="s">
        <v>232</v>
      </c>
      <c r="C70" s="23">
        <v>1538478.72</v>
      </c>
      <c r="D70" s="23">
        <v>1538478.72</v>
      </c>
      <c r="E70" s="23">
        <v>1388882</v>
      </c>
      <c r="F70" s="23">
        <v>149596.72</v>
      </c>
      <c r="G70" s="23"/>
    </row>
    <row r="71" ht="18" customHeight="1" spans="1:7">
      <c r="A71" s="123" t="s">
        <v>156</v>
      </c>
      <c r="B71" s="123" t="s">
        <v>277</v>
      </c>
      <c r="C71" s="23">
        <v>3999999.11</v>
      </c>
      <c r="D71" s="23">
        <v>3999999.11</v>
      </c>
      <c r="E71" s="23">
        <v>3891921.19</v>
      </c>
      <c r="F71" s="23">
        <v>108077.92</v>
      </c>
      <c r="G71" s="23"/>
    </row>
    <row r="72" ht="18" customHeight="1" spans="1:7">
      <c r="A72" s="123" t="s">
        <v>157</v>
      </c>
      <c r="B72" s="123" t="s">
        <v>278</v>
      </c>
      <c r="C72" s="23">
        <v>2294000</v>
      </c>
      <c r="D72" s="23"/>
      <c r="E72" s="23"/>
      <c r="F72" s="23"/>
      <c r="G72" s="23">
        <v>2294000</v>
      </c>
    </row>
    <row r="73" ht="18" customHeight="1" spans="1:7">
      <c r="A73" s="122" t="s">
        <v>158</v>
      </c>
      <c r="B73" s="122" t="s">
        <v>279</v>
      </c>
      <c r="C73" s="23">
        <v>531000</v>
      </c>
      <c r="D73" s="23">
        <v>531000</v>
      </c>
      <c r="E73" s="23">
        <v>531000</v>
      </c>
      <c r="F73" s="23"/>
      <c r="G73" s="23"/>
    </row>
    <row r="74" ht="18" customHeight="1" spans="1:7">
      <c r="A74" s="123" t="s">
        <v>159</v>
      </c>
      <c r="B74" s="123" t="s">
        <v>279</v>
      </c>
      <c r="C74" s="23">
        <v>531000</v>
      </c>
      <c r="D74" s="23">
        <v>531000</v>
      </c>
      <c r="E74" s="23">
        <v>531000</v>
      </c>
      <c r="F74" s="23"/>
      <c r="G74" s="23"/>
    </row>
    <row r="75" ht="18" customHeight="1" spans="1:7">
      <c r="A75" s="34" t="s">
        <v>160</v>
      </c>
      <c r="B75" s="34" t="s">
        <v>161</v>
      </c>
      <c r="C75" s="23">
        <v>9779469.74</v>
      </c>
      <c r="D75" s="23">
        <v>6757469.74</v>
      </c>
      <c r="E75" s="23">
        <v>6459380.3</v>
      </c>
      <c r="F75" s="23">
        <v>298089.44</v>
      </c>
      <c r="G75" s="23">
        <v>3022000</v>
      </c>
    </row>
    <row r="76" ht="18" customHeight="1" spans="1:7">
      <c r="A76" s="122" t="s">
        <v>162</v>
      </c>
      <c r="B76" s="122" t="s">
        <v>280</v>
      </c>
      <c r="C76" s="23">
        <v>6757469.74</v>
      </c>
      <c r="D76" s="23">
        <v>6757469.74</v>
      </c>
      <c r="E76" s="23">
        <v>6459380.3</v>
      </c>
      <c r="F76" s="23">
        <v>298089.44</v>
      </c>
      <c r="G76" s="23"/>
    </row>
    <row r="77" ht="18" customHeight="1" spans="1:7">
      <c r="A77" s="123" t="s">
        <v>163</v>
      </c>
      <c r="B77" s="123" t="s">
        <v>235</v>
      </c>
      <c r="C77" s="23">
        <v>6183849.8</v>
      </c>
      <c r="D77" s="23">
        <v>6183849.8</v>
      </c>
      <c r="E77" s="23">
        <v>5914204.76</v>
      </c>
      <c r="F77" s="23">
        <v>269645.04</v>
      </c>
      <c r="G77" s="23"/>
    </row>
    <row r="78" ht="18" customHeight="1" spans="1:7">
      <c r="A78" s="123" t="s">
        <v>164</v>
      </c>
      <c r="B78" s="123" t="s">
        <v>281</v>
      </c>
      <c r="C78" s="23">
        <v>573619.94</v>
      </c>
      <c r="D78" s="23">
        <v>573619.94</v>
      </c>
      <c r="E78" s="23">
        <v>545175.54</v>
      </c>
      <c r="F78" s="23">
        <v>28444.4</v>
      </c>
      <c r="G78" s="23"/>
    </row>
    <row r="79" ht="18" customHeight="1" spans="1:7">
      <c r="A79" s="122" t="s">
        <v>165</v>
      </c>
      <c r="B79" s="122" t="s">
        <v>282</v>
      </c>
      <c r="C79" s="23">
        <v>50000</v>
      </c>
      <c r="D79" s="23"/>
      <c r="E79" s="23"/>
      <c r="F79" s="23"/>
      <c r="G79" s="23">
        <v>50000</v>
      </c>
    </row>
    <row r="80" ht="18" customHeight="1" spans="1:7">
      <c r="A80" s="123" t="s">
        <v>166</v>
      </c>
      <c r="B80" s="123" t="s">
        <v>283</v>
      </c>
      <c r="C80" s="23">
        <v>50000</v>
      </c>
      <c r="D80" s="23"/>
      <c r="E80" s="23"/>
      <c r="F80" s="23"/>
      <c r="G80" s="23">
        <v>50000</v>
      </c>
    </row>
    <row r="81" ht="18" customHeight="1" spans="1:7">
      <c r="A81" s="122" t="s">
        <v>167</v>
      </c>
      <c r="B81" s="122" t="s">
        <v>284</v>
      </c>
      <c r="C81" s="23">
        <v>2972000</v>
      </c>
      <c r="D81" s="23"/>
      <c r="E81" s="23"/>
      <c r="F81" s="23"/>
      <c r="G81" s="23">
        <v>2972000</v>
      </c>
    </row>
    <row r="82" ht="18" customHeight="1" spans="1:7">
      <c r="A82" s="123" t="s">
        <v>168</v>
      </c>
      <c r="B82" s="123" t="s">
        <v>285</v>
      </c>
      <c r="C82" s="23">
        <v>2972000</v>
      </c>
      <c r="D82" s="23"/>
      <c r="E82" s="23"/>
      <c r="F82" s="23"/>
      <c r="G82" s="23">
        <v>2972000</v>
      </c>
    </row>
    <row r="83" ht="18" customHeight="1" spans="1:7">
      <c r="A83" s="34" t="s">
        <v>169</v>
      </c>
      <c r="B83" s="34" t="s">
        <v>170</v>
      </c>
      <c r="C83" s="23">
        <v>2613483.84</v>
      </c>
      <c r="D83" s="23">
        <v>2583483.84</v>
      </c>
      <c r="E83" s="23">
        <v>2583483.84</v>
      </c>
      <c r="F83" s="23"/>
      <c r="G83" s="23">
        <v>30000</v>
      </c>
    </row>
    <row r="84" ht="18" customHeight="1" spans="1:7">
      <c r="A84" s="122" t="s">
        <v>171</v>
      </c>
      <c r="B84" s="122" t="s">
        <v>286</v>
      </c>
      <c r="C84" s="23">
        <v>30000</v>
      </c>
      <c r="D84" s="23"/>
      <c r="E84" s="23"/>
      <c r="F84" s="23"/>
      <c r="G84" s="23">
        <v>30000</v>
      </c>
    </row>
    <row r="85" ht="18" customHeight="1" spans="1:7">
      <c r="A85" s="123" t="s">
        <v>172</v>
      </c>
      <c r="B85" s="123" t="s">
        <v>287</v>
      </c>
      <c r="C85" s="23">
        <v>30000</v>
      </c>
      <c r="D85" s="23"/>
      <c r="E85" s="23"/>
      <c r="F85" s="23"/>
      <c r="G85" s="23">
        <v>30000</v>
      </c>
    </row>
    <row r="86" ht="18" customHeight="1" spans="1:7">
      <c r="A86" s="122" t="s">
        <v>173</v>
      </c>
      <c r="B86" s="122" t="s">
        <v>288</v>
      </c>
      <c r="C86" s="23">
        <v>2583483.84</v>
      </c>
      <c r="D86" s="23">
        <v>2583483.84</v>
      </c>
      <c r="E86" s="23">
        <v>2583483.84</v>
      </c>
      <c r="F86" s="23"/>
      <c r="G86" s="23"/>
    </row>
    <row r="87" ht="18" customHeight="1" spans="1:7">
      <c r="A87" s="123" t="s">
        <v>174</v>
      </c>
      <c r="B87" s="123" t="s">
        <v>289</v>
      </c>
      <c r="C87" s="23">
        <v>2583483.84</v>
      </c>
      <c r="D87" s="23">
        <v>2583483.84</v>
      </c>
      <c r="E87" s="23">
        <v>2583483.84</v>
      </c>
      <c r="F87" s="23"/>
      <c r="G87" s="23"/>
    </row>
    <row r="88" ht="18" customHeight="1" spans="1:7">
      <c r="A88" s="34" t="s">
        <v>175</v>
      </c>
      <c r="B88" s="34" t="s">
        <v>176</v>
      </c>
      <c r="C88" s="23">
        <v>27600</v>
      </c>
      <c r="D88" s="23">
        <v>27600</v>
      </c>
      <c r="E88" s="23">
        <v>27600</v>
      </c>
      <c r="F88" s="23"/>
      <c r="G88" s="23"/>
    </row>
    <row r="89" ht="18" customHeight="1" spans="1:7">
      <c r="A89" s="122" t="s">
        <v>177</v>
      </c>
      <c r="B89" s="122" t="s">
        <v>290</v>
      </c>
      <c r="C89" s="23">
        <v>27600</v>
      </c>
      <c r="D89" s="23">
        <v>27600</v>
      </c>
      <c r="E89" s="23">
        <v>27600</v>
      </c>
      <c r="F89" s="23"/>
      <c r="G89" s="23"/>
    </row>
    <row r="90" ht="18" customHeight="1" spans="1:7">
      <c r="A90" s="123" t="s">
        <v>178</v>
      </c>
      <c r="B90" s="123" t="s">
        <v>232</v>
      </c>
      <c r="C90" s="23">
        <v>27600</v>
      </c>
      <c r="D90" s="23">
        <v>27600</v>
      </c>
      <c r="E90" s="23">
        <v>27600</v>
      </c>
      <c r="F90" s="23"/>
      <c r="G90" s="23"/>
    </row>
    <row r="91" ht="18" customHeight="1" spans="1:7">
      <c r="A91" s="34" t="s">
        <v>179</v>
      </c>
      <c r="B91" s="34" t="s">
        <v>84</v>
      </c>
      <c r="C91" s="23">
        <v>30000</v>
      </c>
      <c r="D91" s="23"/>
      <c r="E91" s="23"/>
      <c r="F91" s="23"/>
      <c r="G91" s="23">
        <v>30000</v>
      </c>
    </row>
    <row r="92" ht="18" customHeight="1" spans="1:7">
      <c r="A92" s="122" t="s">
        <v>182</v>
      </c>
      <c r="B92" s="122" t="s">
        <v>84</v>
      </c>
      <c r="C92" s="23">
        <v>30000</v>
      </c>
      <c r="D92" s="23"/>
      <c r="E92" s="23"/>
      <c r="F92" s="23"/>
      <c r="G92" s="23">
        <v>30000</v>
      </c>
    </row>
    <row r="93" ht="18" customHeight="1" spans="1:7">
      <c r="A93" s="123" t="s">
        <v>183</v>
      </c>
      <c r="B93" s="123" t="s">
        <v>84</v>
      </c>
      <c r="C93" s="23">
        <v>30000</v>
      </c>
      <c r="D93" s="23"/>
      <c r="E93" s="23"/>
      <c r="F93" s="23"/>
      <c r="G93" s="23">
        <v>30000</v>
      </c>
    </row>
    <row r="94" ht="18" customHeight="1" spans="1:7">
      <c r="A94" s="157" t="s">
        <v>184</v>
      </c>
      <c r="B94" s="158" t="s">
        <v>184</v>
      </c>
      <c r="C94" s="23">
        <v>134867836.81</v>
      </c>
      <c r="D94" s="23">
        <v>117434136.81</v>
      </c>
      <c r="E94" s="23">
        <v>113600197.52</v>
      </c>
      <c r="F94" s="23">
        <v>3833939.29</v>
      </c>
      <c r="G94" s="23">
        <v>17433700</v>
      </c>
    </row>
  </sheetData>
  <mergeCells count="7">
    <mergeCell ref="A2:G2"/>
    <mergeCell ref="A3:E3"/>
    <mergeCell ref="A4:B4"/>
    <mergeCell ref="D4:F4"/>
    <mergeCell ref="A94:B94"/>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9.14285714285714" defaultRowHeight="14.25" customHeight="1" outlineLevelRow="6" outlineLevelCol="5"/>
  <cols>
    <col min="1" max="1" width="23.5714285714286" customWidth="1"/>
    <col min="2" max="6" width="22.847619047619" customWidth="1"/>
  </cols>
  <sheetData>
    <row r="1" ht="15" customHeight="1" spans="1:6">
      <c r="A1" s="144"/>
      <c r="B1" s="145"/>
      <c r="C1" s="63"/>
      <c r="F1" s="89" t="s">
        <v>291</v>
      </c>
    </row>
    <row r="2" ht="39" customHeight="1" spans="1:6">
      <c r="A2" s="133" t="str">
        <f>"2025"&amp;"年一般公共预算“三公”经费支出预算表"</f>
        <v>2025年一般公共预算“三公”经费支出预算表</v>
      </c>
      <c r="B2" s="51"/>
      <c r="C2" s="51"/>
      <c r="D2" s="51"/>
      <c r="E2" s="51"/>
      <c r="F2" s="51"/>
    </row>
    <row r="3" ht="18.75" customHeight="1" spans="1:6">
      <c r="A3" s="41" t="str">
        <f>"单位名称："&amp;"耿马傣族佤族自治县孟定镇"</f>
        <v>单位名称：耿马傣族佤族自治县孟定镇</v>
      </c>
      <c r="B3" s="145"/>
      <c r="C3" s="63"/>
      <c r="D3" s="30"/>
      <c r="F3" s="89" t="s">
        <v>292</v>
      </c>
    </row>
    <row r="4" ht="18.75" customHeight="1" spans="1:6">
      <c r="A4" s="10" t="s">
        <v>293</v>
      </c>
      <c r="B4" s="31" t="s">
        <v>294</v>
      </c>
      <c r="C4" s="12" t="s">
        <v>295</v>
      </c>
      <c r="D4" s="13"/>
      <c r="E4" s="14"/>
      <c r="F4" s="31" t="s">
        <v>296</v>
      </c>
    </row>
    <row r="5" ht="18.75" customHeight="1" spans="1:6">
      <c r="A5" s="17"/>
      <c r="B5" s="33"/>
      <c r="C5" s="67" t="s">
        <v>57</v>
      </c>
      <c r="D5" s="67" t="s">
        <v>297</v>
      </c>
      <c r="E5" s="67" t="s">
        <v>298</v>
      </c>
      <c r="F5" s="33"/>
    </row>
    <row r="6" ht="18.75" customHeight="1" spans="1:6">
      <c r="A6" s="146">
        <v>1</v>
      </c>
      <c r="B6" s="147">
        <v>2</v>
      </c>
      <c r="C6" s="148">
        <v>3</v>
      </c>
      <c r="D6" s="148">
        <v>4</v>
      </c>
      <c r="E6" s="148">
        <v>5</v>
      </c>
      <c r="F6" s="147">
        <v>6</v>
      </c>
    </row>
    <row r="7" ht="18.75" customHeight="1" spans="1:6">
      <c r="A7" s="149">
        <v>144500</v>
      </c>
      <c r="B7" s="149"/>
      <c r="C7" s="149">
        <v>100000</v>
      </c>
      <c r="D7" s="149"/>
      <c r="E7" s="149">
        <v>100000</v>
      </c>
      <c r="F7" s="149">
        <v>44500</v>
      </c>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44"/>
  <sheetViews>
    <sheetView showZeros="0" topLeftCell="A220" workbookViewId="0">
      <selection activeCell="O112" sqref="O112"/>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31"/>
      <c r="D1" s="132"/>
      <c r="E1" s="132"/>
      <c r="F1" s="132"/>
      <c r="G1" s="132"/>
      <c r="H1" s="68"/>
      <c r="I1" s="68"/>
      <c r="J1" s="68"/>
      <c r="K1" s="68"/>
      <c r="L1" s="68"/>
      <c r="M1" s="68"/>
      <c r="N1" s="30"/>
      <c r="O1" s="30"/>
      <c r="P1" s="30"/>
      <c r="Q1" s="68"/>
      <c r="U1" s="131"/>
      <c r="W1" s="38" t="s">
        <v>299</v>
      </c>
    </row>
    <row r="2" ht="39.75" customHeight="1" spans="1:23">
      <c r="A2" s="133"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"单位名称："&amp;"耿马傣族佤族自治县孟定镇"</f>
        <v>单位名称：耿马傣族佤族自治县孟定镇</v>
      </c>
      <c r="B3" s="134"/>
      <c r="C3" s="134"/>
      <c r="D3" s="134"/>
      <c r="E3" s="134"/>
      <c r="F3" s="134"/>
      <c r="G3" s="134"/>
      <c r="H3" s="72"/>
      <c r="I3" s="72"/>
      <c r="J3" s="72"/>
      <c r="K3" s="72"/>
      <c r="L3" s="72"/>
      <c r="M3" s="72"/>
      <c r="N3" s="95"/>
      <c r="O3" s="95"/>
      <c r="P3" s="95"/>
      <c r="Q3" s="72"/>
      <c r="U3" s="131"/>
      <c r="W3" s="38" t="s">
        <v>292</v>
      </c>
    </row>
    <row r="4" ht="18" customHeight="1" spans="1:23">
      <c r="A4" s="10" t="s">
        <v>300</v>
      </c>
      <c r="B4" s="10" t="s">
        <v>301</v>
      </c>
      <c r="C4" s="10" t="s">
        <v>302</v>
      </c>
      <c r="D4" s="10" t="s">
        <v>303</v>
      </c>
      <c r="E4" s="10" t="s">
        <v>304</v>
      </c>
      <c r="F4" s="10" t="s">
        <v>305</v>
      </c>
      <c r="G4" s="10" t="s">
        <v>306</v>
      </c>
      <c r="H4" s="135" t="s">
        <v>307</v>
      </c>
      <c r="I4" s="65" t="s">
        <v>307</v>
      </c>
      <c r="J4" s="65"/>
      <c r="K4" s="65"/>
      <c r="L4" s="65"/>
      <c r="M4" s="65"/>
      <c r="N4" s="13"/>
      <c r="O4" s="13"/>
      <c r="P4" s="13"/>
      <c r="Q4" s="75" t="s">
        <v>61</v>
      </c>
      <c r="R4" s="65" t="s">
        <v>79</v>
      </c>
      <c r="S4" s="65"/>
      <c r="T4" s="65"/>
      <c r="U4" s="65"/>
      <c r="V4" s="65"/>
      <c r="W4" s="139"/>
    </row>
    <row r="5" ht="18" customHeight="1" spans="1:23">
      <c r="A5" s="15"/>
      <c r="B5" s="130"/>
      <c r="C5" s="15"/>
      <c r="D5" s="15"/>
      <c r="E5" s="15"/>
      <c r="F5" s="15"/>
      <c r="G5" s="15"/>
      <c r="H5" s="108" t="s">
        <v>308</v>
      </c>
      <c r="I5" s="135" t="s">
        <v>58</v>
      </c>
      <c r="J5" s="65"/>
      <c r="K5" s="65"/>
      <c r="L5" s="65"/>
      <c r="M5" s="139"/>
      <c r="N5" s="12" t="s">
        <v>309</v>
      </c>
      <c r="O5" s="13"/>
      <c r="P5" s="14"/>
      <c r="Q5" s="10" t="s">
        <v>61</v>
      </c>
      <c r="R5" s="135" t="s">
        <v>79</v>
      </c>
      <c r="S5" s="75" t="s">
        <v>64</v>
      </c>
      <c r="T5" s="65" t="s">
        <v>79</v>
      </c>
      <c r="U5" s="75" t="s">
        <v>66</v>
      </c>
      <c r="V5" s="75" t="s">
        <v>67</v>
      </c>
      <c r="W5" s="141" t="s">
        <v>68</v>
      </c>
    </row>
    <row r="6" ht="18.75" customHeight="1" spans="1:23">
      <c r="A6" s="32"/>
      <c r="B6" s="32"/>
      <c r="C6" s="32"/>
      <c r="D6" s="32"/>
      <c r="E6" s="32"/>
      <c r="F6" s="32"/>
      <c r="G6" s="32"/>
      <c r="H6" s="32"/>
      <c r="I6" s="140" t="s">
        <v>310</v>
      </c>
      <c r="J6" s="10" t="s">
        <v>311</v>
      </c>
      <c r="K6" s="10" t="s">
        <v>312</v>
      </c>
      <c r="L6" s="10" t="s">
        <v>313</v>
      </c>
      <c r="M6" s="10" t="s">
        <v>314</v>
      </c>
      <c r="N6" s="10" t="s">
        <v>58</v>
      </c>
      <c r="O6" s="10" t="s">
        <v>59</v>
      </c>
      <c r="P6" s="10" t="s">
        <v>60</v>
      </c>
      <c r="Q6" s="32"/>
      <c r="R6" s="10" t="s">
        <v>57</v>
      </c>
      <c r="S6" s="10" t="s">
        <v>64</v>
      </c>
      <c r="T6" s="10" t="s">
        <v>315</v>
      </c>
      <c r="U6" s="10" t="s">
        <v>66</v>
      </c>
      <c r="V6" s="10" t="s">
        <v>67</v>
      </c>
      <c r="W6" s="10" t="s">
        <v>68</v>
      </c>
    </row>
    <row r="7" ht="37.5" customHeight="1" spans="1:23">
      <c r="A7" s="111"/>
      <c r="B7" s="111"/>
      <c r="C7" s="111"/>
      <c r="D7" s="111"/>
      <c r="E7" s="111"/>
      <c r="F7" s="111"/>
      <c r="G7" s="111"/>
      <c r="H7" s="111"/>
      <c r="I7" s="94"/>
      <c r="J7" s="17" t="s">
        <v>316</v>
      </c>
      <c r="K7" s="17" t="s">
        <v>312</v>
      </c>
      <c r="L7" s="17" t="s">
        <v>313</v>
      </c>
      <c r="M7" s="17" t="s">
        <v>314</v>
      </c>
      <c r="N7" s="17" t="s">
        <v>312</v>
      </c>
      <c r="O7" s="17" t="s">
        <v>313</v>
      </c>
      <c r="P7" s="17" t="s">
        <v>314</v>
      </c>
      <c r="Q7" s="17" t="s">
        <v>61</v>
      </c>
      <c r="R7" s="17" t="s">
        <v>57</v>
      </c>
      <c r="S7" s="17" t="s">
        <v>64</v>
      </c>
      <c r="T7" s="17" t="s">
        <v>315</v>
      </c>
      <c r="U7" s="17" t="s">
        <v>66</v>
      </c>
      <c r="V7" s="17" t="s">
        <v>67</v>
      </c>
      <c r="W7" s="17" t="s">
        <v>68</v>
      </c>
    </row>
    <row r="8" ht="19.5" customHeight="1" spans="1:23">
      <c r="A8" s="136">
        <v>1</v>
      </c>
      <c r="B8" s="136">
        <v>2</v>
      </c>
      <c r="C8" s="136">
        <v>3</v>
      </c>
      <c r="D8" s="136">
        <v>4</v>
      </c>
      <c r="E8" s="136">
        <v>5</v>
      </c>
      <c r="F8" s="136">
        <v>6</v>
      </c>
      <c r="G8" s="136">
        <v>7</v>
      </c>
      <c r="H8" s="136">
        <v>8</v>
      </c>
      <c r="I8" s="136">
        <v>9</v>
      </c>
      <c r="J8" s="136">
        <v>10</v>
      </c>
      <c r="K8" s="136">
        <v>11</v>
      </c>
      <c r="L8" s="136">
        <v>12</v>
      </c>
      <c r="M8" s="136">
        <v>13</v>
      </c>
      <c r="N8" s="136">
        <v>14</v>
      </c>
      <c r="O8" s="136">
        <v>15</v>
      </c>
      <c r="P8" s="136">
        <v>16</v>
      </c>
      <c r="Q8" s="136">
        <v>17</v>
      </c>
      <c r="R8" s="136">
        <v>18</v>
      </c>
      <c r="S8" s="136">
        <v>19</v>
      </c>
      <c r="T8" s="136">
        <v>20</v>
      </c>
      <c r="U8" s="136">
        <v>21</v>
      </c>
      <c r="V8" s="136">
        <v>22</v>
      </c>
      <c r="W8" s="136">
        <v>23</v>
      </c>
    </row>
    <row r="9" ht="21" customHeight="1" spans="1:23">
      <c r="A9" s="137" t="s">
        <v>70</v>
      </c>
      <c r="B9" s="137"/>
      <c r="C9" s="137"/>
      <c r="D9" s="137"/>
      <c r="E9" s="137"/>
      <c r="F9" s="137"/>
      <c r="G9" s="137"/>
      <c r="H9" s="23">
        <v>117434136.81</v>
      </c>
      <c r="I9" s="23">
        <v>117434136.81</v>
      </c>
      <c r="J9" s="23"/>
      <c r="K9" s="23"/>
      <c r="L9" s="23">
        <v>117434136.81</v>
      </c>
      <c r="M9" s="23"/>
      <c r="N9" s="23"/>
      <c r="O9" s="23"/>
      <c r="P9" s="23"/>
      <c r="Q9" s="23"/>
      <c r="R9" s="23"/>
      <c r="S9" s="23"/>
      <c r="T9" s="23"/>
      <c r="U9" s="23"/>
      <c r="V9" s="23"/>
      <c r="W9" s="23"/>
    </row>
    <row r="10" ht="21" customHeight="1" spans="1:23">
      <c r="A10" s="138" t="s">
        <v>72</v>
      </c>
      <c r="B10" s="21"/>
      <c r="C10" s="21"/>
      <c r="D10" s="21"/>
      <c r="E10" s="21"/>
      <c r="F10" s="21"/>
      <c r="G10" s="21"/>
      <c r="H10" s="23">
        <v>117434136.81</v>
      </c>
      <c r="I10" s="23">
        <v>117434136.81</v>
      </c>
      <c r="J10" s="23"/>
      <c r="K10" s="23"/>
      <c r="L10" s="23">
        <v>117434136.81</v>
      </c>
      <c r="M10" s="23"/>
      <c r="N10" s="23"/>
      <c r="O10" s="23"/>
      <c r="P10" s="23"/>
      <c r="Q10" s="23"/>
      <c r="R10" s="23"/>
      <c r="S10" s="23"/>
      <c r="T10" s="23"/>
      <c r="U10" s="23"/>
      <c r="V10" s="23"/>
      <c r="W10" s="23"/>
    </row>
    <row r="11" ht="21" customHeight="1" spans="1:23">
      <c r="A11" s="138" t="s">
        <v>72</v>
      </c>
      <c r="B11" s="21" t="s">
        <v>317</v>
      </c>
      <c r="C11" s="21" t="s">
        <v>318</v>
      </c>
      <c r="D11" s="21" t="s">
        <v>88</v>
      </c>
      <c r="E11" s="21" t="s">
        <v>232</v>
      </c>
      <c r="F11" s="21" t="s">
        <v>319</v>
      </c>
      <c r="G11" s="21" t="s">
        <v>320</v>
      </c>
      <c r="H11" s="23">
        <v>54144</v>
      </c>
      <c r="I11" s="23">
        <v>54144</v>
      </c>
      <c r="J11" s="23"/>
      <c r="K11" s="23"/>
      <c r="L11" s="23">
        <v>54144</v>
      </c>
      <c r="M11" s="23"/>
      <c r="N11" s="23"/>
      <c r="O11" s="23"/>
      <c r="P11" s="23"/>
      <c r="Q11" s="23"/>
      <c r="R11" s="23"/>
      <c r="S11" s="23"/>
      <c r="T11" s="23"/>
      <c r="U11" s="23"/>
      <c r="V11" s="23"/>
      <c r="W11" s="23"/>
    </row>
    <row r="12" ht="21" customHeight="1" spans="1:23">
      <c r="A12" s="138" t="s">
        <v>72</v>
      </c>
      <c r="B12" s="21" t="s">
        <v>317</v>
      </c>
      <c r="C12" s="21" t="s">
        <v>318</v>
      </c>
      <c r="D12" s="21" t="s">
        <v>91</v>
      </c>
      <c r="E12" s="21" t="s">
        <v>232</v>
      </c>
      <c r="F12" s="21" t="s">
        <v>319</v>
      </c>
      <c r="G12" s="21" t="s">
        <v>320</v>
      </c>
      <c r="H12" s="23">
        <v>1600452</v>
      </c>
      <c r="I12" s="23">
        <v>1600452</v>
      </c>
      <c r="J12" s="23"/>
      <c r="K12" s="23"/>
      <c r="L12" s="23">
        <v>1600452</v>
      </c>
      <c r="M12" s="23"/>
      <c r="N12" s="23"/>
      <c r="O12" s="23"/>
      <c r="P12" s="23"/>
      <c r="Q12" s="23"/>
      <c r="R12" s="23"/>
      <c r="S12" s="23"/>
      <c r="T12" s="23"/>
      <c r="U12" s="23"/>
      <c r="V12" s="23"/>
      <c r="W12" s="23"/>
    </row>
    <row r="13" ht="21" customHeight="1" spans="1:23">
      <c r="A13" s="138" t="s">
        <v>72</v>
      </c>
      <c r="B13" s="21" t="s">
        <v>317</v>
      </c>
      <c r="C13" s="21" t="s">
        <v>318</v>
      </c>
      <c r="D13" s="21" t="s">
        <v>100</v>
      </c>
      <c r="E13" s="21" t="s">
        <v>232</v>
      </c>
      <c r="F13" s="21" t="s">
        <v>319</v>
      </c>
      <c r="G13" s="21" t="s">
        <v>320</v>
      </c>
      <c r="H13" s="23">
        <v>186000</v>
      </c>
      <c r="I13" s="23">
        <v>186000</v>
      </c>
      <c r="J13" s="23"/>
      <c r="K13" s="23"/>
      <c r="L13" s="23">
        <v>186000</v>
      </c>
      <c r="M13" s="23"/>
      <c r="N13" s="23"/>
      <c r="O13" s="23"/>
      <c r="P13" s="23"/>
      <c r="Q13" s="23"/>
      <c r="R13" s="23"/>
      <c r="S13" s="23"/>
      <c r="T13" s="23"/>
      <c r="U13" s="23"/>
      <c r="V13" s="23"/>
      <c r="W13" s="23"/>
    </row>
    <row r="14" ht="21" customHeight="1" spans="1:23">
      <c r="A14" s="138" t="s">
        <v>72</v>
      </c>
      <c r="B14" s="21" t="s">
        <v>317</v>
      </c>
      <c r="C14" s="21" t="s">
        <v>318</v>
      </c>
      <c r="D14" s="21" t="s">
        <v>106</v>
      </c>
      <c r="E14" s="21" t="s">
        <v>232</v>
      </c>
      <c r="F14" s="21" t="s">
        <v>319</v>
      </c>
      <c r="G14" s="21" t="s">
        <v>320</v>
      </c>
      <c r="H14" s="23">
        <v>965052</v>
      </c>
      <c r="I14" s="23">
        <v>965052</v>
      </c>
      <c r="J14" s="23"/>
      <c r="K14" s="23"/>
      <c r="L14" s="23">
        <v>965052</v>
      </c>
      <c r="M14" s="23"/>
      <c r="N14" s="23"/>
      <c r="O14" s="23"/>
      <c r="P14" s="23"/>
      <c r="Q14" s="23"/>
      <c r="R14" s="23"/>
      <c r="S14" s="23"/>
      <c r="T14" s="23"/>
      <c r="U14" s="23"/>
      <c r="V14" s="23"/>
      <c r="W14" s="23"/>
    </row>
    <row r="15" ht="21" customHeight="1" spans="1:23">
      <c r="A15" s="138" t="s">
        <v>72</v>
      </c>
      <c r="B15" s="21" t="s">
        <v>317</v>
      </c>
      <c r="C15" s="21" t="s">
        <v>318</v>
      </c>
      <c r="D15" s="21" t="s">
        <v>112</v>
      </c>
      <c r="E15" s="21" t="s">
        <v>232</v>
      </c>
      <c r="F15" s="21" t="s">
        <v>319</v>
      </c>
      <c r="G15" s="21" t="s">
        <v>320</v>
      </c>
      <c r="H15" s="23">
        <v>518820</v>
      </c>
      <c r="I15" s="23">
        <v>518820</v>
      </c>
      <c r="J15" s="23"/>
      <c r="K15" s="23"/>
      <c r="L15" s="23">
        <v>518820</v>
      </c>
      <c r="M15" s="23"/>
      <c r="N15" s="23"/>
      <c r="O15" s="23"/>
      <c r="P15" s="23"/>
      <c r="Q15" s="23"/>
      <c r="R15" s="23"/>
      <c r="S15" s="23"/>
      <c r="T15" s="23"/>
      <c r="U15" s="23"/>
      <c r="V15" s="23"/>
      <c r="W15" s="23"/>
    </row>
    <row r="16" ht="21" customHeight="1" spans="1:23">
      <c r="A16" s="138" t="s">
        <v>72</v>
      </c>
      <c r="B16" s="21" t="s">
        <v>317</v>
      </c>
      <c r="C16" s="21" t="s">
        <v>318</v>
      </c>
      <c r="D16" s="21" t="s">
        <v>155</v>
      </c>
      <c r="E16" s="21" t="s">
        <v>232</v>
      </c>
      <c r="F16" s="21" t="s">
        <v>319</v>
      </c>
      <c r="G16" s="21" t="s">
        <v>320</v>
      </c>
      <c r="H16" s="23">
        <v>484152</v>
      </c>
      <c r="I16" s="23">
        <v>484152</v>
      </c>
      <c r="J16" s="23"/>
      <c r="K16" s="23"/>
      <c r="L16" s="23">
        <v>484152</v>
      </c>
      <c r="M16" s="23"/>
      <c r="N16" s="23"/>
      <c r="O16" s="23"/>
      <c r="P16" s="23"/>
      <c r="Q16" s="23"/>
      <c r="R16" s="23"/>
      <c r="S16" s="23"/>
      <c r="T16" s="23"/>
      <c r="U16" s="23"/>
      <c r="V16" s="23"/>
      <c r="W16" s="23"/>
    </row>
    <row r="17" ht="21" customHeight="1" spans="1:23">
      <c r="A17" s="138" t="s">
        <v>72</v>
      </c>
      <c r="B17" s="21" t="s">
        <v>321</v>
      </c>
      <c r="C17" s="21" t="s">
        <v>322</v>
      </c>
      <c r="D17" s="21" t="s">
        <v>93</v>
      </c>
      <c r="E17" s="21" t="s">
        <v>235</v>
      </c>
      <c r="F17" s="21" t="s">
        <v>319</v>
      </c>
      <c r="G17" s="21" t="s">
        <v>320</v>
      </c>
      <c r="H17" s="23">
        <v>1201740</v>
      </c>
      <c r="I17" s="23">
        <v>1201740</v>
      </c>
      <c r="J17" s="23"/>
      <c r="K17" s="23"/>
      <c r="L17" s="23">
        <v>1201740</v>
      </c>
      <c r="M17" s="23"/>
      <c r="N17" s="23"/>
      <c r="O17" s="23"/>
      <c r="P17" s="23"/>
      <c r="Q17" s="23"/>
      <c r="R17" s="23"/>
      <c r="S17" s="23"/>
      <c r="T17" s="23"/>
      <c r="U17" s="23"/>
      <c r="V17" s="23"/>
      <c r="W17" s="23"/>
    </row>
    <row r="18" ht="21" customHeight="1" spans="1:23">
      <c r="A18" s="138" t="s">
        <v>72</v>
      </c>
      <c r="B18" s="21" t="s">
        <v>321</v>
      </c>
      <c r="C18" s="21" t="s">
        <v>322</v>
      </c>
      <c r="D18" s="21" t="s">
        <v>102</v>
      </c>
      <c r="E18" s="21" t="s">
        <v>235</v>
      </c>
      <c r="F18" s="21" t="s">
        <v>319</v>
      </c>
      <c r="G18" s="21" t="s">
        <v>320</v>
      </c>
      <c r="H18" s="23">
        <v>225612</v>
      </c>
      <c r="I18" s="23">
        <v>225612</v>
      </c>
      <c r="J18" s="23"/>
      <c r="K18" s="23"/>
      <c r="L18" s="23">
        <v>225612</v>
      </c>
      <c r="M18" s="23"/>
      <c r="N18" s="23"/>
      <c r="O18" s="23"/>
      <c r="P18" s="23"/>
      <c r="Q18" s="23"/>
      <c r="R18" s="23"/>
      <c r="S18" s="23"/>
      <c r="T18" s="23"/>
      <c r="U18" s="23"/>
      <c r="V18" s="23"/>
      <c r="W18" s="23"/>
    </row>
    <row r="19" ht="21" customHeight="1" spans="1:23">
      <c r="A19" s="138" t="s">
        <v>72</v>
      </c>
      <c r="B19" s="21" t="s">
        <v>321</v>
      </c>
      <c r="C19" s="21" t="s">
        <v>322</v>
      </c>
      <c r="D19" s="21" t="s">
        <v>108</v>
      </c>
      <c r="E19" s="21" t="s">
        <v>235</v>
      </c>
      <c r="F19" s="21" t="s">
        <v>319</v>
      </c>
      <c r="G19" s="21" t="s">
        <v>320</v>
      </c>
      <c r="H19" s="23">
        <v>1018488</v>
      </c>
      <c r="I19" s="23">
        <v>1018488</v>
      </c>
      <c r="J19" s="23"/>
      <c r="K19" s="23"/>
      <c r="L19" s="23">
        <v>1018488</v>
      </c>
      <c r="M19" s="23"/>
      <c r="N19" s="23"/>
      <c r="O19" s="23"/>
      <c r="P19" s="23"/>
      <c r="Q19" s="23"/>
      <c r="R19" s="23"/>
      <c r="S19" s="23"/>
      <c r="T19" s="23"/>
      <c r="U19" s="23"/>
      <c r="V19" s="23"/>
      <c r="W19" s="23"/>
    </row>
    <row r="20" ht="21" customHeight="1" spans="1:23">
      <c r="A20" s="138" t="s">
        <v>72</v>
      </c>
      <c r="B20" s="21" t="s">
        <v>321</v>
      </c>
      <c r="C20" s="21" t="s">
        <v>322</v>
      </c>
      <c r="D20" s="21" t="s">
        <v>156</v>
      </c>
      <c r="E20" s="21" t="s">
        <v>277</v>
      </c>
      <c r="F20" s="21" t="s">
        <v>319</v>
      </c>
      <c r="G20" s="21" t="s">
        <v>320</v>
      </c>
      <c r="H20" s="23">
        <v>681936</v>
      </c>
      <c r="I20" s="23">
        <v>681936</v>
      </c>
      <c r="J20" s="23"/>
      <c r="K20" s="23"/>
      <c r="L20" s="23">
        <v>681936</v>
      </c>
      <c r="M20" s="23"/>
      <c r="N20" s="23"/>
      <c r="O20" s="23"/>
      <c r="P20" s="23"/>
      <c r="Q20" s="23"/>
      <c r="R20" s="23"/>
      <c r="S20" s="23"/>
      <c r="T20" s="23"/>
      <c r="U20" s="23"/>
      <c r="V20" s="23"/>
      <c r="W20" s="23"/>
    </row>
    <row r="21" ht="21" customHeight="1" spans="1:23">
      <c r="A21" s="138" t="s">
        <v>72</v>
      </c>
      <c r="B21" s="21" t="s">
        <v>321</v>
      </c>
      <c r="C21" s="21" t="s">
        <v>322</v>
      </c>
      <c r="D21" s="21" t="s">
        <v>163</v>
      </c>
      <c r="E21" s="21" t="s">
        <v>235</v>
      </c>
      <c r="F21" s="21" t="s">
        <v>319</v>
      </c>
      <c r="G21" s="21" t="s">
        <v>320</v>
      </c>
      <c r="H21" s="23">
        <v>2170032</v>
      </c>
      <c r="I21" s="23">
        <v>2170032</v>
      </c>
      <c r="J21" s="23"/>
      <c r="K21" s="23"/>
      <c r="L21" s="23">
        <v>2170032</v>
      </c>
      <c r="M21" s="23"/>
      <c r="N21" s="23"/>
      <c r="O21" s="23"/>
      <c r="P21" s="23"/>
      <c r="Q21" s="23"/>
      <c r="R21" s="23"/>
      <c r="S21" s="23"/>
      <c r="T21" s="23"/>
      <c r="U21" s="23"/>
      <c r="V21" s="23"/>
      <c r="W21" s="23"/>
    </row>
    <row r="22" ht="21" customHeight="1" spans="1:23">
      <c r="A22" s="138" t="s">
        <v>72</v>
      </c>
      <c r="B22" s="21" t="s">
        <v>321</v>
      </c>
      <c r="C22" s="21" t="s">
        <v>322</v>
      </c>
      <c r="D22" s="21" t="s">
        <v>164</v>
      </c>
      <c r="E22" s="21" t="s">
        <v>281</v>
      </c>
      <c r="F22" s="21" t="s">
        <v>319</v>
      </c>
      <c r="G22" s="21" t="s">
        <v>320</v>
      </c>
      <c r="H22" s="23">
        <v>179220</v>
      </c>
      <c r="I22" s="23">
        <v>179220</v>
      </c>
      <c r="J22" s="23"/>
      <c r="K22" s="23"/>
      <c r="L22" s="23">
        <v>179220</v>
      </c>
      <c r="M22" s="23"/>
      <c r="N22" s="23"/>
      <c r="O22" s="23"/>
      <c r="P22" s="23"/>
      <c r="Q22" s="23"/>
      <c r="R22" s="23"/>
      <c r="S22" s="23"/>
      <c r="T22" s="23"/>
      <c r="U22" s="23"/>
      <c r="V22" s="23"/>
      <c r="W22" s="23"/>
    </row>
    <row r="23" ht="21" customHeight="1" spans="1:23">
      <c r="A23" s="138" t="s">
        <v>72</v>
      </c>
      <c r="B23" s="21" t="s">
        <v>317</v>
      </c>
      <c r="C23" s="21" t="s">
        <v>318</v>
      </c>
      <c r="D23" s="21" t="s">
        <v>88</v>
      </c>
      <c r="E23" s="21" t="s">
        <v>232</v>
      </c>
      <c r="F23" s="21" t="s">
        <v>323</v>
      </c>
      <c r="G23" s="21" t="s">
        <v>324</v>
      </c>
      <c r="H23" s="23">
        <v>14400</v>
      </c>
      <c r="I23" s="23">
        <v>14400</v>
      </c>
      <c r="J23" s="23"/>
      <c r="K23" s="23"/>
      <c r="L23" s="23">
        <v>14400</v>
      </c>
      <c r="M23" s="23"/>
      <c r="N23" s="23"/>
      <c r="O23" s="23"/>
      <c r="P23" s="23"/>
      <c r="Q23" s="23"/>
      <c r="R23" s="23"/>
      <c r="S23" s="23"/>
      <c r="T23" s="23"/>
      <c r="U23" s="23"/>
      <c r="V23" s="23"/>
      <c r="W23" s="23"/>
    </row>
    <row r="24" ht="21" customHeight="1" spans="1:23">
      <c r="A24" s="138" t="s">
        <v>72</v>
      </c>
      <c r="B24" s="21" t="s">
        <v>317</v>
      </c>
      <c r="C24" s="21" t="s">
        <v>318</v>
      </c>
      <c r="D24" s="21" t="s">
        <v>91</v>
      </c>
      <c r="E24" s="21" t="s">
        <v>232</v>
      </c>
      <c r="F24" s="21" t="s">
        <v>323</v>
      </c>
      <c r="G24" s="21" t="s">
        <v>324</v>
      </c>
      <c r="H24" s="23">
        <v>436800</v>
      </c>
      <c r="I24" s="23">
        <v>436800</v>
      </c>
      <c r="J24" s="23"/>
      <c r="K24" s="23"/>
      <c r="L24" s="23">
        <v>436800</v>
      </c>
      <c r="M24" s="23"/>
      <c r="N24" s="23"/>
      <c r="O24" s="23"/>
      <c r="P24" s="23"/>
      <c r="Q24" s="23"/>
      <c r="R24" s="23"/>
      <c r="S24" s="23"/>
      <c r="T24" s="23"/>
      <c r="U24" s="23"/>
      <c r="V24" s="23"/>
      <c r="W24" s="23"/>
    </row>
    <row r="25" ht="21" customHeight="1" spans="1:23">
      <c r="A25" s="138" t="s">
        <v>72</v>
      </c>
      <c r="B25" s="21" t="s">
        <v>317</v>
      </c>
      <c r="C25" s="21" t="s">
        <v>318</v>
      </c>
      <c r="D25" s="21" t="s">
        <v>100</v>
      </c>
      <c r="E25" s="21" t="s">
        <v>232</v>
      </c>
      <c r="F25" s="21" t="s">
        <v>323</v>
      </c>
      <c r="G25" s="21" t="s">
        <v>324</v>
      </c>
      <c r="H25" s="23">
        <v>54900</v>
      </c>
      <c r="I25" s="23">
        <v>54900</v>
      </c>
      <c r="J25" s="23"/>
      <c r="K25" s="23"/>
      <c r="L25" s="23">
        <v>54900</v>
      </c>
      <c r="M25" s="23"/>
      <c r="N25" s="23"/>
      <c r="O25" s="23"/>
      <c r="P25" s="23"/>
      <c r="Q25" s="23"/>
      <c r="R25" s="23"/>
      <c r="S25" s="23"/>
      <c r="T25" s="23"/>
      <c r="U25" s="23"/>
      <c r="V25" s="23"/>
      <c r="W25" s="23"/>
    </row>
    <row r="26" ht="21" customHeight="1" spans="1:23">
      <c r="A26" s="138" t="s">
        <v>72</v>
      </c>
      <c r="B26" s="21" t="s">
        <v>317</v>
      </c>
      <c r="C26" s="21" t="s">
        <v>318</v>
      </c>
      <c r="D26" s="21" t="s">
        <v>106</v>
      </c>
      <c r="E26" s="21" t="s">
        <v>232</v>
      </c>
      <c r="F26" s="21" t="s">
        <v>323</v>
      </c>
      <c r="G26" s="21" t="s">
        <v>324</v>
      </c>
      <c r="H26" s="23">
        <v>261600</v>
      </c>
      <c r="I26" s="23">
        <v>261600</v>
      </c>
      <c r="J26" s="23"/>
      <c r="K26" s="23"/>
      <c r="L26" s="23">
        <v>261600</v>
      </c>
      <c r="M26" s="23"/>
      <c r="N26" s="23"/>
      <c r="O26" s="23"/>
      <c r="P26" s="23"/>
      <c r="Q26" s="23"/>
      <c r="R26" s="23"/>
      <c r="S26" s="23"/>
      <c r="T26" s="23"/>
      <c r="U26" s="23"/>
      <c r="V26" s="23"/>
      <c r="W26" s="23"/>
    </row>
    <row r="27" ht="21" customHeight="1" spans="1:23">
      <c r="A27" s="138" t="s">
        <v>72</v>
      </c>
      <c r="B27" s="21" t="s">
        <v>317</v>
      </c>
      <c r="C27" s="21" t="s">
        <v>318</v>
      </c>
      <c r="D27" s="21" t="s">
        <v>112</v>
      </c>
      <c r="E27" s="21" t="s">
        <v>232</v>
      </c>
      <c r="F27" s="21" t="s">
        <v>323</v>
      </c>
      <c r="G27" s="21" t="s">
        <v>324</v>
      </c>
      <c r="H27" s="23">
        <v>134100</v>
      </c>
      <c r="I27" s="23">
        <v>134100</v>
      </c>
      <c r="J27" s="23"/>
      <c r="K27" s="23"/>
      <c r="L27" s="23">
        <v>134100</v>
      </c>
      <c r="M27" s="23"/>
      <c r="N27" s="23"/>
      <c r="O27" s="23"/>
      <c r="P27" s="23"/>
      <c r="Q27" s="23"/>
      <c r="R27" s="23"/>
      <c r="S27" s="23"/>
      <c r="T27" s="23"/>
      <c r="U27" s="23"/>
      <c r="V27" s="23"/>
      <c r="W27" s="23"/>
    </row>
    <row r="28" ht="21" customHeight="1" spans="1:23">
      <c r="A28" s="138" t="s">
        <v>72</v>
      </c>
      <c r="B28" s="21" t="s">
        <v>317</v>
      </c>
      <c r="C28" s="21" t="s">
        <v>318</v>
      </c>
      <c r="D28" s="21" t="s">
        <v>155</v>
      </c>
      <c r="E28" s="21" t="s">
        <v>232</v>
      </c>
      <c r="F28" s="21" t="s">
        <v>323</v>
      </c>
      <c r="G28" s="21" t="s">
        <v>324</v>
      </c>
      <c r="H28" s="23">
        <v>117000</v>
      </c>
      <c r="I28" s="23">
        <v>117000</v>
      </c>
      <c r="J28" s="23"/>
      <c r="K28" s="23"/>
      <c r="L28" s="23">
        <v>117000</v>
      </c>
      <c r="M28" s="23"/>
      <c r="N28" s="23"/>
      <c r="O28" s="23"/>
      <c r="P28" s="23"/>
      <c r="Q28" s="23"/>
      <c r="R28" s="23"/>
      <c r="S28" s="23"/>
      <c r="T28" s="23"/>
      <c r="U28" s="23"/>
      <c r="V28" s="23"/>
      <c r="W28" s="23"/>
    </row>
    <row r="29" ht="21" customHeight="1" spans="1:23">
      <c r="A29" s="138" t="s">
        <v>72</v>
      </c>
      <c r="B29" s="21" t="s">
        <v>325</v>
      </c>
      <c r="C29" s="21" t="s">
        <v>326</v>
      </c>
      <c r="D29" s="21" t="s">
        <v>88</v>
      </c>
      <c r="E29" s="21" t="s">
        <v>232</v>
      </c>
      <c r="F29" s="21" t="s">
        <v>323</v>
      </c>
      <c r="G29" s="21" t="s">
        <v>324</v>
      </c>
      <c r="H29" s="23">
        <v>6000</v>
      </c>
      <c r="I29" s="23">
        <v>6000</v>
      </c>
      <c r="J29" s="23"/>
      <c r="K29" s="23"/>
      <c r="L29" s="23">
        <v>6000</v>
      </c>
      <c r="M29" s="23"/>
      <c r="N29" s="23"/>
      <c r="O29" s="23"/>
      <c r="P29" s="23"/>
      <c r="Q29" s="23"/>
      <c r="R29" s="23"/>
      <c r="S29" s="23"/>
      <c r="T29" s="23"/>
      <c r="U29" s="23"/>
      <c r="V29" s="23"/>
      <c r="W29" s="23"/>
    </row>
    <row r="30" ht="21" customHeight="1" spans="1:23">
      <c r="A30" s="138" t="s">
        <v>72</v>
      </c>
      <c r="B30" s="21" t="s">
        <v>325</v>
      </c>
      <c r="C30" s="21" t="s">
        <v>326</v>
      </c>
      <c r="D30" s="21" t="s">
        <v>91</v>
      </c>
      <c r="E30" s="21" t="s">
        <v>232</v>
      </c>
      <c r="F30" s="21" t="s">
        <v>323</v>
      </c>
      <c r="G30" s="21" t="s">
        <v>324</v>
      </c>
      <c r="H30" s="23">
        <v>228000</v>
      </c>
      <c r="I30" s="23">
        <v>228000</v>
      </c>
      <c r="J30" s="23"/>
      <c r="K30" s="23"/>
      <c r="L30" s="23">
        <v>228000</v>
      </c>
      <c r="M30" s="23"/>
      <c r="N30" s="23"/>
      <c r="O30" s="23"/>
      <c r="P30" s="23"/>
      <c r="Q30" s="23"/>
      <c r="R30" s="23"/>
      <c r="S30" s="23"/>
      <c r="T30" s="23"/>
      <c r="U30" s="23"/>
      <c r="V30" s="23"/>
      <c r="W30" s="23"/>
    </row>
    <row r="31" ht="21" customHeight="1" spans="1:23">
      <c r="A31" s="138" t="s">
        <v>72</v>
      </c>
      <c r="B31" s="21" t="s">
        <v>325</v>
      </c>
      <c r="C31" s="21" t="s">
        <v>326</v>
      </c>
      <c r="D31" s="21" t="s">
        <v>100</v>
      </c>
      <c r="E31" s="21" t="s">
        <v>232</v>
      </c>
      <c r="F31" s="21" t="s">
        <v>323</v>
      </c>
      <c r="G31" s="21" t="s">
        <v>324</v>
      </c>
      <c r="H31" s="23">
        <v>30000</v>
      </c>
      <c r="I31" s="23">
        <v>30000</v>
      </c>
      <c r="J31" s="23"/>
      <c r="K31" s="23"/>
      <c r="L31" s="23">
        <v>30000</v>
      </c>
      <c r="M31" s="23"/>
      <c r="N31" s="23"/>
      <c r="O31" s="23"/>
      <c r="P31" s="23"/>
      <c r="Q31" s="23"/>
      <c r="R31" s="23"/>
      <c r="S31" s="23"/>
      <c r="T31" s="23"/>
      <c r="U31" s="23"/>
      <c r="V31" s="23"/>
      <c r="W31" s="23"/>
    </row>
    <row r="32" ht="21" customHeight="1" spans="1:23">
      <c r="A32" s="138" t="s">
        <v>72</v>
      </c>
      <c r="B32" s="21" t="s">
        <v>325</v>
      </c>
      <c r="C32" s="21" t="s">
        <v>326</v>
      </c>
      <c r="D32" s="21" t="s">
        <v>106</v>
      </c>
      <c r="E32" s="21" t="s">
        <v>232</v>
      </c>
      <c r="F32" s="21" t="s">
        <v>323</v>
      </c>
      <c r="G32" s="21" t="s">
        <v>324</v>
      </c>
      <c r="H32" s="23">
        <v>138000</v>
      </c>
      <c r="I32" s="23">
        <v>138000</v>
      </c>
      <c r="J32" s="23"/>
      <c r="K32" s="23"/>
      <c r="L32" s="23">
        <v>138000</v>
      </c>
      <c r="M32" s="23"/>
      <c r="N32" s="23"/>
      <c r="O32" s="23"/>
      <c r="P32" s="23"/>
      <c r="Q32" s="23"/>
      <c r="R32" s="23"/>
      <c r="S32" s="23"/>
      <c r="T32" s="23"/>
      <c r="U32" s="23"/>
      <c r="V32" s="23"/>
      <c r="W32" s="23"/>
    </row>
    <row r="33" ht="21" customHeight="1" spans="1:23">
      <c r="A33" s="138" t="s">
        <v>72</v>
      </c>
      <c r="B33" s="21" t="s">
        <v>325</v>
      </c>
      <c r="C33" s="21" t="s">
        <v>326</v>
      </c>
      <c r="D33" s="21" t="s">
        <v>112</v>
      </c>
      <c r="E33" s="21" t="s">
        <v>232</v>
      </c>
      <c r="F33" s="21" t="s">
        <v>323</v>
      </c>
      <c r="G33" s="21" t="s">
        <v>324</v>
      </c>
      <c r="H33" s="23">
        <v>72000</v>
      </c>
      <c r="I33" s="23">
        <v>72000</v>
      </c>
      <c r="J33" s="23"/>
      <c r="K33" s="23"/>
      <c r="L33" s="23">
        <v>72000</v>
      </c>
      <c r="M33" s="23"/>
      <c r="N33" s="23"/>
      <c r="O33" s="23"/>
      <c r="P33" s="23"/>
      <c r="Q33" s="23"/>
      <c r="R33" s="23"/>
      <c r="S33" s="23"/>
      <c r="T33" s="23"/>
      <c r="U33" s="23"/>
      <c r="V33" s="23"/>
      <c r="W33" s="23"/>
    </row>
    <row r="34" ht="21" customHeight="1" spans="1:23">
      <c r="A34" s="138" t="s">
        <v>72</v>
      </c>
      <c r="B34" s="21" t="s">
        <v>325</v>
      </c>
      <c r="C34" s="21" t="s">
        <v>326</v>
      </c>
      <c r="D34" s="21" t="s">
        <v>155</v>
      </c>
      <c r="E34" s="21" t="s">
        <v>232</v>
      </c>
      <c r="F34" s="21" t="s">
        <v>323</v>
      </c>
      <c r="G34" s="21" t="s">
        <v>324</v>
      </c>
      <c r="H34" s="23">
        <v>60000</v>
      </c>
      <c r="I34" s="23">
        <v>60000</v>
      </c>
      <c r="J34" s="23"/>
      <c r="K34" s="23"/>
      <c r="L34" s="23">
        <v>60000</v>
      </c>
      <c r="M34" s="23"/>
      <c r="N34" s="23"/>
      <c r="O34" s="23"/>
      <c r="P34" s="23"/>
      <c r="Q34" s="23"/>
      <c r="R34" s="23"/>
      <c r="S34" s="23"/>
      <c r="T34" s="23"/>
      <c r="U34" s="23"/>
      <c r="V34" s="23"/>
      <c r="W34" s="23"/>
    </row>
    <row r="35" ht="21" customHeight="1" spans="1:23">
      <c r="A35" s="138" t="s">
        <v>72</v>
      </c>
      <c r="B35" s="21" t="s">
        <v>317</v>
      </c>
      <c r="C35" s="21" t="s">
        <v>318</v>
      </c>
      <c r="D35" s="21" t="s">
        <v>88</v>
      </c>
      <c r="E35" s="21" t="s">
        <v>232</v>
      </c>
      <c r="F35" s="21" t="s">
        <v>323</v>
      </c>
      <c r="G35" s="21" t="s">
        <v>324</v>
      </c>
      <c r="H35" s="23">
        <v>56436</v>
      </c>
      <c r="I35" s="23">
        <v>56436</v>
      </c>
      <c r="J35" s="23"/>
      <c r="K35" s="23"/>
      <c r="L35" s="23">
        <v>56436</v>
      </c>
      <c r="M35" s="23"/>
      <c r="N35" s="23"/>
      <c r="O35" s="23"/>
      <c r="P35" s="23"/>
      <c r="Q35" s="23"/>
      <c r="R35" s="23"/>
      <c r="S35" s="23"/>
      <c r="T35" s="23"/>
      <c r="U35" s="23"/>
      <c r="V35" s="23"/>
      <c r="W35" s="23"/>
    </row>
    <row r="36" ht="21" customHeight="1" spans="1:23">
      <c r="A36" s="138" t="s">
        <v>72</v>
      </c>
      <c r="B36" s="21" t="s">
        <v>317</v>
      </c>
      <c r="C36" s="21" t="s">
        <v>318</v>
      </c>
      <c r="D36" s="21" t="s">
        <v>91</v>
      </c>
      <c r="E36" s="21" t="s">
        <v>232</v>
      </c>
      <c r="F36" s="21" t="s">
        <v>323</v>
      </c>
      <c r="G36" s="21" t="s">
        <v>324</v>
      </c>
      <c r="H36" s="23">
        <v>1832556</v>
      </c>
      <c r="I36" s="23">
        <v>1832556</v>
      </c>
      <c r="J36" s="23"/>
      <c r="K36" s="23"/>
      <c r="L36" s="23">
        <v>1832556</v>
      </c>
      <c r="M36" s="23"/>
      <c r="N36" s="23"/>
      <c r="O36" s="23"/>
      <c r="P36" s="23"/>
      <c r="Q36" s="23"/>
      <c r="R36" s="23"/>
      <c r="S36" s="23"/>
      <c r="T36" s="23"/>
      <c r="U36" s="23"/>
      <c r="V36" s="23"/>
      <c r="W36" s="23"/>
    </row>
    <row r="37" ht="21" customHeight="1" spans="1:23">
      <c r="A37" s="138" t="s">
        <v>72</v>
      </c>
      <c r="B37" s="21" t="s">
        <v>317</v>
      </c>
      <c r="C37" s="21" t="s">
        <v>318</v>
      </c>
      <c r="D37" s="21" t="s">
        <v>100</v>
      </c>
      <c r="E37" s="21" t="s">
        <v>232</v>
      </c>
      <c r="F37" s="21" t="s">
        <v>323</v>
      </c>
      <c r="G37" s="21" t="s">
        <v>324</v>
      </c>
      <c r="H37" s="23">
        <v>235656</v>
      </c>
      <c r="I37" s="23">
        <v>235656</v>
      </c>
      <c r="J37" s="23"/>
      <c r="K37" s="23"/>
      <c r="L37" s="23">
        <v>235656</v>
      </c>
      <c r="M37" s="23"/>
      <c r="N37" s="23"/>
      <c r="O37" s="23"/>
      <c r="P37" s="23"/>
      <c r="Q37" s="23"/>
      <c r="R37" s="23"/>
      <c r="S37" s="23"/>
      <c r="T37" s="23"/>
      <c r="U37" s="23"/>
      <c r="V37" s="23"/>
      <c r="W37" s="23"/>
    </row>
    <row r="38" ht="21" customHeight="1" spans="1:23">
      <c r="A38" s="138" t="s">
        <v>72</v>
      </c>
      <c r="B38" s="21" t="s">
        <v>317</v>
      </c>
      <c r="C38" s="21" t="s">
        <v>318</v>
      </c>
      <c r="D38" s="21" t="s">
        <v>106</v>
      </c>
      <c r="E38" s="21" t="s">
        <v>232</v>
      </c>
      <c r="F38" s="21" t="s">
        <v>323</v>
      </c>
      <c r="G38" s="21" t="s">
        <v>324</v>
      </c>
      <c r="H38" s="23">
        <v>1112160</v>
      </c>
      <c r="I38" s="23">
        <v>1112160</v>
      </c>
      <c r="J38" s="23"/>
      <c r="K38" s="23"/>
      <c r="L38" s="23">
        <v>1112160</v>
      </c>
      <c r="M38" s="23"/>
      <c r="N38" s="23"/>
      <c r="O38" s="23"/>
      <c r="P38" s="23"/>
      <c r="Q38" s="23"/>
      <c r="R38" s="23"/>
      <c r="S38" s="23"/>
      <c r="T38" s="23"/>
      <c r="U38" s="23"/>
      <c r="V38" s="23"/>
      <c r="W38" s="23"/>
    </row>
    <row r="39" ht="21" customHeight="1" spans="1:23">
      <c r="A39" s="138" t="s">
        <v>72</v>
      </c>
      <c r="B39" s="21" t="s">
        <v>317</v>
      </c>
      <c r="C39" s="21" t="s">
        <v>318</v>
      </c>
      <c r="D39" s="21" t="s">
        <v>112</v>
      </c>
      <c r="E39" s="21" t="s">
        <v>232</v>
      </c>
      <c r="F39" s="21" t="s">
        <v>323</v>
      </c>
      <c r="G39" s="21" t="s">
        <v>324</v>
      </c>
      <c r="H39" s="23">
        <v>579072</v>
      </c>
      <c r="I39" s="23">
        <v>579072</v>
      </c>
      <c r="J39" s="23"/>
      <c r="K39" s="23"/>
      <c r="L39" s="23">
        <v>579072</v>
      </c>
      <c r="M39" s="23"/>
      <c r="N39" s="23"/>
      <c r="O39" s="23"/>
      <c r="P39" s="23"/>
      <c r="Q39" s="23"/>
      <c r="R39" s="23"/>
      <c r="S39" s="23"/>
      <c r="T39" s="23"/>
      <c r="U39" s="23"/>
      <c r="V39" s="23"/>
      <c r="W39" s="23"/>
    </row>
    <row r="40" ht="21" customHeight="1" spans="1:23">
      <c r="A40" s="138" t="s">
        <v>72</v>
      </c>
      <c r="B40" s="21" t="s">
        <v>317</v>
      </c>
      <c r="C40" s="21" t="s">
        <v>318</v>
      </c>
      <c r="D40" s="21" t="s">
        <v>155</v>
      </c>
      <c r="E40" s="21" t="s">
        <v>232</v>
      </c>
      <c r="F40" s="21" t="s">
        <v>323</v>
      </c>
      <c r="G40" s="21" t="s">
        <v>324</v>
      </c>
      <c r="H40" s="23">
        <v>495684</v>
      </c>
      <c r="I40" s="23">
        <v>495684</v>
      </c>
      <c r="J40" s="23"/>
      <c r="K40" s="23"/>
      <c r="L40" s="23">
        <v>495684</v>
      </c>
      <c r="M40" s="23"/>
      <c r="N40" s="23"/>
      <c r="O40" s="23"/>
      <c r="P40" s="23"/>
      <c r="Q40" s="23"/>
      <c r="R40" s="23"/>
      <c r="S40" s="23"/>
      <c r="T40" s="23"/>
      <c r="U40" s="23"/>
      <c r="V40" s="23"/>
      <c r="W40" s="23"/>
    </row>
    <row r="41" ht="21" customHeight="1" spans="1:23">
      <c r="A41" s="138" t="s">
        <v>72</v>
      </c>
      <c r="B41" s="21" t="s">
        <v>321</v>
      </c>
      <c r="C41" s="21" t="s">
        <v>322</v>
      </c>
      <c r="D41" s="21" t="s">
        <v>93</v>
      </c>
      <c r="E41" s="21" t="s">
        <v>235</v>
      </c>
      <c r="F41" s="21" t="s">
        <v>323</v>
      </c>
      <c r="G41" s="21" t="s">
        <v>324</v>
      </c>
      <c r="H41" s="23">
        <v>236112</v>
      </c>
      <c r="I41" s="23">
        <v>236112</v>
      </c>
      <c r="J41" s="23"/>
      <c r="K41" s="23"/>
      <c r="L41" s="23">
        <v>236112</v>
      </c>
      <c r="M41" s="23"/>
      <c r="N41" s="23"/>
      <c r="O41" s="23"/>
      <c r="P41" s="23"/>
      <c r="Q41" s="23"/>
      <c r="R41" s="23"/>
      <c r="S41" s="23"/>
      <c r="T41" s="23"/>
      <c r="U41" s="23"/>
      <c r="V41" s="23"/>
      <c r="W41" s="23"/>
    </row>
    <row r="42" ht="21" customHeight="1" spans="1:23">
      <c r="A42" s="138" t="s">
        <v>72</v>
      </c>
      <c r="B42" s="21" t="s">
        <v>321</v>
      </c>
      <c r="C42" s="21" t="s">
        <v>322</v>
      </c>
      <c r="D42" s="21" t="s">
        <v>102</v>
      </c>
      <c r="E42" s="21" t="s">
        <v>235</v>
      </c>
      <c r="F42" s="21" t="s">
        <v>323</v>
      </c>
      <c r="G42" s="21" t="s">
        <v>324</v>
      </c>
      <c r="H42" s="23">
        <v>47400</v>
      </c>
      <c r="I42" s="23">
        <v>47400</v>
      </c>
      <c r="J42" s="23"/>
      <c r="K42" s="23"/>
      <c r="L42" s="23">
        <v>47400</v>
      </c>
      <c r="M42" s="23"/>
      <c r="N42" s="23"/>
      <c r="O42" s="23"/>
      <c r="P42" s="23"/>
      <c r="Q42" s="23"/>
      <c r="R42" s="23"/>
      <c r="S42" s="23"/>
      <c r="T42" s="23"/>
      <c r="U42" s="23"/>
      <c r="V42" s="23"/>
      <c r="W42" s="23"/>
    </row>
    <row r="43" ht="21" customHeight="1" spans="1:23">
      <c r="A43" s="138" t="s">
        <v>72</v>
      </c>
      <c r="B43" s="21" t="s">
        <v>321</v>
      </c>
      <c r="C43" s="21" t="s">
        <v>322</v>
      </c>
      <c r="D43" s="21" t="s">
        <v>108</v>
      </c>
      <c r="E43" s="21" t="s">
        <v>235</v>
      </c>
      <c r="F43" s="21" t="s">
        <v>323</v>
      </c>
      <c r="G43" s="21" t="s">
        <v>324</v>
      </c>
      <c r="H43" s="23">
        <v>203532</v>
      </c>
      <c r="I43" s="23">
        <v>203532</v>
      </c>
      <c r="J43" s="23"/>
      <c r="K43" s="23"/>
      <c r="L43" s="23">
        <v>203532</v>
      </c>
      <c r="M43" s="23"/>
      <c r="N43" s="23"/>
      <c r="O43" s="23"/>
      <c r="P43" s="23"/>
      <c r="Q43" s="23"/>
      <c r="R43" s="23"/>
      <c r="S43" s="23"/>
      <c r="T43" s="23"/>
      <c r="U43" s="23"/>
      <c r="V43" s="23"/>
      <c r="W43" s="23"/>
    </row>
    <row r="44" ht="21" customHeight="1" spans="1:23">
      <c r="A44" s="138" t="s">
        <v>72</v>
      </c>
      <c r="B44" s="21" t="s">
        <v>321</v>
      </c>
      <c r="C44" s="21" t="s">
        <v>322</v>
      </c>
      <c r="D44" s="21" t="s">
        <v>156</v>
      </c>
      <c r="E44" s="21" t="s">
        <v>277</v>
      </c>
      <c r="F44" s="21" t="s">
        <v>323</v>
      </c>
      <c r="G44" s="21" t="s">
        <v>324</v>
      </c>
      <c r="H44" s="23">
        <v>154152</v>
      </c>
      <c r="I44" s="23">
        <v>154152</v>
      </c>
      <c r="J44" s="23"/>
      <c r="K44" s="23"/>
      <c r="L44" s="23">
        <v>154152</v>
      </c>
      <c r="M44" s="23"/>
      <c r="N44" s="23"/>
      <c r="O44" s="23"/>
      <c r="P44" s="23"/>
      <c r="Q44" s="23"/>
      <c r="R44" s="23"/>
      <c r="S44" s="23"/>
      <c r="T44" s="23"/>
      <c r="U44" s="23"/>
      <c r="V44" s="23"/>
      <c r="W44" s="23"/>
    </row>
    <row r="45" ht="21" customHeight="1" spans="1:23">
      <c r="A45" s="138" t="s">
        <v>72</v>
      </c>
      <c r="B45" s="21" t="s">
        <v>321</v>
      </c>
      <c r="C45" s="21" t="s">
        <v>322</v>
      </c>
      <c r="D45" s="21" t="s">
        <v>163</v>
      </c>
      <c r="E45" s="21" t="s">
        <v>235</v>
      </c>
      <c r="F45" s="21" t="s">
        <v>323</v>
      </c>
      <c r="G45" s="21" t="s">
        <v>324</v>
      </c>
      <c r="H45" s="23">
        <v>523860</v>
      </c>
      <c r="I45" s="23">
        <v>523860</v>
      </c>
      <c r="J45" s="23"/>
      <c r="K45" s="23"/>
      <c r="L45" s="23">
        <v>523860</v>
      </c>
      <c r="M45" s="23"/>
      <c r="N45" s="23"/>
      <c r="O45" s="23"/>
      <c r="P45" s="23"/>
      <c r="Q45" s="23"/>
      <c r="R45" s="23"/>
      <c r="S45" s="23"/>
      <c r="T45" s="23"/>
      <c r="U45" s="23"/>
      <c r="V45" s="23"/>
      <c r="W45" s="23"/>
    </row>
    <row r="46" ht="21" customHeight="1" spans="1:23">
      <c r="A46" s="138" t="s">
        <v>72</v>
      </c>
      <c r="B46" s="21" t="s">
        <v>321</v>
      </c>
      <c r="C46" s="21" t="s">
        <v>322</v>
      </c>
      <c r="D46" s="21" t="s">
        <v>164</v>
      </c>
      <c r="E46" s="21" t="s">
        <v>281</v>
      </c>
      <c r="F46" s="21" t="s">
        <v>323</v>
      </c>
      <c r="G46" s="21" t="s">
        <v>324</v>
      </c>
      <c r="H46" s="23">
        <v>39840</v>
      </c>
      <c r="I46" s="23">
        <v>39840</v>
      </c>
      <c r="J46" s="23"/>
      <c r="K46" s="23"/>
      <c r="L46" s="23">
        <v>39840</v>
      </c>
      <c r="M46" s="23"/>
      <c r="N46" s="23"/>
      <c r="O46" s="23"/>
      <c r="P46" s="23"/>
      <c r="Q46" s="23"/>
      <c r="R46" s="23"/>
      <c r="S46" s="23"/>
      <c r="T46" s="23"/>
      <c r="U46" s="23"/>
      <c r="V46" s="23"/>
      <c r="W46" s="23"/>
    </row>
    <row r="47" ht="21" customHeight="1" spans="1:23">
      <c r="A47" s="138" t="s">
        <v>72</v>
      </c>
      <c r="B47" s="21" t="s">
        <v>327</v>
      </c>
      <c r="C47" s="21" t="s">
        <v>328</v>
      </c>
      <c r="D47" s="21" t="s">
        <v>93</v>
      </c>
      <c r="E47" s="21" t="s">
        <v>235</v>
      </c>
      <c r="F47" s="21" t="s">
        <v>323</v>
      </c>
      <c r="G47" s="21" t="s">
        <v>324</v>
      </c>
      <c r="H47" s="23">
        <v>150000</v>
      </c>
      <c r="I47" s="23">
        <v>150000</v>
      </c>
      <c r="J47" s="23"/>
      <c r="K47" s="23"/>
      <c r="L47" s="23">
        <v>150000</v>
      </c>
      <c r="M47" s="23"/>
      <c r="N47" s="23"/>
      <c r="O47" s="23"/>
      <c r="P47" s="23"/>
      <c r="Q47" s="23"/>
      <c r="R47" s="23"/>
      <c r="S47" s="23"/>
      <c r="T47" s="23"/>
      <c r="U47" s="23"/>
      <c r="V47" s="23"/>
      <c r="W47" s="23"/>
    </row>
    <row r="48" ht="21" customHeight="1" spans="1:23">
      <c r="A48" s="138" t="s">
        <v>72</v>
      </c>
      <c r="B48" s="21" t="s">
        <v>327</v>
      </c>
      <c r="C48" s="21" t="s">
        <v>328</v>
      </c>
      <c r="D48" s="21" t="s">
        <v>102</v>
      </c>
      <c r="E48" s="21" t="s">
        <v>235</v>
      </c>
      <c r="F48" s="21" t="s">
        <v>323</v>
      </c>
      <c r="G48" s="21" t="s">
        <v>324</v>
      </c>
      <c r="H48" s="23">
        <v>36000</v>
      </c>
      <c r="I48" s="23">
        <v>36000</v>
      </c>
      <c r="J48" s="23"/>
      <c r="K48" s="23"/>
      <c r="L48" s="23">
        <v>36000</v>
      </c>
      <c r="M48" s="23"/>
      <c r="N48" s="23"/>
      <c r="O48" s="23"/>
      <c r="P48" s="23"/>
      <c r="Q48" s="23"/>
      <c r="R48" s="23"/>
      <c r="S48" s="23"/>
      <c r="T48" s="23"/>
      <c r="U48" s="23"/>
      <c r="V48" s="23"/>
      <c r="W48" s="23"/>
    </row>
    <row r="49" ht="21" customHeight="1" spans="1:23">
      <c r="A49" s="138" t="s">
        <v>72</v>
      </c>
      <c r="B49" s="21" t="s">
        <v>327</v>
      </c>
      <c r="C49" s="21" t="s">
        <v>328</v>
      </c>
      <c r="D49" s="21" t="s">
        <v>108</v>
      </c>
      <c r="E49" s="21" t="s">
        <v>235</v>
      </c>
      <c r="F49" s="21" t="s">
        <v>323</v>
      </c>
      <c r="G49" s="21" t="s">
        <v>324</v>
      </c>
      <c r="H49" s="23">
        <v>144000</v>
      </c>
      <c r="I49" s="23">
        <v>144000</v>
      </c>
      <c r="J49" s="23"/>
      <c r="K49" s="23"/>
      <c r="L49" s="23">
        <v>144000</v>
      </c>
      <c r="M49" s="23"/>
      <c r="N49" s="23"/>
      <c r="O49" s="23"/>
      <c r="P49" s="23"/>
      <c r="Q49" s="23"/>
      <c r="R49" s="23"/>
      <c r="S49" s="23"/>
      <c r="T49" s="23"/>
      <c r="U49" s="23"/>
      <c r="V49" s="23"/>
      <c r="W49" s="23"/>
    </row>
    <row r="50" ht="21" customHeight="1" spans="1:23">
      <c r="A50" s="138" t="s">
        <v>72</v>
      </c>
      <c r="B50" s="21" t="s">
        <v>327</v>
      </c>
      <c r="C50" s="21" t="s">
        <v>328</v>
      </c>
      <c r="D50" s="21" t="s">
        <v>156</v>
      </c>
      <c r="E50" s="21" t="s">
        <v>277</v>
      </c>
      <c r="F50" s="21" t="s">
        <v>323</v>
      </c>
      <c r="G50" s="21" t="s">
        <v>324</v>
      </c>
      <c r="H50" s="23">
        <v>114000</v>
      </c>
      <c r="I50" s="23">
        <v>114000</v>
      </c>
      <c r="J50" s="23"/>
      <c r="K50" s="23"/>
      <c r="L50" s="23">
        <v>114000</v>
      </c>
      <c r="M50" s="23"/>
      <c r="N50" s="23"/>
      <c r="O50" s="23"/>
      <c r="P50" s="23"/>
      <c r="Q50" s="23"/>
      <c r="R50" s="23"/>
      <c r="S50" s="23"/>
      <c r="T50" s="23"/>
      <c r="U50" s="23"/>
      <c r="V50" s="23"/>
      <c r="W50" s="23"/>
    </row>
    <row r="51" ht="21" customHeight="1" spans="1:23">
      <c r="A51" s="138" t="s">
        <v>72</v>
      </c>
      <c r="B51" s="21" t="s">
        <v>327</v>
      </c>
      <c r="C51" s="21" t="s">
        <v>328</v>
      </c>
      <c r="D51" s="21" t="s">
        <v>163</v>
      </c>
      <c r="E51" s="21" t="s">
        <v>235</v>
      </c>
      <c r="F51" s="21" t="s">
        <v>323</v>
      </c>
      <c r="G51" s="21" t="s">
        <v>324</v>
      </c>
      <c r="H51" s="23">
        <v>270000</v>
      </c>
      <c r="I51" s="23">
        <v>270000</v>
      </c>
      <c r="J51" s="23"/>
      <c r="K51" s="23"/>
      <c r="L51" s="23">
        <v>270000</v>
      </c>
      <c r="M51" s="23"/>
      <c r="N51" s="23"/>
      <c r="O51" s="23"/>
      <c r="P51" s="23"/>
      <c r="Q51" s="23"/>
      <c r="R51" s="23"/>
      <c r="S51" s="23"/>
      <c r="T51" s="23"/>
      <c r="U51" s="23"/>
      <c r="V51" s="23"/>
      <c r="W51" s="23"/>
    </row>
    <row r="52" ht="21" customHeight="1" spans="1:23">
      <c r="A52" s="138" t="s">
        <v>72</v>
      </c>
      <c r="B52" s="21" t="s">
        <v>327</v>
      </c>
      <c r="C52" s="21" t="s">
        <v>328</v>
      </c>
      <c r="D52" s="21" t="s">
        <v>164</v>
      </c>
      <c r="E52" s="21" t="s">
        <v>281</v>
      </c>
      <c r="F52" s="21" t="s">
        <v>323</v>
      </c>
      <c r="G52" s="21" t="s">
        <v>324</v>
      </c>
      <c r="H52" s="23">
        <v>30000</v>
      </c>
      <c r="I52" s="23">
        <v>30000</v>
      </c>
      <c r="J52" s="23"/>
      <c r="K52" s="23"/>
      <c r="L52" s="23">
        <v>30000</v>
      </c>
      <c r="M52" s="23"/>
      <c r="N52" s="23"/>
      <c r="O52" s="23"/>
      <c r="P52" s="23"/>
      <c r="Q52" s="23"/>
      <c r="R52" s="23"/>
      <c r="S52" s="23"/>
      <c r="T52" s="23"/>
      <c r="U52" s="23"/>
      <c r="V52" s="23"/>
      <c r="W52" s="23"/>
    </row>
    <row r="53" ht="21" customHeight="1" spans="1:23">
      <c r="A53" s="138" t="s">
        <v>72</v>
      </c>
      <c r="B53" s="21" t="s">
        <v>317</v>
      </c>
      <c r="C53" s="21" t="s">
        <v>318</v>
      </c>
      <c r="D53" s="21" t="s">
        <v>88</v>
      </c>
      <c r="E53" s="21" t="s">
        <v>232</v>
      </c>
      <c r="F53" s="21" t="s">
        <v>329</v>
      </c>
      <c r="G53" s="21" t="s">
        <v>330</v>
      </c>
      <c r="H53" s="23">
        <v>4512</v>
      </c>
      <c r="I53" s="23">
        <v>4512</v>
      </c>
      <c r="J53" s="23"/>
      <c r="K53" s="23"/>
      <c r="L53" s="23">
        <v>4512</v>
      </c>
      <c r="M53" s="23"/>
      <c r="N53" s="23"/>
      <c r="O53" s="23"/>
      <c r="P53" s="23"/>
      <c r="Q53" s="23"/>
      <c r="R53" s="23"/>
      <c r="S53" s="23"/>
      <c r="T53" s="23"/>
      <c r="U53" s="23"/>
      <c r="V53" s="23"/>
      <c r="W53" s="23"/>
    </row>
    <row r="54" ht="21" customHeight="1" spans="1:23">
      <c r="A54" s="138" t="s">
        <v>72</v>
      </c>
      <c r="B54" s="21" t="s">
        <v>317</v>
      </c>
      <c r="C54" s="21" t="s">
        <v>318</v>
      </c>
      <c r="D54" s="21" t="s">
        <v>91</v>
      </c>
      <c r="E54" s="21" t="s">
        <v>232</v>
      </c>
      <c r="F54" s="21" t="s">
        <v>329</v>
      </c>
      <c r="G54" s="21" t="s">
        <v>330</v>
      </c>
      <c r="H54" s="23">
        <v>133371</v>
      </c>
      <c r="I54" s="23">
        <v>133371</v>
      </c>
      <c r="J54" s="23"/>
      <c r="K54" s="23"/>
      <c r="L54" s="23">
        <v>133371</v>
      </c>
      <c r="M54" s="23"/>
      <c r="N54" s="23"/>
      <c r="O54" s="23"/>
      <c r="P54" s="23"/>
      <c r="Q54" s="23"/>
      <c r="R54" s="23"/>
      <c r="S54" s="23"/>
      <c r="T54" s="23"/>
      <c r="U54" s="23"/>
      <c r="V54" s="23"/>
      <c r="W54" s="23"/>
    </row>
    <row r="55" ht="21" customHeight="1" spans="1:23">
      <c r="A55" s="138" t="s">
        <v>72</v>
      </c>
      <c r="B55" s="21" t="s">
        <v>317</v>
      </c>
      <c r="C55" s="21" t="s">
        <v>318</v>
      </c>
      <c r="D55" s="21" t="s">
        <v>100</v>
      </c>
      <c r="E55" s="21" t="s">
        <v>232</v>
      </c>
      <c r="F55" s="21" t="s">
        <v>329</v>
      </c>
      <c r="G55" s="21" t="s">
        <v>330</v>
      </c>
      <c r="H55" s="23">
        <v>15500</v>
      </c>
      <c r="I55" s="23">
        <v>15500</v>
      </c>
      <c r="J55" s="23"/>
      <c r="K55" s="23"/>
      <c r="L55" s="23">
        <v>15500</v>
      </c>
      <c r="M55" s="23"/>
      <c r="N55" s="23"/>
      <c r="O55" s="23"/>
      <c r="P55" s="23"/>
      <c r="Q55" s="23"/>
      <c r="R55" s="23"/>
      <c r="S55" s="23"/>
      <c r="T55" s="23"/>
      <c r="U55" s="23"/>
      <c r="V55" s="23"/>
      <c r="W55" s="23"/>
    </row>
    <row r="56" ht="21" customHeight="1" spans="1:23">
      <c r="A56" s="138" t="s">
        <v>72</v>
      </c>
      <c r="B56" s="21" t="s">
        <v>317</v>
      </c>
      <c r="C56" s="21" t="s">
        <v>318</v>
      </c>
      <c r="D56" s="21" t="s">
        <v>106</v>
      </c>
      <c r="E56" s="21" t="s">
        <v>232</v>
      </c>
      <c r="F56" s="21" t="s">
        <v>329</v>
      </c>
      <c r="G56" s="21" t="s">
        <v>330</v>
      </c>
      <c r="H56" s="23">
        <v>80421</v>
      </c>
      <c r="I56" s="23">
        <v>80421</v>
      </c>
      <c r="J56" s="23"/>
      <c r="K56" s="23"/>
      <c r="L56" s="23">
        <v>80421</v>
      </c>
      <c r="M56" s="23"/>
      <c r="N56" s="23"/>
      <c r="O56" s="23"/>
      <c r="P56" s="23"/>
      <c r="Q56" s="23"/>
      <c r="R56" s="23"/>
      <c r="S56" s="23"/>
      <c r="T56" s="23"/>
      <c r="U56" s="23"/>
      <c r="V56" s="23"/>
      <c r="W56" s="23"/>
    </row>
    <row r="57" ht="21" customHeight="1" spans="1:23">
      <c r="A57" s="138" t="s">
        <v>72</v>
      </c>
      <c r="B57" s="21" t="s">
        <v>317</v>
      </c>
      <c r="C57" s="21" t="s">
        <v>318</v>
      </c>
      <c r="D57" s="21" t="s">
        <v>112</v>
      </c>
      <c r="E57" s="21" t="s">
        <v>232</v>
      </c>
      <c r="F57" s="21" t="s">
        <v>329</v>
      </c>
      <c r="G57" s="21" t="s">
        <v>330</v>
      </c>
      <c r="H57" s="23">
        <v>43235</v>
      </c>
      <c r="I57" s="23">
        <v>43235</v>
      </c>
      <c r="J57" s="23"/>
      <c r="K57" s="23"/>
      <c r="L57" s="23">
        <v>43235</v>
      </c>
      <c r="M57" s="23"/>
      <c r="N57" s="23"/>
      <c r="O57" s="23"/>
      <c r="P57" s="23"/>
      <c r="Q57" s="23"/>
      <c r="R57" s="23"/>
      <c r="S57" s="23"/>
      <c r="T57" s="23"/>
      <c r="U57" s="23"/>
      <c r="V57" s="23"/>
      <c r="W57" s="23"/>
    </row>
    <row r="58" ht="21" customHeight="1" spans="1:23">
      <c r="A58" s="138" t="s">
        <v>72</v>
      </c>
      <c r="B58" s="21" t="s">
        <v>317</v>
      </c>
      <c r="C58" s="21" t="s">
        <v>318</v>
      </c>
      <c r="D58" s="21" t="s">
        <v>155</v>
      </c>
      <c r="E58" s="21" t="s">
        <v>232</v>
      </c>
      <c r="F58" s="21" t="s">
        <v>329</v>
      </c>
      <c r="G58" s="21" t="s">
        <v>330</v>
      </c>
      <c r="H58" s="23">
        <v>40346</v>
      </c>
      <c r="I58" s="23">
        <v>40346</v>
      </c>
      <c r="J58" s="23"/>
      <c r="K58" s="23"/>
      <c r="L58" s="23">
        <v>40346</v>
      </c>
      <c r="M58" s="23"/>
      <c r="N58" s="23"/>
      <c r="O58" s="23"/>
      <c r="P58" s="23"/>
      <c r="Q58" s="23"/>
      <c r="R58" s="23"/>
      <c r="S58" s="23"/>
      <c r="T58" s="23"/>
      <c r="U58" s="23"/>
      <c r="V58" s="23"/>
      <c r="W58" s="23"/>
    </row>
    <row r="59" ht="21" customHeight="1" spans="1:23">
      <c r="A59" s="138" t="s">
        <v>72</v>
      </c>
      <c r="B59" s="21" t="s">
        <v>331</v>
      </c>
      <c r="C59" s="21" t="s">
        <v>332</v>
      </c>
      <c r="D59" s="21" t="s">
        <v>88</v>
      </c>
      <c r="E59" s="21" t="s">
        <v>232</v>
      </c>
      <c r="F59" s="21" t="s">
        <v>329</v>
      </c>
      <c r="G59" s="21" t="s">
        <v>330</v>
      </c>
      <c r="H59" s="23">
        <v>24600</v>
      </c>
      <c r="I59" s="23">
        <v>24600</v>
      </c>
      <c r="J59" s="23"/>
      <c r="K59" s="23"/>
      <c r="L59" s="23">
        <v>24600</v>
      </c>
      <c r="M59" s="23"/>
      <c r="N59" s="23"/>
      <c r="O59" s="23"/>
      <c r="P59" s="23"/>
      <c r="Q59" s="23"/>
      <c r="R59" s="23"/>
      <c r="S59" s="23"/>
      <c r="T59" s="23"/>
      <c r="U59" s="23"/>
      <c r="V59" s="23"/>
      <c r="W59" s="23"/>
    </row>
    <row r="60" ht="21" customHeight="1" spans="1:23">
      <c r="A60" s="138" t="s">
        <v>72</v>
      </c>
      <c r="B60" s="21" t="s">
        <v>331</v>
      </c>
      <c r="C60" s="21" t="s">
        <v>332</v>
      </c>
      <c r="D60" s="21" t="s">
        <v>91</v>
      </c>
      <c r="E60" s="21" t="s">
        <v>232</v>
      </c>
      <c r="F60" s="21" t="s">
        <v>329</v>
      </c>
      <c r="G60" s="21" t="s">
        <v>330</v>
      </c>
      <c r="H60" s="23">
        <v>716940</v>
      </c>
      <c r="I60" s="23">
        <v>716940</v>
      </c>
      <c r="J60" s="23"/>
      <c r="K60" s="23"/>
      <c r="L60" s="23">
        <v>716940</v>
      </c>
      <c r="M60" s="23"/>
      <c r="N60" s="23"/>
      <c r="O60" s="23"/>
      <c r="P60" s="23"/>
      <c r="Q60" s="23"/>
      <c r="R60" s="23"/>
      <c r="S60" s="23"/>
      <c r="T60" s="23"/>
      <c r="U60" s="23"/>
      <c r="V60" s="23"/>
      <c r="W60" s="23"/>
    </row>
    <row r="61" ht="21" customHeight="1" spans="1:23">
      <c r="A61" s="138" t="s">
        <v>72</v>
      </c>
      <c r="B61" s="21" t="s">
        <v>331</v>
      </c>
      <c r="C61" s="21" t="s">
        <v>332</v>
      </c>
      <c r="D61" s="21" t="s">
        <v>100</v>
      </c>
      <c r="E61" s="21" t="s">
        <v>232</v>
      </c>
      <c r="F61" s="21" t="s">
        <v>329</v>
      </c>
      <c r="G61" s="21" t="s">
        <v>330</v>
      </c>
      <c r="H61" s="23">
        <v>90900</v>
      </c>
      <c r="I61" s="23">
        <v>90900</v>
      </c>
      <c r="J61" s="23"/>
      <c r="K61" s="23"/>
      <c r="L61" s="23">
        <v>90900</v>
      </c>
      <c r="M61" s="23"/>
      <c r="N61" s="23"/>
      <c r="O61" s="23"/>
      <c r="P61" s="23"/>
      <c r="Q61" s="23"/>
      <c r="R61" s="23"/>
      <c r="S61" s="23"/>
      <c r="T61" s="23"/>
      <c r="U61" s="23"/>
      <c r="V61" s="23"/>
      <c r="W61" s="23"/>
    </row>
    <row r="62" ht="21" customHeight="1" spans="1:23">
      <c r="A62" s="138" t="s">
        <v>72</v>
      </c>
      <c r="B62" s="21" t="s">
        <v>331</v>
      </c>
      <c r="C62" s="21" t="s">
        <v>332</v>
      </c>
      <c r="D62" s="21" t="s">
        <v>106</v>
      </c>
      <c r="E62" s="21" t="s">
        <v>232</v>
      </c>
      <c r="F62" s="21" t="s">
        <v>329</v>
      </c>
      <c r="G62" s="21" t="s">
        <v>330</v>
      </c>
      <c r="H62" s="23">
        <v>433560</v>
      </c>
      <c r="I62" s="23">
        <v>433560</v>
      </c>
      <c r="J62" s="23"/>
      <c r="K62" s="23"/>
      <c r="L62" s="23">
        <v>433560</v>
      </c>
      <c r="M62" s="23"/>
      <c r="N62" s="23"/>
      <c r="O62" s="23"/>
      <c r="P62" s="23"/>
      <c r="Q62" s="23"/>
      <c r="R62" s="23"/>
      <c r="S62" s="23"/>
      <c r="T62" s="23"/>
      <c r="U62" s="23"/>
      <c r="V62" s="23"/>
      <c r="W62" s="23"/>
    </row>
    <row r="63" ht="21" customHeight="1" spans="1:23">
      <c r="A63" s="138" t="s">
        <v>72</v>
      </c>
      <c r="B63" s="21" t="s">
        <v>331</v>
      </c>
      <c r="C63" s="21" t="s">
        <v>332</v>
      </c>
      <c r="D63" s="21" t="s">
        <v>112</v>
      </c>
      <c r="E63" s="21" t="s">
        <v>232</v>
      </c>
      <c r="F63" s="21" t="s">
        <v>329</v>
      </c>
      <c r="G63" s="21" t="s">
        <v>330</v>
      </c>
      <c r="H63" s="23">
        <v>217560</v>
      </c>
      <c r="I63" s="23">
        <v>217560</v>
      </c>
      <c r="J63" s="23"/>
      <c r="K63" s="23"/>
      <c r="L63" s="23">
        <v>217560</v>
      </c>
      <c r="M63" s="23"/>
      <c r="N63" s="23"/>
      <c r="O63" s="23"/>
      <c r="P63" s="23"/>
      <c r="Q63" s="23"/>
      <c r="R63" s="23"/>
      <c r="S63" s="23"/>
      <c r="T63" s="23"/>
      <c r="U63" s="23"/>
      <c r="V63" s="23"/>
      <c r="W63" s="23"/>
    </row>
    <row r="64" ht="21" customHeight="1" spans="1:23">
      <c r="A64" s="138" t="s">
        <v>72</v>
      </c>
      <c r="B64" s="21" t="s">
        <v>331</v>
      </c>
      <c r="C64" s="21" t="s">
        <v>332</v>
      </c>
      <c r="D64" s="21" t="s">
        <v>155</v>
      </c>
      <c r="E64" s="21" t="s">
        <v>232</v>
      </c>
      <c r="F64" s="21" t="s">
        <v>329</v>
      </c>
      <c r="G64" s="21" t="s">
        <v>330</v>
      </c>
      <c r="H64" s="23">
        <v>191700</v>
      </c>
      <c r="I64" s="23">
        <v>191700</v>
      </c>
      <c r="J64" s="23"/>
      <c r="K64" s="23"/>
      <c r="L64" s="23">
        <v>191700</v>
      </c>
      <c r="M64" s="23"/>
      <c r="N64" s="23"/>
      <c r="O64" s="23"/>
      <c r="P64" s="23"/>
      <c r="Q64" s="23"/>
      <c r="R64" s="23"/>
      <c r="S64" s="23"/>
      <c r="T64" s="23"/>
      <c r="U64" s="23"/>
      <c r="V64" s="23"/>
      <c r="W64" s="23"/>
    </row>
    <row r="65" ht="21" customHeight="1" spans="1:23">
      <c r="A65" s="138" t="s">
        <v>72</v>
      </c>
      <c r="B65" s="21" t="s">
        <v>333</v>
      </c>
      <c r="C65" s="21" t="s">
        <v>334</v>
      </c>
      <c r="D65" s="21" t="s">
        <v>93</v>
      </c>
      <c r="E65" s="21" t="s">
        <v>235</v>
      </c>
      <c r="F65" s="21" t="s">
        <v>335</v>
      </c>
      <c r="G65" s="21" t="s">
        <v>336</v>
      </c>
      <c r="H65" s="23">
        <v>704880</v>
      </c>
      <c r="I65" s="23">
        <v>704880</v>
      </c>
      <c r="J65" s="23"/>
      <c r="K65" s="23"/>
      <c r="L65" s="23">
        <v>704880</v>
      </c>
      <c r="M65" s="23"/>
      <c r="N65" s="23"/>
      <c r="O65" s="23"/>
      <c r="P65" s="23"/>
      <c r="Q65" s="23"/>
      <c r="R65" s="23"/>
      <c r="S65" s="23"/>
      <c r="T65" s="23"/>
      <c r="U65" s="23"/>
      <c r="V65" s="23"/>
      <c r="W65" s="23"/>
    </row>
    <row r="66" ht="21" customHeight="1" spans="1:23">
      <c r="A66" s="138" t="s">
        <v>72</v>
      </c>
      <c r="B66" s="21" t="s">
        <v>333</v>
      </c>
      <c r="C66" s="21" t="s">
        <v>334</v>
      </c>
      <c r="D66" s="21" t="s">
        <v>102</v>
      </c>
      <c r="E66" s="21" t="s">
        <v>235</v>
      </c>
      <c r="F66" s="21" t="s">
        <v>335</v>
      </c>
      <c r="G66" s="21" t="s">
        <v>336</v>
      </c>
      <c r="H66" s="23">
        <v>166080</v>
      </c>
      <c r="I66" s="23">
        <v>166080</v>
      </c>
      <c r="J66" s="23"/>
      <c r="K66" s="23"/>
      <c r="L66" s="23">
        <v>166080</v>
      </c>
      <c r="M66" s="23"/>
      <c r="N66" s="23"/>
      <c r="O66" s="23"/>
      <c r="P66" s="23"/>
      <c r="Q66" s="23"/>
      <c r="R66" s="23"/>
      <c r="S66" s="23"/>
      <c r="T66" s="23"/>
      <c r="U66" s="23"/>
      <c r="V66" s="23"/>
      <c r="W66" s="23"/>
    </row>
    <row r="67" ht="21" customHeight="1" spans="1:23">
      <c r="A67" s="138" t="s">
        <v>72</v>
      </c>
      <c r="B67" s="21" t="s">
        <v>333</v>
      </c>
      <c r="C67" s="21" t="s">
        <v>334</v>
      </c>
      <c r="D67" s="21" t="s">
        <v>108</v>
      </c>
      <c r="E67" s="21" t="s">
        <v>235</v>
      </c>
      <c r="F67" s="21" t="s">
        <v>335</v>
      </c>
      <c r="G67" s="21" t="s">
        <v>336</v>
      </c>
      <c r="H67" s="23">
        <v>672396</v>
      </c>
      <c r="I67" s="23">
        <v>672396</v>
      </c>
      <c r="J67" s="23"/>
      <c r="K67" s="23"/>
      <c r="L67" s="23">
        <v>672396</v>
      </c>
      <c r="M67" s="23"/>
      <c r="N67" s="23"/>
      <c r="O67" s="23"/>
      <c r="P67" s="23"/>
      <c r="Q67" s="23"/>
      <c r="R67" s="23"/>
      <c r="S67" s="23"/>
      <c r="T67" s="23"/>
      <c r="U67" s="23"/>
      <c r="V67" s="23"/>
      <c r="W67" s="23"/>
    </row>
    <row r="68" ht="21" customHeight="1" spans="1:23">
      <c r="A68" s="138" t="s">
        <v>72</v>
      </c>
      <c r="B68" s="21" t="s">
        <v>333</v>
      </c>
      <c r="C68" s="21" t="s">
        <v>334</v>
      </c>
      <c r="D68" s="21" t="s">
        <v>156</v>
      </c>
      <c r="E68" s="21" t="s">
        <v>277</v>
      </c>
      <c r="F68" s="21" t="s">
        <v>335</v>
      </c>
      <c r="G68" s="21" t="s">
        <v>336</v>
      </c>
      <c r="H68" s="23">
        <v>524268</v>
      </c>
      <c r="I68" s="23">
        <v>524268</v>
      </c>
      <c r="J68" s="23"/>
      <c r="K68" s="23"/>
      <c r="L68" s="23">
        <v>524268</v>
      </c>
      <c r="M68" s="23"/>
      <c r="N68" s="23"/>
      <c r="O68" s="23"/>
      <c r="P68" s="23"/>
      <c r="Q68" s="23"/>
      <c r="R68" s="23"/>
      <c r="S68" s="23"/>
      <c r="T68" s="23"/>
      <c r="U68" s="23"/>
      <c r="V68" s="23"/>
      <c r="W68" s="23"/>
    </row>
    <row r="69" ht="21" customHeight="1" spans="1:23">
      <c r="A69" s="138" t="s">
        <v>72</v>
      </c>
      <c r="B69" s="21" t="s">
        <v>333</v>
      </c>
      <c r="C69" s="21" t="s">
        <v>334</v>
      </c>
      <c r="D69" s="21" t="s">
        <v>163</v>
      </c>
      <c r="E69" s="21" t="s">
        <v>235</v>
      </c>
      <c r="F69" s="21" t="s">
        <v>335</v>
      </c>
      <c r="G69" s="21" t="s">
        <v>336</v>
      </c>
      <c r="H69" s="23">
        <v>1276560</v>
      </c>
      <c r="I69" s="23">
        <v>1276560</v>
      </c>
      <c r="J69" s="23"/>
      <c r="K69" s="23"/>
      <c r="L69" s="23">
        <v>1276560</v>
      </c>
      <c r="M69" s="23"/>
      <c r="N69" s="23"/>
      <c r="O69" s="23"/>
      <c r="P69" s="23"/>
      <c r="Q69" s="23"/>
      <c r="R69" s="23"/>
      <c r="S69" s="23"/>
      <c r="T69" s="23"/>
      <c r="U69" s="23"/>
      <c r="V69" s="23"/>
      <c r="W69" s="23"/>
    </row>
    <row r="70" ht="21" customHeight="1" spans="1:23">
      <c r="A70" s="138" t="s">
        <v>72</v>
      </c>
      <c r="B70" s="21" t="s">
        <v>333</v>
      </c>
      <c r="C70" s="21" t="s">
        <v>334</v>
      </c>
      <c r="D70" s="21" t="s">
        <v>164</v>
      </c>
      <c r="E70" s="21" t="s">
        <v>281</v>
      </c>
      <c r="F70" s="21" t="s">
        <v>335</v>
      </c>
      <c r="G70" s="21" t="s">
        <v>336</v>
      </c>
      <c r="H70" s="23">
        <v>138300</v>
      </c>
      <c r="I70" s="23">
        <v>138300</v>
      </c>
      <c r="J70" s="23"/>
      <c r="K70" s="23"/>
      <c r="L70" s="23">
        <v>138300</v>
      </c>
      <c r="M70" s="23"/>
      <c r="N70" s="23"/>
      <c r="O70" s="23"/>
      <c r="P70" s="23"/>
      <c r="Q70" s="23"/>
      <c r="R70" s="23"/>
      <c r="S70" s="23"/>
      <c r="T70" s="23"/>
      <c r="U70" s="23"/>
      <c r="V70" s="23"/>
      <c r="W70" s="23"/>
    </row>
    <row r="71" ht="21" customHeight="1" spans="1:23">
      <c r="A71" s="138" t="s">
        <v>72</v>
      </c>
      <c r="B71" s="21" t="s">
        <v>337</v>
      </c>
      <c r="C71" s="21" t="s">
        <v>338</v>
      </c>
      <c r="D71" s="21" t="s">
        <v>93</v>
      </c>
      <c r="E71" s="21" t="s">
        <v>235</v>
      </c>
      <c r="F71" s="21" t="s">
        <v>335</v>
      </c>
      <c r="G71" s="21" t="s">
        <v>336</v>
      </c>
      <c r="H71" s="23">
        <v>450000</v>
      </c>
      <c r="I71" s="23">
        <v>450000</v>
      </c>
      <c r="J71" s="23"/>
      <c r="K71" s="23"/>
      <c r="L71" s="23">
        <v>450000</v>
      </c>
      <c r="M71" s="23"/>
      <c r="N71" s="23"/>
      <c r="O71" s="23"/>
      <c r="P71" s="23"/>
      <c r="Q71" s="23"/>
      <c r="R71" s="23"/>
      <c r="S71" s="23"/>
      <c r="T71" s="23"/>
      <c r="U71" s="23"/>
      <c r="V71" s="23"/>
      <c r="W71" s="23"/>
    </row>
    <row r="72" ht="21" customHeight="1" spans="1:23">
      <c r="A72" s="138" t="s">
        <v>72</v>
      </c>
      <c r="B72" s="21" t="s">
        <v>337</v>
      </c>
      <c r="C72" s="21" t="s">
        <v>338</v>
      </c>
      <c r="D72" s="21" t="s">
        <v>102</v>
      </c>
      <c r="E72" s="21" t="s">
        <v>235</v>
      </c>
      <c r="F72" s="21" t="s">
        <v>335</v>
      </c>
      <c r="G72" s="21" t="s">
        <v>336</v>
      </c>
      <c r="H72" s="23">
        <v>108000</v>
      </c>
      <c r="I72" s="23">
        <v>108000</v>
      </c>
      <c r="J72" s="23"/>
      <c r="K72" s="23"/>
      <c r="L72" s="23">
        <v>108000</v>
      </c>
      <c r="M72" s="23"/>
      <c r="N72" s="23"/>
      <c r="O72" s="23"/>
      <c r="P72" s="23"/>
      <c r="Q72" s="23"/>
      <c r="R72" s="23"/>
      <c r="S72" s="23"/>
      <c r="T72" s="23"/>
      <c r="U72" s="23"/>
      <c r="V72" s="23"/>
      <c r="W72" s="23"/>
    </row>
    <row r="73" ht="21" customHeight="1" spans="1:23">
      <c r="A73" s="138" t="s">
        <v>72</v>
      </c>
      <c r="B73" s="21" t="s">
        <v>337</v>
      </c>
      <c r="C73" s="21" t="s">
        <v>338</v>
      </c>
      <c r="D73" s="21" t="s">
        <v>108</v>
      </c>
      <c r="E73" s="21" t="s">
        <v>235</v>
      </c>
      <c r="F73" s="21" t="s">
        <v>335</v>
      </c>
      <c r="G73" s="21" t="s">
        <v>336</v>
      </c>
      <c r="H73" s="23">
        <v>432000</v>
      </c>
      <c r="I73" s="23">
        <v>432000</v>
      </c>
      <c r="J73" s="23"/>
      <c r="K73" s="23"/>
      <c r="L73" s="23">
        <v>432000</v>
      </c>
      <c r="M73" s="23"/>
      <c r="N73" s="23"/>
      <c r="O73" s="23"/>
      <c r="P73" s="23"/>
      <c r="Q73" s="23"/>
      <c r="R73" s="23"/>
      <c r="S73" s="23"/>
      <c r="T73" s="23"/>
      <c r="U73" s="23"/>
      <c r="V73" s="23"/>
      <c r="W73" s="23"/>
    </row>
    <row r="74" ht="21" customHeight="1" spans="1:23">
      <c r="A74" s="138" t="s">
        <v>72</v>
      </c>
      <c r="B74" s="21" t="s">
        <v>337</v>
      </c>
      <c r="C74" s="21" t="s">
        <v>338</v>
      </c>
      <c r="D74" s="21" t="s">
        <v>156</v>
      </c>
      <c r="E74" s="21" t="s">
        <v>277</v>
      </c>
      <c r="F74" s="21" t="s">
        <v>335</v>
      </c>
      <c r="G74" s="21" t="s">
        <v>336</v>
      </c>
      <c r="H74" s="23">
        <v>342000</v>
      </c>
      <c r="I74" s="23">
        <v>342000</v>
      </c>
      <c r="J74" s="23"/>
      <c r="K74" s="23"/>
      <c r="L74" s="23">
        <v>342000</v>
      </c>
      <c r="M74" s="23"/>
      <c r="N74" s="23"/>
      <c r="O74" s="23"/>
      <c r="P74" s="23"/>
      <c r="Q74" s="23"/>
      <c r="R74" s="23"/>
      <c r="S74" s="23"/>
      <c r="T74" s="23"/>
      <c r="U74" s="23"/>
      <c r="V74" s="23"/>
      <c r="W74" s="23"/>
    </row>
    <row r="75" ht="21" customHeight="1" spans="1:23">
      <c r="A75" s="138" t="s">
        <v>72</v>
      </c>
      <c r="B75" s="21" t="s">
        <v>337</v>
      </c>
      <c r="C75" s="21" t="s">
        <v>338</v>
      </c>
      <c r="D75" s="21" t="s">
        <v>163</v>
      </c>
      <c r="E75" s="21" t="s">
        <v>235</v>
      </c>
      <c r="F75" s="21" t="s">
        <v>335</v>
      </c>
      <c r="G75" s="21" t="s">
        <v>336</v>
      </c>
      <c r="H75" s="23">
        <v>810000</v>
      </c>
      <c r="I75" s="23">
        <v>810000</v>
      </c>
      <c r="J75" s="23"/>
      <c r="K75" s="23"/>
      <c r="L75" s="23">
        <v>810000</v>
      </c>
      <c r="M75" s="23"/>
      <c r="N75" s="23"/>
      <c r="O75" s="23"/>
      <c r="P75" s="23"/>
      <c r="Q75" s="23"/>
      <c r="R75" s="23"/>
      <c r="S75" s="23"/>
      <c r="T75" s="23"/>
      <c r="U75" s="23"/>
      <c r="V75" s="23"/>
      <c r="W75" s="23"/>
    </row>
    <row r="76" ht="21" customHeight="1" spans="1:23">
      <c r="A76" s="138" t="s">
        <v>72</v>
      </c>
      <c r="B76" s="21" t="s">
        <v>337</v>
      </c>
      <c r="C76" s="21" t="s">
        <v>338</v>
      </c>
      <c r="D76" s="21" t="s">
        <v>164</v>
      </c>
      <c r="E76" s="21" t="s">
        <v>281</v>
      </c>
      <c r="F76" s="21" t="s">
        <v>335</v>
      </c>
      <c r="G76" s="21" t="s">
        <v>336</v>
      </c>
      <c r="H76" s="23">
        <v>90000</v>
      </c>
      <c r="I76" s="23">
        <v>90000</v>
      </c>
      <c r="J76" s="23"/>
      <c r="K76" s="23"/>
      <c r="L76" s="23">
        <v>90000</v>
      </c>
      <c r="M76" s="23"/>
      <c r="N76" s="23"/>
      <c r="O76" s="23"/>
      <c r="P76" s="23"/>
      <c r="Q76" s="23"/>
      <c r="R76" s="23"/>
      <c r="S76" s="23"/>
      <c r="T76" s="23"/>
      <c r="U76" s="23"/>
      <c r="V76" s="23"/>
      <c r="W76" s="23"/>
    </row>
    <row r="77" ht="21" customHeight="1" spans="1:23">
      <c r="A77" s="138" t="s">
        <v>72</v>
      </c>
      <c r="B77" s="21" t="s">
        <v>339</v>
      </c>
      <c r="C77" s="21" t="s">
        <v>340</v>
      </c>
      <c r="D77" s="21" t="s">
        <v>93</v>
      </c>
      <c r="E77" s="21" t="s">
        <v>235</v>
      </c>
      <c r="F77" s="21" t="s">
        <v>335</v>
      </c>
      <c r="G77" s="21" t="s">
        <v>336</v>
      </c>
      <c r="H77" s="23">
        <v>349920</v>
      </c>
      <c r="I77" s="23">
        <v>349920</v>
      </c>
      <c r="J77" s="23"/>
      <c r="K77" s="23"/>
      <c r="L77" s="23">
        <v>349920</v>
      </c>
      <c r="M77" s="23"/>
      <c r="N77" s="23"/>
      <c r="O77" s="23"/>
      <c r="P77" s="23"/>
      <c r="Q77" s="23"/>
      <c r="R77" s="23"/>
      <c r="S77" s="23"/>
      <c r="T77" s="23"/>
      <c r="U77" s="23"/>
      <c r="V77" s="23"/>
      <c r="W77" s="23"/>
    </row>
    <row r="78" ht="21" customHeight="1" spans="1:23">
      <c r="A78" s="138" t="s">
        <v>72</v>
      </c>
      <c r="B78" s="21" t="s">
        <v>339</v>
      </c>
      <c r="C78" s="21" t="s">
        <v>340</v>
      </c>
      <c r="D78" s="21" t="s">
        <v>102</v>
      </c>
      <c r="E78" s="21" t="s">
        <v>235</v>
      </c>
      <c r="F78" s="21" t="s">
        <v>335</v>
      </c>
      <c r="G78" s="21" t="s">
        <v>336</v>
      </c>
      <c r="H78" s="23">
        <v>76260</v>
      </c>
      <c r="I78" s="23">
        <v>76260</v>
      </c>
      <c r="J78" s="23"/>
      <c r="K78" s="23"/>
      <c r="L78" s="23">
        <v>76260</v>
      </c>
      <c r="M78" s="23"/>
      <c r="N78" s="23"/>
      <c r="O78" s="23"/>
      <c r="P78" s="23"/>
      <c r="Q78" s="23"/>
      <c r="R78" s="23"/>
      <c r="S78" s="23"/>
      <c r="T78" s="23"/>
      <c r="U78" s="23"/>
      <c r="V78" s="23"/>
      <c r="W78" s="23"/>
    </row>
    <row r="79" ht="21" customHeight="1" spans="1:23">
      <c r="A79" s="138" t="s">
        <v>72</v>
      </c>
      <c r="B79" s="21" t="s">
        <v>339</v>
      </c>
      <c r="C79" s="21" t="s">
        <v>340</v>
      </c>
      <c r="D79" s="21" t="s">
        <v>108</v>
      </c>
      <c r="E79" s="21" t="s">
        <v>235</v>
      </c>
      <c r="F79" s="21" t="s">
        <v>335</v>
      </c>
      <c r="G79" s="21" t="s">
        <v>336</v>
      </c>
      <c r="H79" s="23">
        <v>322800</v>
      </c>
      <c r="I79" s="23">
        <v>322800</v>
      </c>
      <c r="J79" s="23"/>
      <c r="K79" s="23"/>
      <c r="L79" s="23">
        <v>322800</v>
      </c>
      <c r="M79" s="23"/>
      <c r="N79" s="23"/>
      <c r="O79" s="23"/>
      <c r="P79" s="23"/>
      <c r="Q79" s="23"/>
      <c r="R79" s="23"/>
      <c r="S79" s="23"/>
      <c r="T79" s="23"/>
      <c r="U79" s="23"/>
      <c r="V79" s="23"/>
      <c r="W79" s="23"/>
    </row>
    <row r="80" ht="21" customHeight="1" spans="1:23">
      <c r="A80" s="138" t="s">
        <v>72</v>
      </c>
      <c r="B80" s="21" t="s">
        <v>339</v>
      </c>
      <c r="C80" s="21" t="s">
        <v>340</v>
      </c>
      <c r="D80" s="21" t="s">
        <v>156</v>
      </c>
      <c r="E80" s="21" t="s">
        <v>277</v>
      </c>
      <c r="F80" s="21" t="s">
        <v>335</v>
      </c>
      <c r="G80" s="21" t="s">
        <v>336</v>
      </c>
      <c r="H80" s="23">
        <v>243540</v>
      </c>
      <c r="I80" s="23">
        <v>243540</v>
      </c>
      <c r="J80" s="23"/>
      <c r="K80" s="23"/>
      <c r="L80" s="23">
        <v>243540</v>
      </c>
      <c r="M80" s="23"/>
      <c r="N80" s="23"/>
      <c r="O80" s="23"/>
      <c r="P80" s="23"/>
      <c r="Q80" s="23"/>
      <c r="R80" s="23"/>
      <c r="S80" s="23"/>
      <c r="T80" s="23"/>
      <c r="U80" s="23"/>
      <c r="V80" s="23"/>
      <c r="W80" s="23"/>
    </row>
    <row r="81" ht="21" customHeight="1" spans="1:23">
      <c r="A81" s="138" t="s">
        <v>72</v>
      </c>
      <c r="B81" s="21" t="s">
        <v>339</v>
      </c>
      <c r="C81" s="21" t="s">
        <v>340</v>
      </c>
      <c r="D81" s="21" t="s">
        <v>163</v>
      </c>
      <c r="E81" s="21" t="s">
        <v>235</v>
      </c>
      <c r="F81" s="21" t="s">
        <v>335</v>
      </c>
      <c r="G81" s="21" t="s">
        <v>336</v>
      </c>
      <c r="H81" s="23">
        <v>625200</v>
      </c>
      <c r="I81" s="23">
        <v>625200</v>
      </c>
      <c r="J81" s="23"/>
      <c r="K81" s="23"/>
      <c r="L81" s="23">
        <v>625200</v>
      </c>
      <c r="M81" s="23"/>
      <c r="N81" s="23"/>
      <c r="O81" s="23"/>
      <c r="P81" s="23"/>
      <c r="Q81" s="23"/>
      <c r="R81" s="23"/>
      <c r="S81" s="23"/>
      <c r="T81" s="23"/>
      <c r="U81" s="23"/>
      <c r="V81" s="23"/>
      <c r="W81" s="23"/>
    </row>
    <row r="82" ht="21" customHeight="1" spans="1:23">
      <c r="A82" s="138" t="s">
        <v>72</v>
      </c>
      <c r="B82" s="21" t="s">
        <v>339</v>
      </c>
      <c r="C82" s="21" t="s">
        <v>340</v>
      </c>
      <c r="D82" s="21" t="s">
        <v>164</v>
      </c>
      <c r="E82" s="21" t="s">
        <v>281</v>
      </c>
      <c r="F82" s="21" t="s">
        <v>335</v>
      </c>
      <c r="G82" s="21" t="s">
        <v>336</v>
      </c>
      <c r="H82" s="23">
        <v>64860</v>
      </c>
      <c r="I82" s="23">
        <v>64860</v>
      </c>
      <c r="J82" s="23"/>
      <c r="K82" s="23"/>
      <c r="L82" s="23">
        <v>64860</v>
      </c>
      <c r="M82" s="23"/>
      <c r="N82" s="23"/>
      <c r="O82" s="23"/>
      <c r="P82" s="23"/>
      <c r="Q82" s="23"/>
      <c r="R82" s="23"/>
      <c r="S82" s="23"/>
      <c r="T82" s="23"/>
      <c r="U82" s="23"/>
      <c r="V82" s="23"/>
      <c r="W82" s="23"/>
    </row>
    <row r="83" ht="21" customHeight="1" spans="1:23">
      <c r="A83" s="138" t="s">
        <v>72</v>
      </c>
      <c r="B83" s="21" t="s">
        <v>341</v>
      </c>
      <c r="C83" s="21" t="s">
        <v>342</v>
      </c>
      <c r="D83" s="21" t="s">
        <v>133</v>
      </c>
      <c r="E83" s="21" t="s">
        <v>261</v>
      </c>
      <c r="F83" s="21" t="s">
        <v>343</v>
      </c>
      <c r="G83" s="21" t="s">
        <v>344</v>
      </c>
      <c r="H83" s="23">
        <v>3444645.12</v>
      </c>
      <c r="I83" s="23">
        <v>3444645.12</v>
      </c>
      <c r="J83" s="23"/>
      <c r="K83" s="23"/>
      <c r="L83" s="23">
        <v>3444645.12</v>
      </c>
      <c r="M83" s="23"/>
      <c r="N83" s="23"/>
      <c r="O83" s="23"/>
      <c r="P83" s="23"/>
      <c r="Q83" s="23"/>
      <c r="R83" s="23"/>
      <c r="S83" s="23"/>
      <c r="T83" s="23"/>
      <c r="U83" s="23"/>
      <c r="V83" s="23"/>
      <c r="W83" s="23"/>
    </row>
    <row r="84" ht="21" customHeight="1" spans="1:23">
      <c r="A84" s="138" t="s">
        <v>72</v>
      </c>
      <c r="B84" s="21" t="s">
        <v>341</v>
      </c>
      <c r="C84" s="21" t="s">
        <v>342</v>
      </c>
      <c r="D84" s="21" t="s">
        <v>345</v>
      </c>
      <c r="E84" s="21" t="s">
        <v>346</v>
      </c>
      <c r="F84" s="21" t="s">
        <v>347</v>
      </c>
      <c r="G84" s="21" t="s">
        <v>348</v>
      </c>
      <c r="H84" s="23"/>
      <c r="I84" s="23"/>
      <c r="J84" s="23"/>
      <c r="K84" s="23"/>
      <c r="L84" s="23"/>
      <c r="M84" s="23"/>
      <c r="N84" s="23"/>
      <c r="O84" s="23"/>
      <c r="P84" s="23"/>
      <c r="Q84" s="23"/>
      <c r="R84" s="23"/>
      <c r="S84" s="23"/>
      <c r="T84" s="23"/>
      <c r="U84" s="23"/>
      <c r="V84" s="23"/>
      <c r="W84" s="23"/>
    </row>
    <row r="85" ht="21" customHeight="1" spans="1:23">
      <c r="A85" s="138" t="s">
        <v>72</v>
      </c>
      <c r="B85" s="21" t="s">
        <v>341</v>
      </c>
      <c r="C85" s="21" t="s">
        <v>342</v>
      </c>
      <c r="D85" s="21" t="s">
        <v>145</v>
      </c>
      <c r="E85" s="21" t="s">
        <v>271</v>
      </c>
      <c r="F85" s="21" t="s">
        <v>349</v>
      </c>
      <c r="G85" s="21" t="s">
        <v>350</v>
      </c>
      <c r="H85" s="23">
        <v>695476.52</v>
      </c>
      <c r="I85" s="23">
        <v>695476.52</v>
      </c>
      <c r="J85" s="23"/>
      <c r="K85" s="23"/>
      <c r="L85" s="23">
        <v>695476.52</v>
      </c>
      <c r="M85" s="23"/>
      <c r="N85" s="23"/>
      <c r="O85" s="23"/>
      <c r="P85" s="23"/>
      <c r="Q85" s="23"/>
      <c r="R85" s="23"/>
      <c r="S85" s="23"/>
      <c r="T85" s="23"/>
      <c r="U85" s="23"/>
      <c r="V85" s="23"/>
      <c r="W85" s="23"/>
    </row>
    <row r="86" ht="21" customHeight="1" spans="1:23">
      <c r="A86" s="138" t="s">
        <v>72</v>
      </c>
      <c r="B86" s="21" t="s">
        <v>341</v>
      </c>
      <c r="C86" s="21" t="s">
        <v>342</v>
      </c>
      <c r="D86" s="21" t="s">
        <v>146</v>
      </c>
      <c r="E86" s="21" t="s">
        <v>272</v>
      </c>
      <c r="F86" s="21" t="s">
        <v>349</v>
      </c>
      <c r="G86" s="21" t="s">
        <v>350</v>
      </c>
      <c r="H86" s="23">
        <v>833084.75</v>
      </c>
      <c r="I86" s="23">
        <v>833084.75</v>
      </c>
      <c r="J86" s="23"/>
      <c r="K86" s="23"/>
      <c r="L86" s="23">
        <v>833084.75</v>
      </c>
      <c r="M86" s="23"/>
      <c r="N86" s="23"/>
      <c r="O86" s="23"/>
      <c r="P86" s="23"/>
      <c r="Q86" s="23"/>
      <c r="R86" s="23"/>
      <c r="S86" s="23"/>
      <c r="T86" s="23"/>
      <c r="U86" s="23"/>
      <c r="V86" s="23"/>
      <c r="W86" s="23"/>
    </row>
    <row r="87" ht="21" customHeight="1" spans="1:23">
      <c r="A87" s="138" t="s">
        <v>72</v>
      </c>
      <c r="B87" s="21" t="s">
        <v>341</v>
      </c>
      <c r="C87" s="21" t="s">
        <v>342</v>
      </c>
      <c r="D87" s="21" t="s">
        <v>351</v>
      </c>
      <c r="E87" s="21" t="s">
        <v>352</v>
      </c>
      <c r="F87" s="21" t="s">
        <v>353</v>
      </c>
      <c r="G87" s="21" t="s">
        <v>354</v>
      </c>
      <c r="H87" s="23"/>
      <c r="I87" s="23"/>
      <c r="J87" s="23"/>
      <c r="K87" s="23"/>
      <c r="L87" s="23"/>
      <c r="M87" s="23"/>
      <c r="N87" s="23"/>
      <c r="O87" s="23"/>
      <c r="P87" s="23"/>
      <c r="Q87" s="23"/>
      <c r="R87" s="23"/>
      <c r="S87" s="23"/>
      <c r="T87" s="23"/>
      <c r="U87" s="23"/>
      <c r="V87" s="23"/>
      <c r="W87" s="23"/>
    </row>
    <row r="88" ht="21" customHeight="1" spans="1:23">
      <c r="A88" s="138" t="s">
        <v>72</v>
      </c>
      <c r="B88" s="21" t="s">
        <v>341</v>
      </c>
      <c r="C88" s="21" t="s">
        <v>342</v>
      </c>
      <c r="D88" s="21" t="s">
        <v>91</v>
      </c>
      <c r="E88" s="21" t="s">
        <v>232</v>
      </c>
      <c r="F88" s="21" t="s">
        <v>355</v>
      </c>
      <c r="G88" s="21" t="s">
        <v>356</v>
      </c>
      <c r="H88" s="23">
        <v>6732.77</v>
      </c>
      <c r="I88" s="23">
        <v>6732.77</v>
      </c>
      <c r="J88" s="23"/>
      <c r="K88" s="23"/>
      <c r="L88" s="23">
        <v>6732.77</v>
      </c>
      <c r="M88" s="23"/>
      <c r="N88" s="23"/>
      <c r="O88" s="23"/>
      <c r="P88" s="23"/>
      <c r="Q88" s="23"/>
      <c r="R88" s="23"/>
      <c r="S88" s="23"/>
      <c r="T88" s="23"/>
      <c r="U88" s="23"/>
      <c r="V88" s="23"/>
      <c r="W88" s="23"/>
    </row>
    <row r="89" ht="21" customHeight="1" spans="1:23">
      <c r="A89" s="138" t="s">
        <v>72</v>
      </c>
      <c r="B89" s="21" t="s">
        <v>341</v>
      </c>
      <c r="C89" s="21" t="s">
        <v>342</v>
      </c>
      <c r="D89" s="21" t="s">
        <v>93</v>
      </c>
      <c r="E89" s="21" t="s">
        <v>235</v>
      </c>
      <c r="F89" s="21" t="s">
        <v>355</v>
      </c>
      <c r="G89" s="21" t="s">
        <v>356</v>
      </c>
      <c r="H89" s="23">
        <v>17448.56</v>
      </c>
      <c r="I89" s="23">
        <v>17448.56</v>
      </c>
      <c r="J89" s="23"/>
      <c r="K89" s="23"/>
      <c r="L89" s="23">
        <v>17448.56</v>
      </c>
      <c r="M89" s="23"/>
      <c r="N89" s="23"/>
      <c r="O89" s="23"/>
      <c r="P89" s="23"/>
      <c r="Q89" s="23"/>
      <c r="R89" s="23"/>
      <c r="S89" s="23"/>
      <c r="T89" s="23"/>
      <c r="U89" s="23"/>
      <c r="V89" s="23"/>
      <c r="W89" s="23"/>
    </row>
    <row r="90" ht="21" customHeight="1" spans="1:23">
      <c r="A90" s="138" t="s">
        <v>72</v>
      </c>
      <c r="B90" s="21" t="s">
        <v>341</v>
      </c>
      <c r="C90" s="21" t="s">
        <v>342</v>
      </c>
      <c r="D90" s="21" t="s">
        <v>102</v>
      </c>
      <c r="E90" s="21" t="s">
        <v>235</v>
      </c>
      <c r="F90" s="21" t="s">
        <v>355</v>
      </c>
      <c r="G90" s="21" t="s">
        <v>356</v>
      </c>
      <c r="H90" s="23">
        <v>3607.46</v>
      </c>
      <c r="I90" s="23">
        <v>3607.46</v>
      </c>
      <c r="J90" s="23"/>
      <c r="K90" s="23"/>
      <c r="L90" s="23">
        <v>3607.46</v>
      </c>
      <c r="M90" s="23"/>
      <c r="N90" s="23"/>
      <c r="O90" s="23"/>
      <c r="P90" s="23"/>
      <c r="Q90" s="23"/>
      <c r="R90" s="23"/>
      <c r="S90" s="23"/>
      <c r="T90" s="23"/>
      <c r="U90" s="23"/>
      <c r="V90" s="23"/>
      <c r="W90" s="23"/>
    </row>
    <row r="91" ht="21" customHeight="1" spans="1:23">
      <c r="A91" s="138" t="s">
        <v>72</v>
      </c>
      <c r="B91" s="21" t="s">
        <v>341</v>
      </c>
      <c r="C91" s="21" t="s">
        <v>342</v>
      </c>
      <c r="D91" s="21" t="s">
        <v>108</v>
      </c>
      <c r="E91" s="21" t="s">
        <v>235</v>
      </c>
      <c r="F91" s="21" t="s">
        <v>355</v>
      </c>
      <c r="G91" s="21" t="s">
        <v>356</v>
      </c>
      <c r="H91" s="23">
        <v>15520.51</v>
      </c>
      <c r="I91" s="23">
        <v>15520.51</v>
      </c>
      <c r="J91" s="23"/>
      <c r="K91" s="23"/>
      <c r="L91" s="23">
        <v>15520.51</v>
      </c>
      <c r="M91" s="23"/>
      <c r="N91" s="23"/>
      <c r="O91" s="23"/>
      <c r="P91" s="23"/>
      <c r="Q91" s="23"/>
      <c r="R91" s="23"/>
      <c r="S91" s="23"/>
      <c r="T91" s="23"/>
      <c r="U91" s="23"/>
      <c r="V91" s="23"/>
      <c r="W91" s="23"/>
    </row>
    <row r="92" ht="21" customHeight="1" spans="1:23">
      <c r="A92" s="138" t="s">
        <v>72</v>
      </c>
      <c r="B92" s="21" t="s">
        <v>341</v>
      </c>
      <c r="C92" s="21" t="s">
        <v>342</v>
      </c>
      <c r="D92" s="21" t="s">
        <v>156</v>
      </c>
      <c r="E92" s="21" t="s">
        <v>277</v>
      </c>
      <c r="F92" s="21" t="s">
        <v>355</v>
      </c>
      <c r="G92" s="21" t="s">
        <v>356</v>
      </c>
      <c r="H92" s="23">
        <v>11227.27</v>
      </c>
      <c r="I92" s="23">
        <v>11227.27</v>
      </c>
      <c r="J92" s="23"/>
      <c r="K92" s="23"/>
      <c r="L92" s="23">
        <v>11227.27</v>
      </c>
      <c r="M92" s="23"/>
      <c r="N92" s="23"/>
      <c r="O92" s="23"/>
      <c r="P92" s="23"/>
      <c r="Q92" s="23"/>
      <c r="R92" s="23"/>
      <c r="S92" s="23"/>
      <c r="T92" s="23"/>
      <c r="U92" s="23"/>
      <c r="V92" s="23"/>
      <c r="W92" s="23"/>
    </row>
    <row r="93" ht="21" customHeight="1" spans="1:23">
      <c r="A93" s="138" t="s">
        <v>72</v>
      </c>
      <c r="B93" s="21" t="s">
        <v>341</v>
      </c>
      <c r="C93" s="21" t="s">
        <v>342</v>
      </c>
      <c r="D93" s="21" t="s">
        <v>163</v>
      </c>
      <c r="E93" s="21" t="s">
        <v>235</v>
      </c>
      <c r="F93" s="21" t="s">
        <v>355</v>
      </c>
      <c r="G93" s="21" t="s">
        <v>356</v>
      </c>
      <c r="H93" s="23">
        <v>31375.76</v>
      </c>
      <c r="I93" s="23">
        <v>31375.76</v>
      </c>
      <c r="J93" s="23"/>
      <c r="K93" s="23"/>
      <c r="L93" s="23">
        <v>31375.76</v>
      </c>
      <c r="M93" s="23"/>
      <c r="N93" s="23"/>
      <c r="O93" s="23"/>
      <c r="P93" s="23"/>
      <c r="Q93" s="23"/>
      <c r="R93" s="23"/>
      <c r="S93" s="23"/>
      <c r="T93" s="23"/>
      <c r="U93" s="23"/>
      <c r="V93" s="23"/>
      <c r="W93" s="23"/>
    </row>
    <row r="94" ht="21" customHeight="1" spans="1:23">
      <c r="A94" s="138" t="s">
        <v>72</v>
      </c>
      <c r="B94" s="21" t="s">
        <v>341</v>
      </c>
      <c r="C94" s="21" t="s">
        <v>342</v>
      </c>
      <c r="D94" s="21" t="s">
        <v>164</v>
      </c>
      <c r="E94" s="21" t="s">
        <v>281</v>
      </c>
      <c r="F94" s="21" t="s">
        <v>355</v>
      </c>
      <c r="G94" s="21" t="s">
        <v>356</v>
      </c>
      <c r="H94" s="23">
        <v>2955.54</v>
      </c>
      <c r="I94" s="23">
        <v>2955.54</v>
      </c>
      <c r="J94" s="23"/>
      <c r="K94" s="23"/>
      <c r="L94" s="23">
        <v>2955.54</v>
      </c>
      <c r="M94" s="23"/>
      <c r="N94" s="23"/>
      <c r="O94" s="23"/>
      <c r="P94" s="23"/>
      <c r="Q94" s="23"/>
      <c r="R94" s="23"/>
      <c r="S94" s="23"/>
      <c r="T94" s="23"/>
      <c r="U94" s="23"/>
      <c r="V94" s="23"/>
      <c r="W94" s="23"/>
    </row>
    <row r="95" ht="21" customHeight="1" spans="1:23">
      <c r="A95" s="138" t="s">
        <v>72</v>
      </c>
      <c r="B95" s="21" t="s">
        <v>341</v>
      </c>
      <c r="C95" s="21" t="s">
        <v>342</v>
      </c>
      <c r="D95" s="21" t="s">
        <v>147</v>
      </c>
      <c r="E95" s="21" t="s">
        <v>273</v>
      </c>
      <c r="F95" s="21" t="s">
        <v>355</v>
      </c>
      <c r="G95" s="21" t="s">
        <v>356</v>
      </c>
      <c r="H95" s="23">
        <v>69084</v>
      </c>
      <c r="I95" s="23">
        <v>69084</v>
      </c>
      <c r="J95" s="23"/>
      <c r="K95" s="23"/>
      <c r="L95" s="23">
        <v>69084</v>
      </c>
      <c r="M95" s="23"/>
      <c r="N95" s="23"/>
      <c r="O95" s="23"/>
      <c r="P95" s="23"/>
      <c r="Q95" s="23"/>
      <c r="R95" s="23"/>
      <c r="S95" s="23"/>
      <c r="T95" s="23"/>
      <c r="U95" s="23"/>
      <c r="V95" s="23"/>
      <c r="W95" s="23"/>
    </row>
    <row r="96" ht="21" customHeight="1" spans="1:23">
      <c r="A96" s="138" t="s">
        <v>72</v>
      </c>
      <c r="B96" s="21" t="s">
        <v>341</v>
      </c>
      <c r="C96" s="21" t="s">
        <v>342</v>
      </c>
      <c r="D96" s="21" t="s">
        <v>147</v>
      </c>
      <c r="E96" s="21" t="s">
        <v>273</v>
      </c>
      <c r="F96" s="21" t="s">
        <v>355</v>
      </c>
      <c r="G96" s="21" t="s">
        <v>356</v>
      </c>
      <c r="H96" s="23">
        <v>43058.06</v>
      </c>
      <c r="I96" s="23">
        <v>43058.06</v>
      </c>
      <c r="J96" s="23"/>
      <c r="K96" s="23"/>
      <c r="L96" s="23">
        <v>43058.06</v>
      </c>
      <c r="M96" s="23"/>
      <c r="N96" s="23"/>
      <c r="O96" s="23"/>
      <c r="P96" s="23"/>
      <c r="Q96" s="23"/>
      <c r="R96" s="23"/>
      <c r="S96" s="23"/>
      <c r="T96" s="23"/>
      <c r="U96" s="23"/>
      <c r="V96" s="23"/>
      <c r="W96" s="23"/>
    </row>
    <row r="97" ht="21" customHeight="1" spans="1:23">
      <c r="A97" s="138" t="s">
        <v>72</v>
      </c>
      <c r="B97" s="21" t="s">
        <v>357</v>
      </c>
      <c r="C97" s="21" t="s">
        <v>289</v>
      </c>
      <c r="D97" s="21" t="s">
        <v>174</v>
      </c>
      <c r="E97" s="21" t="s">
        <v>289</v>
      </c>
      <c r="F97" s="21" t="s">
        <v>358</v>
      </c>
      <c r="G97" s="21" t="s">
        <v>289</v>
      </c>
      <c r="H97" s="23">
        <v>2583483.84</v>
      </c>
      <c r="I97" s="23">
        <v>2583483.84</v>
      </c>
      <c r="J97" s="23"/>
      <c r="K97" s="23"/>
      <c r="L97" s="23">
        <v>2583483.84</v>
      </c>
      <c r="M97" s="23"/>
      <c r="N97" s="23"/>
      <c r="O97" s="23"/>
      <c r="P97" s="23"/>
      <c r="Q97" s="23"/>
      <c r="R97" s="23"/>
      <c r="S97" s="23"/>
      <c r="T97" s="23"/>
      <c r="U97" s="23"/>
      <c r="V97" s="23"/>
      <c r="W97" s="23"/>
    </row>
    <row r="98" ht="21" customHeight="1" spans="1:23">
      <c r="A98" s="138" t="s">
        <v>72</v>
      </c>
      <c r="B98" s="21" t="s">
        <v>359</v>
      </c>
      <c r="C98" s="21" t="s">
        <v>360</v>
      </c>
      <c r="D98" s="21" t="s">
        <v>91</v>
      </c>
      <c r="E98" s="21" t="s">
        <v>232</v>
      </c>
      <c r="F98" s="21" t="s">
        <v>361</v>
      </c>
      <c r="G98" s="21" t="s">
        <v>362</v>
      </c>
      <c r="H98" s="23">
        <v>200000</v>
      </c>
      <c r="I98" s="23">
        <v>200000</v>
      </c>
      <c r="J98" s="23"/>
      <c r="K98" s="23"/>
      <c r="L98" s="23">
        <v>200000</v>
      </c>
      <c r="M98" s="23"/>
      <c r="N98" s="23"/>
      <c r="O98" s="23"/>
      <c r="P98" s="23"/>
      <c r="Q98" s="23"/>
      <c r="R98" s="23"/>
      <c r="S98" s="23"/>
      <c r="T98" s="23"/>
      <c r="U98" s="23"/>
      <c r="V98" s="23"/>
      <c r="W98" s="23"/>
    </row>
    <row r="99" ht="21" customHeight="1" spans="1:23">
      <c r="A99" s="138" t="s">
        <v>72</v>
      </c>
      <c r="B99" s="21" t="s">
        <v>363</v>
      </c>
      <c r="C99" s="21" t="s">
        <v>364</v>
      </c>
      <c r="D99" s="21" t="s">
        <v>91</v>
      </c>
      <c r="E99" s="21" t="s">
        <v>232</v>
      </c>
      <c r="F99" s="21" t="s">
        <v>361</v>
      </c>
      <c r="G99" s="21" t="s">
        <v>362</v>
      </c>
      <c r="H99" s="23">
        <v>293000</v>
      </c>
      <c r="I99" s="23">
        <v>293000</v>
      </c>
      <c r="J99" s="23"/>
      <c r="K99" s="23"/>
      <c r="L99" s="23">
        <v>293000</v>
      </c>
      <c r="M99" s="23"/>
      <c r="N99" s="23"/>
      <c r="O99" s="23"/>
      <c r="P99" s="23"/>
      <c r="Q99" s="23"/>
      <c r="R99" s="23"/>
      <c r="S99" s="23"/>
      <c r="T99" s="23"/>
      <c r="U99" s="23"/>
      <c r="V99" s="23"/>
      <c r="W99" s="23"/>
    </row>
    <row r="100" ht="21" customHeight="1" spans="1:23">
      <c r="A100" s="138" t="s">
        <v>72</v>
      </c>
      <c r="B100" s="21" t="s">
        <v>365</v>
      </c>
      <c r="C100" s="21" t="s">
        <v>366</v>
      </c>
      <c r="D100" s="21" t="s">
        <v>88</v>
      </c>
      <c r="E100" s="21" t="s">
        <v>232</v>
      </c>
      <c r="F100" s="21" t="s">
        <v>361</v>
      </c>
      <c r="G100" s="21" t="s">
        <v>362</v>
      </c>
      <c r="H100" s="23">
        <v>4000</v>
      </c>
      <c r="I100" s="23">
        <v>4000</v>
      </c>
      <c r="J100" s="23"/>
      <c r="K100" s="23"/>
      <c r="L100" s="23">
        <v>4000</v>
      </c>
      <c r="M100" s="23"/>
      <c r="N100" s="23"/>
      <c r="O100" s="23"/>
      <c r="P100" s="23"/>
      <c r="Q100" s="23"/>
      <c r="R100" s="23"/>
      <c r="S100" s="23"/>
      <c r="T100" s="23"/>
      <c r="U100" s="23"/>
      <c r="V100" s="23"/>
      <c r="W100" s="23"/>
    </row>
    <row r="101" ht="21" customHeight="1" spans="1:23">
      <c r="A101" s="138" t="s">
        <v>72</v>
      </c>
      <c r="B101" s="21" t="s">
        <v>365</v>
      </c>
      <c r="C101" s="21" t="s">
        <v>366</v>
      </c>
      <c r="D101" s="21" t="s">
        <v>91</v>
      </c>
      <c r="E101" s="21" t="s">
        <v>232</v>
      </c>
      <c r="F101" s="21" t="s">
        <v>361</v>
      </c>
      <c r="G101" s="21" t="s">
        <v>362</v>
      </c>
      <c r="H101" s="23">
        <v>37400</v>
      </c>
      <c r="I101" s="23">
        <v>37400</v>
      </c>
      <c r="J101" s="23"/>
      <c r="K101" s="23"/>
      <c r="L101" s="23">
        <v>37400</v>
      </c>
      <c r="M101" s="23"/>
      <c r="N101" s="23"/>
      <c r="O101" s="23"/>
      <c r="P101" s="23"/>
      <c r="Q101" s="23"/>
      <c r="R101" s="23"/>
      <c r="S101" s="23"/>
      <c r="T101" s="23"/>
      <c r="U101" s="23"/>
      <c r="V101" s="23"/>
      <c r="W101" s="23"/>
    </row>
    <row r="102" ht="21" customHeight="1" spans="1:23">
      <c r="A102" s="138" t="s">
        <v>72</v>
      </c>
      <c r="B102" s="21" t="s">
        <v>365</v>
      </c>
      <c r="C102" s="21" t="s">
        <v>366</v>
      </c>
      <c r="D102" s="21" t="s">
        <v>91</v>
      </c>
      <c r="E102" s="21" t="s">
        <v>232</v>
      </c>
      <c r="F102" s="21" t="s">
        <v>367</v>
      </c>
      <c r="G102" s="21" t="s">
        <v>368</v>
      </c>
      <c r="H102" s="23">
        <v>11600</v>
      </c>
      <c r="I102" s="23">
        <v>11600</v>
      </c>
      <c r="J102" s="23"/>
      <c r="K102" s="23"/>
      <c r="L102" s="23">
        <v>11600</v>
      </c>
      <c r="M102" s="23"/>
      <c r="N102" s="23"/>
      <c r="O102" s="23"/>
      <c r="P102" s="23"/>
      <c r="Q102" s="23"/>
      <c r="R102" s="23"/>
      <c r="S102" s="23"/>
      <c r="T102" s="23"/>
      <c r="U102" s="23"/>
      <c r="V102" s="23"/>
      <c r="W102" s="23"/>
    </row>
    <row r="103" ht="21" customHeight="1" spans="1:23">
      <c r="A103" s="138" t="s">
        <v>72</v>
      </c>
      <c r="B103" s="21" t="s">
        <v>365</v>
      </c>
      <c r="C103" s="21" t="s">
        <v>366</v>
      </c>
      <c r="D103" s="21" t="s">
        <v>91</v>
      </c>
      <c r="E103" s="21" t="s">
        <v>232</v>
      </c>
      <c r="F103" s="21" t="s">
        <v>369</v>
      </c>
      <c r="G103" s="21" t="s">
        <v>370</v>
      </c>
      <c r="H103" s="23">
        <v>58000</v>
      </c>
      <c r="I103" s="23">
        <v>58000</v>
      </c>
      <c r="J103" s="23"/>
      <c r="K103" s="23"/>
      <c r="L103" s="23">
        <v>58000</v>
      </c>
      <c r="M103" s="23"/>
      <c r="N103" s="23"/>
      <c r="O103" s="23"/>
      <c r="P103" s="23"/>
      <c r="Q103" s="23"/>
      <c r="R103" s="23"/>
      <c r="S103" s="23"/>
      <c r="T103" s="23"/>
      <c r="U103" s="23"/>
      <c r="V103" s="23"/>
      <c r="W103" s="23"/>
    </row>
    <row r="104" ht="21" customHeight="1" spans="1:23">
      <c r="A104" s="138" t="s">
        <v>72</v>
      </c>
      <c r="B104" s="21" t="s">
        <v>365</v>
      </c>
      <c r="C104" s="21" t="s">
        <v>366</v>
      </c>
      <c r="D104" s="21" t="s">
        <v>91</v>
      </c>
      <c r="E104" s="21" t="s">
        <v>232</v>
      </c>
      <c r="F104" s="21" t="s">
        <v>371</v>
      </c>
      <c r="G104" s="21" t="s">
        <v>372</v>
      </c>
      <c r="H104" s="23">
        <v>10000</v>
      </c>
      <c r="I104" s="23">
        <v>10000</v>
      </c>
      <c r="J104" s="23"/>
      <c r="K104" s="23"/>
      <c r="L104" s="23">
        <v>10000</v>
      </c>
      <c r="M104" s="23"/>
      <c r="N104" s="23"/>
      <c r="O104" s="23"/>
      <c r="P104" s="23"/>
      <c r="Q104" s="23"/>
      <c r="R104" s="23"/>
      <c r="S104" s="23"/>
      <c r="T104" s="23"/>
      <c r="U104" s="23"/>
      <c r="V104" s="23"/>
      <c r="W104" s="23"/>
    </row>
    <row r="105" ht="21" customHeight="1" spans="1:23">
      <c r="A105" s="138" t="s">
        <v>72</v>
      </c>
      <c r="B105" s="21" t="s">
        <v>365</v>
      </c>
      <c r="C105" s="21" t="s">
        <v>366</v>
      </c>
      <c r="D105" s="21" t="s">
        <v>91</v>
      </c>
      <c r="E105" s="21" t="s">
        <v>232</v>
      </c>
      <c r="F105" s="21" t="s">
        <v>373</v>
      </c>
      <c r="G105" s="21" t="s">
        <v>374</v>
      </c>
      <c r="H105" s="23">
        <v>28000</v>
      </c>
      <c r="I105" s="23">
        <v>28000</v>
      </c>
      <c r="J105" s="23"/>
      <c r="K105" s="23"/>
      <c r="L105" s="23">
        <v>28000</v>
      </c>
      <c r="M105" s="23"/>
      <c r="N105" s="23"/>
      <c r="O105" s="23"/>
      <c r="P105" s="23"/>
      <c r="Q105" s="23"/>
      <c r="R105" s="23"/>
      <c r="S105" s="23"/>
      <c r="T105" s="23"/>
      <c r="U105" s="23"/>
      <c r="V105" s="23"/>
      <c r="W105" s="23"/>
    </row>
    <row r="106" ht="21" customHeight="1" spans="1:23">
      <c r="A106" s="138" t="s">
        <v>72</v>
      </c>
      <c r="B106" s="21" t="s">
        <v>375</v>
      </c>
      <c r="C106" s="21" t="s">
        <v>376</v>
      </c>
      <c r="D106" s="21" t="s">
        <v>91</v>
      </c>
      <c r="E106" s="21" t="s">
        <v>232</v>
      </c>
      <c r="F106" s="21" t="s">
        <v>377</v>
      </c>
      <c r="G106" s="21" t="s">
        <v>296</v>
      </c>
      <c r="H106" s="23">
        <v>7000</v>
      </c>
      <c r="I106" s="23">
        <v>7000</v>
      </c>
      <c r="J106" s="23"/>
      <c r="K106" s="23"/>
      <c r="L106" s="23">
        <v>7000</v>
      </c>
      <c r="M106" s="23"/>
      <c r="N106" s="23"/>
      <c r="O106" s="23"/>
      <c r="P106" s="23"/>
      <c r="Q106" s="23"/>
      <c r="R106" s="23"/>
      <c r="S106" s="23"/>
      <c r="T106" s="23"/>
      <c r="U106" s="23"/>
      <c r="V106" s="23"/>
      <c r="W106" s="23"/>
    </row>
    <row r="107" ht="21" customHeight="1" spans="1:23">
      <c r="A107" s="138" t="s">
        <v>72</v>
      </c>
      <c r="B107" s="21" t="s">
        <v>365</v>
      </c>
      <c r="C107" s="21" t="s">
        <v>366</v>
      </c>
      <c r="D107" s="21" t="s">
        <v>93</v>
      </c>
      <c r="E107" s="21" t="s">
        <v>235</v>
      </c>
      <c r="F107" s="21" t="s">
        <v>361</v>
      </c>
      <c r="G107" s="21" t="s">
        <v>362</v>
      </c>
      <c r="H107" s="23">
        <v>74500</v>
      </c>
      <c r="I107" s="23">
        <v>74500</v>
      </c>
      <c r="J107" s="23"/>
      <c r="K107" s="23"/>
      <c r="L107" s="23">
        <v>74500</v>
      </c>
      <c r="M107" s="23"/>
      <c r="N107" s="23"/>
      <c r="O107" s="23"/>
      <c r="P107" s="23"/>
      <c r="Q107" s="23"/>
      <c r="R107" s="23"/>
      <c r="S107" s="23"/>
      <c r="T107" s="23"/>
      <c r="U107" s="23"/>
      <c r="V107" s="23"/>
      <c r="W107" s="23"/>
    </row>
    <row r="108" ht="21" customHeight="1" spans="1:23">
      <c r="A108" s="138" t="s">
        <v>72</v>
      </c>
      <c r="B108" s="21" t="s">
        <v>365</v>
      </c>
      <c r="C108" s="21" t="s">
        <v>366</v>
      </c>
      <c r="D108" s="21" t="s">
        <v>93</v>
      </c>
      <c r="E108" s="21" t="s">
        <v>235</v>
      </c>
      <c r="F108" s="21" t="s">
        <v>367</v>
      </c>
      <c r="G108" s="21" t="s">
        <v>368</v>
      </c>
      <c r="H108" s="23">
        <v>500</v>
      </c>
      <c r="I108" s="23">
        <v>500</v>
      </c>
      <c r="J108" s="23"/>
      <c r="K108" s="23"/>
      <c r="L108" s="23">
        <v>500</v>
      </c>
      <c r="M108" s="23"/>
      <c r="N108" s="23"/>
      <c r="O108" s="23"/>
      <c r="P108" s="23"/>
      <c r="Q108" s="23"/>
      <c r="R108" s="23"/>
      <c r="S108" s="23"/>
      <c r="T108" s="23"/>
      <c r="U108" s="23"/>
      <c r="V108" s="23"/>
      <c r="W108" s="23"/>
    </row>
    <row r="109" ht="21" customHeight="1" spans="1:23">
      <c r="A109" s="138" t="s">
        <v>72</v>
      </c>
      <c r="B109" s="21" t="s">
        <v>365</v>
      </c>
      <c r="C109" s="21" t="s">
        <v>366</v>
      </c>
      <c r="D109" s="21" t="s">
        <v>93</v>
      </c>
      <c r="E109" s="21" t="s">
        <v>235</v>
      </c>
      <c r="F109" s="21" t="s">
        <v>369</v>
      </c>
      <c r="G109" s="21" t="s">
        <v>370</v>
      </c>
      <c r="H109" s="23">
        <v>8000</v>
      </c>
      <c r="I109" s="23">
        <v>8000</v>
      </c>
      <c r="J109" s="23"/>
      <c r="K109" s="23"/>
      <c r="L109" s="23">
        <v>8000</v>
      </c>
      <c r="M109" s="23"/>
      <c r="N109" s="23"/>
      <c r="O109" s="23"/>
      <c r="P109" s="23"/>
      <c r="Q109" s="23"/>
      <c r="R109" s="23"/>
      <c r="S109" s="23"/>
      <c r="T109" s="23"/>
      <c r="U109" s="23"/>
      <c r="V109" s="23"/>
      <c r="W109" s="23"/>
    </row>
    <row r="110" ht="21" customHeight="1" spans="1:23">
      <c r="A110" s="138" t="s">
        <v>72</v>
      </c>
      <c r="B110" s="21" t="s">
        <v>365</v>
      </c>
      <c r="C110" s="21" t="s">
        <v>366</v>
      </c>
      <c r="D110" s="21" t="s">
        <v>93</v>
      </c>
      <c r="E110" s="21" t="s">
        <v>235</v>
      </c>
      <c r="F110" s="21" t="s">
        <v>371</v>
      </c>
      <c r="G110" s="21" t="s">
        <v>372</v>
      </c>
      <c r="H110" s="23">
        <v>4000</v>
      </c>
      <c r="I110" s="23">
        <v>4000</v>
      </c>
      <c r="J110" s="23"/>
      <c r="K110" s="23"/>
      <c r="L110" s="23">
        <v>4000</v>
      </c>
      <c r="M110" s="23"/>
      <c r="N110" s="23"/>
      <c r="O110" s="23"/>
      <c r="P110" s="23"/>
      <c r="Q110" s="23"/>
      <c r="R110" s="23"/>
      <c r="S110" s="23"/>
      <c r="T110" s="23"/>
      <c r="U110" s="23"/>
      <c r="V110" s="23"/>
      <c r="W110" s="23"/>
    </row>
    <row r="111" ht="21" customHeight="1" spans="1:23">
      <c r="A111" s="138" t="s">
        <v>72</v>
      </c>
      <c r="B111" s="21" t="s">
        <v>365</v>
      </c>
      <c r="C111" s="21" t="s">
        <v>366</v>
      </c>
      <c r="D111" s="21" t="s">
        <v>93</v>
      </c>
      <c r="E111" s="21" t="s">
        <v>235</v>
      </c>
      <c r="F111" s="21" t="s">
        <v>373</v>
      </c>
      <c r="G111" s="21" t="s">
        <v>374</v>
      </c>
      <c r="H111" s="23">
        <v>3000</v>
      </c>
      <c r="I111" s="23">
        <v>3000</v>
      </c>
      <c r="J111" s="23"/>
      <c r="K111" s="23"/>
      <c r="L111" s="23">
        <v>3000</v>
      </c>
      <c r="M111" s="23"/>
      <c r="N111" s="23"/>
      <c r="O111" s="23"/>
      <c r="P111" s="23"/>
      <c r="Q111" s="23"/>
      <c r="R111" s="23"/>
      <c r="S111" s="23"/>
      <c r="T111" s="23"/>
      <c r="U111" s="23"/>
      <c r="V111" s="23"/>
      <c r="W111" s="23"/>
    </row>
    <row r="112" ht="21" customHeight="1" spans="1:23">
      <c r="A112" s="138" t="s">
        <v>72</v>
      </c>
      <c r="B112" s="21" t="s">
        <v>375</v>
      </c>
      <c r="C112" s="21" t="s">
        <v>376</v>
      </c>
      <c r="D112" s="21" t="s">
        <v>93</v>
      </c>
      <c r="E112" s="21" t="s">
        <v>235</v>
      </c>
      <c r="F112" s="21" t="s">
        <v>377</v>
      </c>
      <c r="G112" s="21" t="s">
        <v>296</v>
      </c>
      <c r="H112" s="23">
        <v>10000</v>
      </c>
      <c r="I112" s="23">
        <v>10000</v>
      </c>
      <c r="J112" s="23"/>
      <c r="K112" s="23"/>
      <c r="L112" s="23">
        <v>10000</v>
      </c>
      <c r="M112" s="23"/>
      <c r="N112" s="23"/>
      <c r="O112" s="23"/>
      <c r="P112" s="23"/>
      <c r="Q112" s="23"/>
      <c r="R112" s="23"/>
      <c r="S112" s="23"/>
      <c r="T112" s="23"/>
      <c r="U112" s="23"/>
      <c r="V112" s="23"/>
      <c r="W112" s="23"/>
    </row>
    <row r="113" ht="21" customHeight="1" spans="1:23">
      <c r="A113" s="138" t="s">
        <v>72</v>
      </c>
      <c r="B113" s="21" t="s">
        <v>365</v>
      </c>
      <c r="C113" s="21" t="s">
        <v>366</v>
      </c>
      <c r="D113" s="21" t="s">
        <v>100</v>
      </c>
      <c r="E113" s="21" t="s">
        <v>232</v>
      </c>
      <c r="F113" s="21" t="s">
        <v>361</v>
      </c>
      <c r="G113" s="21" t="s">
        <v>362</v>
      </c>
      <c r="H113" s="23">
        <v>27000</v>
      </c>
      <c r="I113" s="23">
        <v>27000</v>
      </c>
      <c r="J113" s="23"/>
      <c r="K113" s="23"/>
      <c r="L113" s="23">
        <v>27000</v>
      </c>
      <c r="M113" s="23"/>
      <c r="N113" s="23"/>
      <c r="O113" s="23"/>
      <c r="P113" s="23"/>
      <c r="Q113" s="23"/>
      <c r="R113" s="23"/>
      <c r="S113" s="23"/>
      <c r="T113" s="23"/>
      <c r="U113" s="23"/>
      <c r="V113" s="23"/>
      <c r="W113" s="23"/>
    </row>
    <row r="114" ht="21" customHeight="1" spans="1:23">
      <c r="A114" s="138" t="s">
        <v>72</v>
      </c>
      <c r="B114" s="21" t="s">
        <v>365</v>
      </c>
      <c r="C114" s="21" t="s">
        <v>366</v>
      </c>
      <c r="D114" s="21" t="s">
        <v>100</v>
      </c>
      <c r="E114" s="21" t="s">
        <v>232</v>
      </c>
      <c r="F114" s="21" t="s">
        <v>373</v>
      </c>
      <c r="G114" s="21" t="s">
        <v>374</v>
      </c>
      <c r="H114" s="23">
        <v>21000</v>
      </c>
      <c r="I114" s="23">
        <v>21000</v>
      </c>
      <c r="J114" s="23"/>
      <c r="K114" s="23"/>
      <c r="L114" s="23">
        <v>21000</v>
      </c>
      <c r="M114" s="23"/>
      <c r="N114" s="23"/>
      <c r="O114" s="23"/>
      <c r="P114" s="23"/>
      <c r="Q114" s="23"/>
      <c r="R114" s="23"/>
      <c r="S114" s="23"/>
      <c r="T114" s="23"/>
      <c r="U114" s="23"/>
      <c r="V114" s="23"/>
      <c r="W114" s="23"/>
    </row>
    <row r="115" ht="21" customHeight="1" spans="1:23">
      <c r="A115" s="138" t="s">
        <v>72</v>
      </c>
      <c r="B115" s="21" t="s">
        <v>375</v>
      </c>
      <c r="C115" s="21" t="s">
        <v>376</v>
      </c>
      <c r="D115" s="21" t="s">
        <v>100</v>
      </c>
      <c r="E115" s="21" t="s">
        <v>232</v>
      </c>
      <c r="F115" s="21" t="s">
        <v>377</v>
      </c>
      <c r="G115" s="21" t="s">
        <v>296</v>
      </c>
      <c r="H115" s="23">
        <v>3500</v>
      </c>
      <c r="I115" s="23">
        <v>3500</v>
      </c>
      <c r="J115" s="23"/>
      <c r="K115" s="23"/>
      <c r="L115" s="23">
        <v>3500</v>
      </c>
      <c r="M115" s="23"/>
      <c r="N115" s="23"/>
      <c r="O115" s="23"/>
      <c r="P115" s="23"/>
      <c r="Q115" s="23"/>
      <c r="R115" s="23"/>
      <c r="S115" s="23"/>
      <c r="T115" s="23"/>
      <c r="U115" s="23"/>
      <c r="V115" s="23"/>
      <c r="W115" s="23"/>
    </row>
    <row r="116" ht="21" customHeight="1" spans="1:23">
      <c r="A116" s="138" t="s">
        <v>72</v>
      </c>
      <c r="B116" s="21" t="s">
        <v>365</v>
      </c>
      <c r="C116" s="21" t="s">
        <v>366</v>
      </c>
      <c r="D116" s="21" t="s">
        <v>100</v>
      </c>
      <c r="E116" s="21" t="s">
        <v>232</v>
      </c>
      <c r="F116" s="21" t="s">
        <v>371</v>
      </c>
      <c r="G116" s="21" t="s">
        <v>372</v>
      </c>
      <c r="H116" s="23">
        <v>4000</v>
      </c>
      <c r="I116" s="23">
        <v>4000</v>
      </c>
      <c r="J116" s="23"/>
      <c r="K116" s="23"/>
      <c r="L116" s="23">
        <v>4000</v>
      </c>
      <c r="M116" s="23"/>
      <c r="N116" s="23"/>
      <c r="O116" s="23"/>
      <c r="P116" s="23"/>
      <c r="Q116" s="23"/>
      <c r="R116" s="23"/>
      <c r="S116" s="23"/>
      <c r="T116" s="23"/>
      <c r="U116" s="23"/>
      <c r="V116" s="23"/>
      <c r="W116" s="23"/>
    </row>
    <row r="117" ht="21" customHeight="1" spans="1:23">
      <c r="A117" s="138" t="s">
        <v>72</v>
      </c>
      <c r="B117" s="21" t="s">
        <v>365</v>
      </c>
      <c r="C117" s="21" t="s">
        <v>366</v>
      </c>
      <c r="D117" s="21" t="s">
        <v>102</v>
      </c>
      <c r="E117" s="21" t="s">
        <v>235</v>
      </c>
      <c r="F117" s="21" t="s">
        <v>361</v>
      </c>
      <c r="G117" s="21" t="s">
        <v>362</v>
      </c>
      <c r="H117" s="23">
        <v>19000</v>
      </c>
      <c r="I117" s="23">
        <v>19000</v>
      </c>
      <c r="J117" s="23"/>
      <c r="K117" s="23"/>
      <c r="L117" s="23">
        <v>19000</v>
      </c>
      <c r="M117" s="23"/>
      <c r="N117" s="23"/>
      <c r="O117" s="23"/>
      <c r="P117" s="23"/>
      <c r="Q117" s="23"/>
      <c r="R117" s="23"/>
      <c r="S117" s="23"/>
      <c r="T117" s="23"/>
      <c r="U117" s="23"/>
      <c r="V117" s="23"/>
      <c r="W117" s="23"/>
    </row>
    <row r="118" ht="21" customHeight="1" spans="1:23">
      <c r="A118" s="138" t="s">
        <v>72</v>
      </c>
      <c r="B118" s="21" t="s">
        <v>365</v>
      </c>
      <c r="C118" s="21" t="s">
        <v>366</v>
      </c>
      <c r="D118" s="21" t="s">
        <v>102</v>
      </c>
      <c r="E118" s="21" t="s">
        <v>235</v>
      </c>
      <c r="F118" s="21" t="s">
        <v>367</v>
      </c>
      <c r="G118" s="21" t="s">
        <v>368</v>
      </c>
      <c r="H118" s="23">
        <v>600</v>
      </c>
      <c r="I118" s="23">
        <v>600</v>
      </c>
      <c r="J118" s="23"/>
      <c r="K118" s="23"/>
      <c r="L118" s="23">
        <v>600</v>
      </c>
      <c r="M118" s="23"/>
      <c r="N118" s="23"/>
      <c r="O118" s="23"/>
      <c r="P118" s="23"/>
      <c r="Q118" s="23"/>
      <c r="R118" s="23"/>
      <c r="S118" s="23"/>
      <c r="T118" s="23"/>
      <c r="U118" s="23"/>
      <c r="V118" s="23"/>
      <c r="W118" s="23"/>
    </row>
    <row r="119" ht="21" customHeight="1" spans="1:23">
      <c r="A119" s="138" t="s">
        <v>72</v>
      </c>
      <c r="B119" s="21" t="s">
        <v>365</v>
      </c>
      <c r="C119" s="21" t="s">
        <v>366</v>
      </c>
      <c r="D119" s="21" t="s">
        <v>102</v>
      </c>
      <c r="E119" s="21" t="s">
        <v>235</v>
      </c>
      <c r="F119" s="21" t="s">
        <v>369</v>
      </c>
      <c r="G119" s="21" t="s">
        <v>370</v>
      </c>
      <c r="H119" s="23">
        <v>1200</v>
      </c>
      <c r="I119" s="23">
        <v>1200</v>
      </c>
      <c r="J119" s="23"/>
      <c r="K119" s="23"/>
      <c r="L119" s="23">
        <v>1200</v>
      </c>
      <c r="M119" s="23"/>
      <c r="N119" s="23"/>
      <c r="O119" s="23"/>
      <c r="P119" s="23"/>
      <c r="Q119" s="23"/>
      <c r="R119" s="23"/>
      <c r="S119" s="23"/>
      <c r="T119" s="23"/>
      <c r="U119" s="23"/>
      <c r="V119" s="23"/>
      <c r="W119" s="23"/>
    </row>
    <row r="120" ht="21" customHeight="1" spans="1:23">
      <c r="A120" s="138" t="s">
        <v>72</v>
      </c>
      <c r="B120" s="21" t="s">
        <v>365</v>
      </c>
      <c r="C120" s="21" t="s">
        <v>366</v>
      </c>
      <c r="D120" s="21" t="s">
        <v>102</v>
      </c>
      <c r="E120" s="21" t="s">
        <v>235</v>
      </c>
      <c r="F120" s="21" t="s">
        <v>371</v>
      </c>
      <c r="G120" s="21" t="s">
        <v>372</v>
      </c>
      <c r="H120" s="23">
        <v>1200</v>
      </c>
      <c r="I120" s="23">
        <v>1200</v>
      </c>
      <c r="J120" s="23"/>
      <c r="K120" s="23"/>
      <c r="L120" s="23">
        <v>1200</v>
      </c>
      <c r="M120" s="23"/>
      <c r="N120" s="23"/>
      <c r="O120" s="23"/>
      <c r="P120" s="23"/>
      <c r="Q120" s="23"/>
      <c r="R120" s="23"/>
      <c r="S120" s="23"/>
      <c r="T120" s="23"/>
      <c r="U120" s="23"/>
      <c r="V120" s="23"/>
      <c r="W120" s="23"/>
    </row>
    <row r="121" ht="21" customHeight="1" spans="1:23">
      <c r="A121" s="138" t="s">
        <v>72</v>
      </c>
      <c r="B121" s="21" t="s">
        <v>365</v>
      </c>
      <c r="C121" s="21" t="s">
        <v>366</v>
      </c>
      <c r="D121" s="21" t="s">
        <v>102</v>
      </c>
      <c r="E121" s="21" t="s">
        <v>235</v>
      </c>
      <c r="F121" s="21" t="s">
        <v>373</v>
      </c>
      <c r="G121" s="21" t="s">
        <v>374</v>
      </c>
      <c r="H121" s="23">
        <v>2000</v>
      </c>
      <c r="I121" s="23">
        <v>2000</v>
      </c>
      <c r="J121" s="23"/>
      <c r="K121" s="23"/>
      <c r="L121" s="23">
        <v>2000</v>
      </c>
      <c r="M121" s="23"/>
      <c r="N121" s="23"/>
      <c r="O121" s="23"/>
      <c r="P121" s="23"/>
      <c r="Q121" s="23"/>
      <c r="R121" s="23"/>
      <c r="S121" s="23"/>
      <c r="T121" s="23"/>
      <c r="U121" s="23"/>
      <c r="V121" s="23"/>
      <c r="W121" s="23"/>
    </row>
    <row r="122" ht="21" customHeight="1" spans="1:23">
      <c r="A122" s="138" t="s">
        <v>72</v>
      </c>
      <c r="B122" s="21" t="s">
        <v>365</v>
      </c>
      <c r="C122" s="21" t="s">
        <v>366</v>
      </c>
      <c r="D122" s="21" t="s">
        <v>106</v>
      </c>
      <c r="E122" s="21" t="s">
        <v>232</v>
      </c>
      <c r="F122" s="21" t="s">
        <v>361</v>
      </c>
      <c r="G122" s="21" t="s">
        <v>362</v>
      </c>
      <c r="H122" s="23">
        <v>48000</v>
      </c>
      <c r="I122" s="23">
        <v>48000</v>
      </c>
      <c r="J122" s="23"/>
      <c r="K122" s="23"/>
      <c r="L122" s="23">
        <v>48000</v>
      </c>
      <c r="M122" s="23"/>
      <c r="N122" s="23"/>
      <c r="O122" s="23"/>
      <c r="P122" s="23"/>
      <c r="Q122" s="23"/>
      <c r="R122" s="23"/>
      <c r="S122" s="23"/>
      <c r="T122" s="23"/>
      <c r="U122" s="23"/>
      <c r="V122" s="23"/>
      <c r="W122" s="23"/>
    </row>
    <row r="123" ht="21" customHeight="1" spans="1:23">
      <c r="A123" s="138" t="s">
        <v>72</v>
      </c>
      <c r="B123" s="21" t="s">
        <v>365</v>
      </c>
      <c r="C123" s="21" t="s">
        <v>366</v>
      </c>
      <c r="D123" s="21" t="s">
        <v>106</v>
      </c>
      <c r="E123" s="21" t="s">
        <v>232</v>
      </c>
      <c r="F123" s="21" t="s">
        <v>367</v>
      </c>
      <c r="G123" s="21" t="s">
        <v>368</v>
      </c>
      <c r="H123" s="23">
        <v>3000</v>
      </c>
      <c r="I123" s="23">
        <v>3000</v>
      </c>
      <c r="J123" s="23"/>
      <c r="K123" s="23"/>
      <c r="L123" s="23">
        <v>3000</v>
      </c>
      <c r="M123" s="23"/>
      <c r="N123" s="23"/>
      <c r="O123" s="23"/>
      <c r="P123" s="23"/>
      <c r="Q123" s="23"/>
      <c r="R123" s="23"/>
      <c r="S123" s="23"/>
      <c r="T123" s="23"/>
      <c r="U123" s="23"/>
      <c r="V123" s="23"/>
      <c r="W123" s="23"/>
    </row>
    <row r="124" ht="21" customHeight="1" spans="1:23">
      <c r="A124" s="138" t="s">
        <v>72</v>
      </c>
      <c r="B124" s="21" t="s">
        <v>365</v>
      </c>
      <c r="C124" s="21" t="s">
        <v>366</v>
      </c>
      <c r="D124" s="21" t="s">
        <v>106</v>
      </c>
      <c r="E124" s="21" t="s">
        <v>232</v>
      </c>
      <c r="F124" s="21" t="s">
        <v>369</v>
      </c>
      <c r="G124" s="21" t="s">
        <v>370</v>
      </c>
      <c r="H124" s="23">
        <v>8000</v>
      </c>
      <c r="I124" s="23">
        <v>8000</v>
      </c>
      <c r="J124" s="23"/>
      <c r="K124" s="23"/>
      <c r="L124" s="23">
        <v>8000</v>
      </c>
      <c r="M124" s="23"/>
      <c r="N124" s="23"/>
      <c r="O124" s="23"/>
      <c r="P124" s="23"/>
      <c r="Q124" s="23"/>
      <c r="R124" s="23"/>
      <c r="S124" s="23"/>
      <c r="T124" s="23"/>
      <c r="U124" s="23"/>
      <c r="V124" s="23"/>
      <c r="W124" s="23"/>
    </row>
    <row r="125" ht="21" customHeight="1" spans="1:23">
      <c r="A125" s="138" t="s">
        <v>72</v>
      </c>
      <c r="B125" s="21" t="s">
        <v>365</v>
      </c>
      <c r="C125" s="21" t="s">
        <v>366</v>
      </c>
      <c r="D125" s="21" t="s">
        <v>106</v>
      </c>
      <c r="E125" s="21" t="s">
        <v>232</v>
      </c>
      <c r="F125" s="21" t="s">
        <v>371</v>
      </c>
      <c r="G125" s="21" t="s">
        <v>372</v>
      </c>
      <c r="H125" s="23">
        <v>10000</v>
      </c>
      <c r="I125" s="23">
        <v>10000</v>
      </c>
      <c r="J125" s="23"/>
      <c r="K125" s="23"/>
      <c r="L125" s="23">
        <v>10000</v>
      </c>
      <c r="M125" s="23"/>
      <c r="N125" s="23"/>
      <c r="O125" s="23"/>
      <c r="P125" s="23"/>
      <c r="Q125" s="23"/>
      <c r="R125" s="23"/>
      <c r="S125" s="23"/>
      <c r="T125" s="23"/>
      <c r="U125" s="23"/>
      <c r="V125" s="23"/>
      <c r="W125" s="23"/>
    </row>
    <row r="126" ht="21" customHeight="1" spans="1:23">
      <c r="A126" s="138" t="s">
        <v>72</v>
      </c>
      <c r="B126" s="21" t="s">
        <v>365</v>
      </c>
      <c r="C126" s="21" t="s">
        <v>366</v>
      </c>
      <c r="D126" s="21" t="s">
        <v>106</v>
      </c>
      <c r="E126" s="21" t="s">
        <v>232</v>
      </c>
      <c r="F126" s="21" t="s">
        <v>373</v>
      </c>
      <c r="G126" s="21" t="s">
        <v>374</v>
      </c>
      <c r="H126" s="23">
        <v>20000</v>
      </c>
      <c r="I126" s="23">
        <v>20000</v>
      </c>
      <c r="J126" s="23"/>
      <c r="K126" s="23"/>
      <c r="L126" s="23">
        <v>20000</v>
      </c>
      <c r="M126" s="23"/>
      <c r="N126" s="23"/>
      <c r="O126" s="23"/>
      <c r="P126" s="23"/>
      <c r="Q126" s="23"/>
      <c r="R126" s="23"/>
      <c r="S126" s="23"/>
      <c r="T126" s="23"/>
      <c r="U126" s="23"/>
      <c r="V126" s="23"/>
      <c r="W126" s="23"/>
    </row>
    <row r="127" ht="21" customHeight="1" spans="1:23">
      <c r="A127" s="138" t="s">
        <v>72</v>
      </c>
      <c r="B127" s="21" t="s">
        <v>375</v>
      </c>
      <c r="C127" s="21" t="s">
        <v>376</v>
      </c>
      <c r="D127" s="21" t="s">
        <v>106</v>
      </c>
      <c r="E127" s="21" t="s">
        <v>232</v>
      </c>
      <c r="F127" s="21" t="s">
        <v>377</v>
      </c>
      <c r="G127" s="21" t="s">
        <v>296</v>
      </c>
      <c r="H127" s="23">
        <v>3000</v>
      </c>
      <c r="I127" s="23">
        <v>3000</v>
      </c>
      <c r="J127" s="23"/>
      <c r="K127" s="23"/>
      <c r="L127" s="23">
        <v>3000</v>
      </c>
      <c r="M127" s="23"/>
      <c r="N127" s="23"/>
      <c r="O127" s="23"/>
      <c r="P127" s="23"/>
      <c r="Q127" s="23"/>
      <c r="R127" s="23"/>
      <c r="S127" s="23"/>
      <c r="T127" s="23"/>
      <c r="U127" s="23"/>
      <c r="V127" s="23"/>
      <c r="W127" s="23"/>
    </row>
    <row r="128" ht="21" customHeight="1" spans="1:23">
      <c r="A128" s="138" t="s">
        <v>72</v>
      </c>
      <c r="B128" s="21" t="s">
        <v>365</v>
      </c>
      <c r="C128" s="21" t="s">
        <v>366</v>
      </c>
      <c r="D128" s="21" t="s">
        <v>108</v>
      </c>
      <c r="E128" s="21" t="s">
        <v>235</v>
      </c>
      <c r="F128" s="21" t="s">
        <v>361</v>
      </c>
      <c r="G128" s="21" t="s">
        <v>362</v>
      </c>
      <c r="H128" s="23">
        <v>70000</v>
      </c>
      <c r="I128" s="23">
        <v>70000</v>
      </c>
      <c r="J128" s="23"/>
      <c r="K128" s="23"/>
      <c r="L128" s="23">
        <v>70000</v>
      </c>
      <c r="M128" s="23"/>
      <c r="N128" s="23"/>
      <c r="O128" s="23"/>
      <c r="P128" s="23"/>
      <c r="Q128" s="23"/>
      <c r="R128" s="23"/>
      <c r="S128" s="23"/>
      <c r="T128" s="23"/>
      <c r="U128" s="23"/>
      <c r="V128" s="23"/>
      <c r="W128" s="23"/>
    </row>
    <row r="129" ht="21" customHeight="1" spans="1:23">
      <c r="A129" s="138" t="s">
        <v>72</v>
      </c>
      <c r="B129" s="21" t="s">
        <v>365</v>
      </c>
      <c r="C129" s="21" t="s">
        <v>366</v>
      </c>
      <c r="D129" s="21" t="s">
        <v>108</v>
      </c>
      <c r="E129" s="21" t="s">
        <v>235</v>
      </c>
      <c r="F129" s="21" t="s">
        <v>367</v>
      </c>
      <c r="G129" s="21" t="s">
        <v>368</v>
      </c>
      <c r="H129" s="23">
        <v>2000</v>
      </c>
      <c r="I129" s="23">
        <v>2000</v>
      </c>
      <c r="J129" s="23"/>
      <c r="K129" s="23"/>
      <c r="L129" s="23">
        <v>2000</v>
      </c>
      <c r="M129" s="23"/>
      <c r="N129" s="23"/>
      <c r="O129" s="23"/>
      <c r="P129" s="23"/>
      <c r="Q129" s="23"/>
      <c r="R129" s="23"/>
      <c r="S129" s="23"/>
      <c r="T129" s="23"/>
      <c r="U129" s="23"/>
      <c r="V129" s="23"/>
      <c r="W129" s="23"/>
    </row>
    <row r="130" ht="21" customHeight="1" spans="1:23">
      <c r="A130" s="138" t="s">
        <v>72</v>
      </c>
      <c r="B130" s="21" t="s">
        <v>365</v>
      </c>
      <c r="C130" s="21" t="s">
        <v>366</v>
      </c>
      <c r="D130" s="21" t="s">
        <v>108</v>
      </c>
      <c r="E130" s="21" t="s">
        <v>235</v>
      </c>
      <c r="F130" s="21" t="s">
        <v>369</v>
      </c>
      <c r="G130" s="21" t="s">
        <v>370</v>
      </c>
      <c r="H130" s="23">
        <v>8000</v>
      </c>
      <c r="I130" s="23">
        <v>8000</v>
      </c>
      <c r="J130" s="23"/>
      <c r="K130" s="23"/>
      <c r="L130" s="23">
        <v>8000</v>
      </c>
      <c r="M130" s="23"/>
      <c r="N130" s="23"/>
      <c r="O130" s="23"/>
      <c r="P130" s="23"/>
      <c r="Q130" s="23"/>
      <c r="R130" s="23"/>
      <c r="S130" s="23"/>
      <c r="T130" s="23"/>
      <c r="U130" s="23"/>
      <c r="V130" s="23"/>
      <c r="W130" s="23"/>
    </row>
    <row r="131" ht="21" customHeight="1" spans="1:23">
      <c r="A131" s="138" t="s">
        <v>72</v>
      </c>
      <c r="B131" s="21" t="s">
        <v>365</v>
      </c>
      <c r="C131" s="21" t="s">
        <v>366</v>
      </c>
      <c r="D131" s="21" t="s">
        <v>108</v>
      </c>
      <c r="E131" s="21" t="s">
        <v>235</v>
      </c>
      <c r="F131" s="21" t="s">
        <v>371</v>
      </c>
      <c r="G131" s="21" t="s">
        <v>372</v>
      </c>
      <c r="H131" s="23">
        <v>10000</v>
      </c>
      <c r="I131" s="23">
        <v>10000</v>
      </c>
      <c r="J131" s="23"/>
      <c r="K131" s="23"/>
      <c r="L131" s="23">
        <v>10000</v>
      </c>
      <c r="M131" s="23"/>
      <c r="N131" s="23"/>
      <c r="O131" s="23"/>
      <c r="P131" s="23"/>
      <c r="Q131" s="23"/>
      <c r="R131" s="23"/>
      <c r="S131" s="23"/>
      <c r="T131" s="23"/>
      <c r="U131" s="23"/>
      <c r="V131" s="23"/>
      <c r="W131" s="23"/>
    </row>
    <row r="132" ht="21" customHeight="1" spans="1:23">
      <c r="A132" s="138" t="s">
        <v>72</v>
      </c>
      <c r="B132" s="21" t="s">
        <v>365</v>
      </c>
      <c r="C132" s="21" t="s">
        <v>366</v>
      </c>
      <c r="D132" s="21" t="s">
        <v>108</v>
      </c>
      <c r="E132" s="21" t="s">
        <v>235</v>
      </c>
      <c r="F132" s="21" t="s">
        <v>373</v>
      </c>
      <c r="G132" s="21" t="s">
        <v>374</v>
      </c>
      <c r="H132" s="23">
        <v>3000</v>
      </c>
      <c r="I132" s="23">
        <v>3000</v>
      </c>
      <c r="J132" s="23"/>
      <c r="K132" s="23"/>
      <c r="L132" s="23">
        <v>3000</v>
      </c>
      <c r="M132" s="23"/>
      <c r="N132" s="23"/>
      <c r="O132" s="23"/>
      <c r="P132" s="23"/>
      <c r="Q132" s="23"/>
      <c r="R132" s="23"/>
      <c r="S132" s="23"/>
      <c r="T132" s="23"/>
      <c r="U132" s="23"/>
      <c r="V132" s="23"/>
      <c r="W132" s="23"/>
    </row>
    <row r="133" ht="21" customHeight="1" spans="1:23">
      <c r="A133" s="138" t="s">
        <v>72</v>
      </c>
      <c r="B133" s="21" t="s">
        <v>375</v>
      </c>
      <c r="C133" s="21" t="s">
        <v>376</v>
      </c>
      <c r="D133" s="21" t="s">
        <v>108</v>
      </c>
      <c r="E133" s="21" t="s">
        <v>235</v>
      </c>
      <c r="F133" s="21" t="s">
        <v>377</v>
      </c>
      <c r="G133" s="21" t="s">
        <v>296</v>
      </c>
      <c r="H133" s="23">
        <v>3000</v>
      </c>
      <c r="I133" s="23">
        <v>3000</v>
      </c>
      <c r="J133" s="23"/>
      <c r="K133" s="23"/>
      <c r="L133" s="23">
        <v>3000</v>
      </c>
      <c r="M133" s="23"/>
      <c r="N133" s="23"/>
      <c r="O133" s="23"/>
      <c r="P133" s="23"/>
      <c r="Q133" s="23"/>
      <c r="R133" s="23"/>
      <c r="S133" s="23"/>
      <c r="T133" s="23"/>
      <c r="U133" s="23"/>
      <c r="V133" s="23"/>
      <c r="W133" s="23"/>
    </row>
    <row r="134" ht="21" customHeight="1" spans="1:23">
      <c r="A134" s="138" t="s">
        <v>72</v>
      </c>
      <c r="B134" s="21" t="s">
        <v>365</v>
      </c>
      <c r="C134" s="21" t="s">
        <v>366</v>
      </c>
      <c r="D134" s="21" t="s">
        <v>112</v>
      </c>
      <c r="E134" s="21" t="s">
        <v>232</v>
      </c>
      <c r="F134" s="21" t="s">
        <v>361</v>
      </c>
      <c r="G134" s="21" t="s">
        <v>362</v>
      </c>
      <c r="H134" s="23">
        <v>36000</v>
      </c>
      <c r="I134" s="23">
        <v>36000</v>
      </c>
      <c r="J134" s="23"/>
      <c r="K134" s="23"/>
      <c r="L134" s="23">
        <v>36000</v>
      </c>
      <c r="M134" s="23"/>
      <c r="N134" s="23"/>
      <c r="O134" s="23"/>
      <c r="P134" s="23"/>
      <c r="Q134" s="23"/>
      <c r="R134" s="23"/>
      <c r="S134" s="23"/>
      <c r="T134" s="23"/>
      <c r="U134" s="23"/>
      <c r="V134" s="23"/>
      <c r="W134" s="23"/>
    </row>
    <row r="135" ht="21" customHeight="1" spans="1:23">
      <c r="A135" s="138" t="s">
        <v>72</v>
      </c>
      <c r="B135" s="21" t="s">
        <v>365</v>
      </c>
      <c r="C135" s="21" t="s">
        <v>366</v>
      </c>
      <c r="D135" s="21" t="s">
        <v>112</v>
      </c>
      <c r="E135" s="21" t="s">
        <v>232</v>
      </c>
      <c r="F135" s="21" t="s">
        <v>371</v>
      </c>
      <c r="G135" s="21" t="s">
        <v>372</v>
      </c>
      <c r="H135" s="23">
        <v>6000</v>
      </c>
      <c r="I135" s="23">
        <v>6000</v>
      </c>
      <c r="J135" s="23"/>
      <c r="K135" s="23"/>
      <c r="L135" s="23">
        <v>6000</v>
      </c>
      <c r="M135" s="23"/>
      <c r="N135" s="23"/>
      <c r="O135" s="23"/>
      <c r="P135" s="23"/>
      <c r="Q135" s="23"/>
      <c r="R135" s="23"/>
      <c r="S135" s="23"/>
      <c r="T135" s="23"/>
      <c r="U135" s="23"/>
      <c r="V135" s="23"/>
      <c r="W135" s="23"/>
    </row>
    <row r="136" ht="21" customHeight="1" spans="1:23">
      <c r="A136" s="138" t="s">
        <v>72</v>
      </c>
      <c r="B136" s="21" t="s">
        <v>365</v>
      </c>
      <c r="C136" s="21" t="s">
        <v>366</v>
      </c>
      <c r="D136" s="21" t="s">
        <v>112</v>
      </c>
      <c r="E136" s="21" t="s">
        <v>232</v>
      </c>
      <c r="F136" s="21" t="s">
        <v>373</v>
      </c>
      <c r="G136" s="21" t="s">
        <v>374</v>
      </c>
      <c r="H136" s="23">
        <v>3000</v>
      </c>
      <c r="I136" s="23">
        <v>3000</v>
      </c>
      <c r="J136" s="23"/>
      <c r="K136" s="23"/>
      <c r="L136" s="23">
        <v>3000</v>
      </c>
      <c r="M136" s="23"/>
      <c r="N136" s="23"/>
      <c r="O136" s="23"/>
      <c r="P136" s="23"/>
      <c r="Q136" s="23"/>
      <c r="R136" s="23"/>
      <c r="S136" s="23"/>
      <c r="T136" s="23"/>
      <c r="U136" s="23"/>
      <c r="V136" s="23"/>
      <c r="W136" s="23"/>
    </row>
    <row r="137" ht="21" customHeight="1" spans="1:23">
      <c r="A137" s="138" t="s">
        <v>72</v>
      </c>
      <c r="B137" s="21" t="s">
        <v>375</v>
      </c>
      <c r="C137" s="21" t="s">
        <v>376</v>
      </c>
      <c r="D137" s="21" t="s">
        <v>112</v>
      </c>
      <c r="E137" s="21" t="s">
        <v>232</v>
      </c>
      <c r="F137" s="21" t="s">
        <v>377</v>
      </c>
      <c r="G137" s="21" t="s">
        <v>296</v>
      </c>
      <c r="H137" s="23">
        <v>3000</v>
      </c>
      <c r="I137" s="23">
        <v>3000</v>
      </c>
      <c r="J137" s="23"/>
      <c r="K137" s="23"/>
      <c r="L137" s="23">
        <v>3000</v>
      </c>
      <c r="M137" s="23"/>
      <c r="N137" s="23"/>
      <c r="O137" s="23"/>
      <c r="P137" s="23"/>
      <c r="Q137" s="23"/>
      <c r="R137" s="23"/>
      <c r="S137" s="23"/>
      <c r="T137" s="23"/>
      <c r="U137" s="23"/>
      <c r="V137" s="23"/>
      <c r="W137" s="23"/>
    </row>
    <row r="138" ht="21" customHeight="1" spans="1:23">
      <c r="A138" s="138" t="s">
        <v>72</v>
      </c>
      <c r="B138" s="21" t="s">
        <v>365</v>
      </c>
      <c r="C138" s="21" t="s">
        <v>366</v>
      </c>
      <c r="D138" s="21" t="s">
        <v>155</v>
      </c>
      <c r="E138" s="21" t="s">
        <v>232</v>
      </c>
      <c r="F138" s="21" t="s">
        <v>361</v>
      </c>
      <c r="G138" s="21" t="s">
        <v>362</v>
      </c>
      <c r="H138" s="23">
        <v>32000</v>
      </c>
      <c r="I138" s="23">
        <v>32000</v>
      </c>
      <c r="J138" s="23"/>
      <c r="K138" s="23"/>
      <c r="L138" s="23">
        <v>32000</v>
      </c>
      <c r="M138" s="23"/>
      <c r="N138" s="23"/>
      <c r="O138" s="23"/>
      <c r="P138" s="23"/>
      <c r="Q138" s="23"/>
      <c r="R138" s="23"/>
      <c r="S138" s="23"/>
      <c r="T138" s="23"/>
      <c r="U138" s="23"/>
      <c r="V138" s="23"/>
      <c r="W138" s="23"/>
    </row>
    <row r="139" ht="21" customHeight="1" spans="1:23">
      <c r="A139" s="138" t="s">
        <v>72</v>
      </c>
      <c r="B139" s="21" t="s">
        <v>365</v>
      </c>
      <c r="C139" s="21" t="s">
        <v>366</v>
      </c>
      <c r="D139" s="21" t="s">
        <v>155</v>
      </c>
      <c r="E139" s="21" t="s">
        <v>232</v>
      </c>
      <c r="F139" s="21" t="s">
        <v>373</v>
      </c>
      <c r="G139" s="21" t="s">
        <v>374</v>
      </c>
      <c r="H139" s="23">
        <v>3000</v>
      </c>
      <c r="I139" s="23">
        <v>3000</v>
      </c>
      <c r="J139" s="23"/>
      <c r="K139" s="23"/>
      <c r="L139" s="23">
        <v>3000</v>
      </c>
      <c r="M139" s="23"/>
      <c r="N139" s="23"/>
      <c r="O139" s="23"/>
      <c r="P139" s="23"/>
      <c r="Q139" s="23"/>
      <c r="R139" s="23"/>
      <c r="S139" s="23"/>
      <c r="T139" s="23"/>
      <c r="U139" s="23"/>
      <c r="V139" s="23"/>
      <c r="W139" s="23"/>
    </row>
    <row r="140" ht="21" customHeight="1" spans="1:23">
      <c r="A140" s="138" t="s">
        <v>72</v>
      </c>
      <c r="B140" s="21" t="s">
        <v>375</v>
      </c>
      <c r="C140" s="21" t="s">
        <v>376</v>
      </c>
      <c r="D140" s="21" t="s">
        <v>155</v>
      </c>
      <c r="E140" s="21" t="s">
        <v>232</v>
      </c>
      <c r="F140" s="21" t="s">
        <v>377</v>
      </c>
      <c r="G140" s="21" t="s">
        <v>296</v>
      </c>
      <c r="H140" s="23">
        <v>3000</v>
      </c>
      <c r="I140" s="23">
        <v>3000</v>
      </c>
      <c r="J140" s="23"/>
      <c r="K140" s="23"/>
      <c r="L140" s="23">
        <v>3000</v>
      </c>
      <c r="M140" s="23"/>
      <c r="N140" s="23"/>
      <c r="O140" s="23"/>
      <c r="P140" s="23"/>
      <c r="Q140" s="23"/>
      <c r="R140" s="23"/>
      <c r="S140" s="23"/>
      <c r="T140" s="23"/>
      <c r="U140" s="23"/>
      <c r="V140" s="23"/>
      <c r="W140" s="23"/>
    </row>
    <row r="141" ht="21" customHeight="1" spans="1:23">
      <c r="A141" s="138" t="s">
        <v>72</v>
      </c>
      <c r="B141" s="21" t="s">
        <v>365</v>
      </c>
      <c r="C141" s="21" t="s">
        <v>366</v>
      </c>
      <c r="D141" s="21" t="s">
        <v>155</v>
      </c>
      <c r="E141" s="21" t="s">
        <v>232</v>
      </c>
      <c r="F141" s="21" t="s">
        <v>371</v>
      </c>
      <c r="G141" s="21" t="s">
        <v>372</v>
      </c>
      <c r="H141" s="23">
        <v>2000</v>
      </c>
      <c r="I141" s="23">
        <v>2000</v>
      </c>
      <c r="J141" s="23"/>
      <c r="K141" s="23"/>
      <c r="L141" s="23">
        <v>2000</v>
      </c>
      <c r="M141" s="23"/>
      <c r="N141" s="23"/>
      <c r="O141" s="23"/>
      <c r="P141" s="23"/>
      <c r="Q141" s="23"/>
      <c r="R141" s="23"/>
      <c r="S141" s="23"/>
      <c r="T141" s="23"/>
      <c r="U141" s="23"/>
      <c r="V141" s="23"/>
      <c r="W141" s="23"/>
    </row>
    <row r="142" ht="21" customHeight="1" spans="1:23">
      <c r="A142" s="138" t="s">
        <v>72</v>
      </c>
      <c r="B142" s="21" t="s">
        <v>365</v>
      </c>
      <c r="C142" s="21" t="s">
        <v>366</v>
      </c>
      <c r="D142" s="21" t="s">
        <v>156</v>
      </c>
      <c r="E142" s="21" t="s">
        <v>277</v>
      </c>
      <c r="F142" s="21" t="s">
        <v>361</v>
      </c>
      <c r="G142" s="21" t="s">
        <v>362</v>
      </c>
      <c r="H142" s="23">
        <v>50400</v>
      </c>
      <c r="I142" s="23">
        <v>50400</v>
      </c>
      <c r="J142" s="23"/>
      <c r="K142" s="23"/>
      <c r="L142" s="23">
        <v>50400</v>
      </c>
      <c r="M142" s="23"/>
      <c r="N142" s="23"/>
      <c r="O142" s="23"/>
      <c r="P142" s="23"/>
      <c r="Q142" s="23"/>
      <c r="R142" s="23"/>
      <c r="S142" s="23"/>
      <c r="T142" s="23"/>
      <c r="U142" s="23"/>
      <c r="V142" s="23"/>
      <c r="W142" s="23"/>
    </row>
    <row r="143" ht="21" customHeight="1" spans="1:23">
      <c r="A143" s="138" t="s">
        <v>72</v>
      </c>
      <c r="B143" s="21" t="s">
        <v>365</v>
      </c>
      <c r="C143" s="21" t="s">
        <v>366</v>
      </c>
      <c r="D143" s="21" t="s">
        <v>156</v>
      </c>
      <c r="E143" s="21" t="s">
        <v>277</v>
      </c>
      <c r="F143" s="21" t="s">
        <v>367</v>
      </c>
      <c r="G143" s="21" t="s">
        <v>368</v>
      </c>
      <c r="H143" s="23">
        <v>1200</v>
      </c>
      <c r="I143" s="23">
        <v>1200</v>
      </c>
      <c r="J143" s="23"/>
      <c r="K143" s="23"/>
      <c r="L143" s="23">
        <v>1200</v>
      </c>
      <c r="M143" s="23"/>
      <c r="N143" s="23"/>
      <c r="O143" s="23"/>
      <c r="P143" s="23"/>
      <c r="Q143" s="23"/>
      <c r="R143" s="23"/>
      <c r="S143" s="23"/>
      <c r="T143" s="23"/>
      <c r="U143" s="23"/>
      <c r="V143" s="23"/>
      <c r="W143" s="23"/>
    </row>
    <row r="144" ht="21" customHeight="1" spans="1:23">
      <c r="A144" s="138" t="s">
        <v>72</v>
      </c>
      <c r="B144" s="21" t="s">
        <v>365</v>
      </c>
      <c r="C144" s="21" t="s">
        <v>366</v>
      </c>
      <c r="D144" s="21" t="s">
        <v>156</v>
      </c>
      <c r="E144" s="21" t="s">
        <v>277</v>
      </c>
      <c r="F144" s="21" t="s">
        <v>369</v>
      </c>
      <c r="G144" s="21" t="s">
        <v>370</v>
      </c>
      <c r="H144" s="23">
        <v>8400</v>
      </c>
      <c r="I144" s="23">
        <v>8400</v>
      </c>
      <c r="J144" s="23"/>
      <c r="K144" s="23"/>
      <c r="L144" s="23">
        <v>8400</v>
      </c>
      <c r="M144" s="23"/>
      <c r="N144" s="23"/>
      <c r="O144" s="23"/>
      <c r="P144" s="23"/>
      <c r="Q144" s="23"/>
      <c r="R144" s="23"/>
      <c r="S144" s="23"/>
      <c r="T144" s="23"/>
      <c r="U144" s="23"/>
      <c r="V144" s="23"/>
      <c r="W144" s="23"/>
    </row>
    <row r="145" ht="21" customHeight="1" spans="1:23">
      <c r="A145" s="138" t="s">
        <v>72</v>
      </c>
      <c r="B145" s="21" t="s">
        <v>365</v>
      </c>
      <c r="C145" s="21" t="s">
        <v>366</v>
      </c>
      <c r="D145" s="21" t="s">
        <v>156</v>
      </c>
      <c r="E145" s="21" t="s">
        <v>277</v>
      </c>
      <c r="F145" s="21" t="s">
        <v>371</v>
      </c>
      <c r="G145" s="21" t="s">
        <v>372</v>
      </c>
      <c r="H145" s="23">
        <v>11000</v>
      </c>
      <c r="I145" s="23">
        <v>11000</v>
      </c>
      <c r="J145" s="23"/>
      <c r="K145" s="23"/>
      <c r="L145" s="23">
        <v>11000</v>
      </c>
      <c r="M145" s="23"/>
      <c r="N145" s="23"/>
      <c r="O145" s="23"/>
      <c r="P145" s="23"/>
      <c r="Q145" s="23"/>
      <c r="R145" s="23"/>
      <c r="S145" s="23"/>
      <c r="T145" s="23"/>
      <c r="U145" s="23"/>
      <c r="V145" s="23"/>
      <c r="W145" s="23"/>
    </row>
    <row r="146" ht="21" customHeight="1" spans="1:23">
      <c r="A146" s="138" t="s">
        <v>72</v>
      </c>
      <c r="B146" s="21" t="s">
        <v>365</v>
      </c>
      <c r="C146" s="21" t="s">
        <v>366</v>
      </c>
      <c r="D146" s="21" t="s">
        <v>156</v>
      </c>
      <c r="E146" s="21" t="s">
        <v>277</v>
      </c>
      <c r="F146" s="21" t="s">
        <v>373</v>
      </c>
      <c r="G146" s="21" t="s">
        <v>374</v>
      </c>
      <c r="H146" s="23">
        <v>3000</v>
      </c>
      <c r="I146" s="23">
        <v>3000</v>
      </c>
      <c r="J146" s="23"/>
      <c r="K146" s="23"/>
      <c r="L146" s="23">
        <v>3000</v>
      </c>
      <c r="M146" s="23"/>
      <c r="N146" s="23"/>
      <c r="O146" s="23"/>
      <c r="P146" s="23"/>
      <c r="Q146" s="23"/>
      <c r="R146" s="23"/>
      <c r="S146" s="23"/>
      <c r="T146" s="23"/>
      <c r="U146" s="23"/>
      <c r="V146" s="23"/>
      <c r="W146" s="23"/>
    </row>
    <row r="147" ht="21" customHeight="1" spans="1:23">
      <c r="A147" s="138" t="s">
        <v>72</v>
      </c>
      <c r="B147" s="21" t="s">
        <v>375</v>
      </c>
      <c r="C147" s="21" t="s">
        <v>376</v>
      </c>
      <c r="D147" s="21" t="s">
        <v>156</v>
      </c>
      <c r="E147" s="21" t="s">
        <v>277</v>
      </c>
      <c r="F147" s="21" t="s">
        <v>377</v>
      </c>
      <c r="G147" s="21" t="s">
        <v>296</v>
      </c>
      <c r="H147" s="23">
        <v>2000</v>
      </c>
      <c r="I147" s="23">
        <v>2000</v>
      </c>
      <c r="J147" s="23"/>
      <c r="K147" s="23"/>
      <c r="L147" s="23">
        <v>2000</v>
      </c>
      <c r="M147" s="23"/>
      <c r="N147" s="23"/>
      <c r="O147" s="23"/>
      <c r="P147" s="23"/>
      <c r="Q147" s="23"/>
      <c r="R147" s="23"/>
      <c r="S147" s="23"/>
      <c r="T147" s="23"/>
      <c r="U147" s="23"/>
      <c r="V147" s="23"/>
      <c r="W147" s="23"/>
    </row>
    <row r="148" ht="21" customHeight="1" spans="1:23">
      <c r="A148" s="138" t="s">
        <v>72</v>
      </c>
      <c r="B148" s="21" t="s">
        <v>365</v>
      </c>
      <c r="C148" s="21" t="s">
        <v>366</v>
      </c>
      <c r="D148" s="21" t="s">
        <v>163</v>
      </c>
      <c r="E148" s="21" t="s">
        <v>235</v>
      </c>
      <c r="F148" s="21" t="s">
        <v>361</v>
      </c>
      <c r="G148" s="21" t="s">
        <v>362</v>
      </c>
      <c r="H148" s="23">
        <v>149000</v>
      </c>
      <c r="I148" s="23">
        <v>149000</v>
      </c>
      <c r="J148" s="23"/>
      <c r="K148" s="23"/>
      <c r="L148" s="23">
        <v>149000</v>
      </c>
      <c r="M148" s="23"/>
      <c r="N148" s="23"/>
      <c r="O148" s="23"/>
      <c r="P148" s="23"/>
      <c r="Q148" s="23"/>
      <c r="R148" s="23"/>
      <c r="S148" s="23"/>
      <c r="T148" s="23"/>
      <c r="U148" s="23"/>
      <c r="V148" s="23"/>
      <c r="W148" s="23"/>
    </row>
    <row r="149" ht="21" customHeight="1" spans="1:23">
      <c r="A149" s="138" t="s">
        <v>72</v>
      </c>
      <c r="B149" s="21" t="s">
        <v>365</v>
      </c>
      <c r="C149" s="21" t="s">
        <v>366</v>
      </c>
      <c r="D149" s="21" t="s">
        <v>163</v>
      </c>
      <c r="E149" s="21" t="s">
        <v>235</v>
      </c>
      <c r="F149" s="21" t="s">
        <v>371</v>
      </c>
      <c r="G149" s="21" t="s">
        <v>372</v>
      </c>
      <c r="H149" s="23">
        <v>9000</v>
      </c>
      <c r="I149" s="23">
        <v>9000</v>
      </c>
      <c r="J149" s="23"/>
      <c r="K149" s="23"/>
      <c r="L149" s="23">
        <v>9000</v>
      </c>
      <c r="M149" s="23"/>
      <c r="N149" s="23"/>
      <c r="O149" s="23"/>
      <c r="P149" s="23"/>
      <c r="Q149" s="23"/>
      <c r="R149" s="23"/>
      <c r="S149" s="23"/>
      <c r="T149" s="23"/>
      <c r="U149" s="23"/>
      <c r="V149" s="23"/>
      <c r="W149" s="23"/>
    </row>
    <row r="150" ht="21" customHeight="1" spans="1:23">
      <c r="A150" s="138" t="s">
        <v>72</v>
      </c>
      <c r="B150" s="21" t="s">
        <v>365</v>
      </c>
      <c r="C150" s="21" t="s">
        <v>366</v>
      </c>
      <c r="D150" s="21" t="s">
        <v>163</v>
      </c>
      <c r="E150" s="21" t="s">
        <v>235</v>
      </c>
      <c r="F150" s="21" t="s">
        <v>373</v>
      </c>
      <c r="G150" s="21" t="s">
        <v>374</v>
      </c>
      <c r="H150" s="23">
        <v>14000</v>
      </c>
      <c r="I150" s="23">
        <v>14000</v>
      </c>
      <c r="J150" s="23"/>
      <c r="K150" s="23"/>
      <c r="L150" s="23">
        <v>14000</v>
      </c>
      <c r="M150" s="23"/>
      <c r="N150" s="23"/>
      <c r="O150" s="23"/>
      <c r="P150" s="23"/>
      <c r="Q150" s="23"/>
      <c r="R150" s="23"/>
      <c r="S150" s="23"/>
      <c r="T150" s="23"/>
      <c r="U150" s="23"/>
      <c r="V150" s="23"/>
      <c r="W150" s="23"/>
    </row>
    <row r="151" ht="21" customHeight="1" spans="1:23">
      <c r="A151" s="138" t="s">
        <v>72</v>
      </c>
      <c r="B151" s="21" t="s">
        <v>375</v>
      </c>
      <c r="C151" s="21" t="s">
        <v>376</v>
      </c>
      <c r="D151" s="21" t="s">
        <v>163</v>
      </c>
      <c r="E151" s="21" t="s">
        <v>235</v>
      </c>
      <c r="F151" s="21" t="s">
        <v>377</v>
      </c>
      <c r="G151" s="21" t="s">
        <v>296</v>
      </c>
      <c r="H151" s="23">
        <v>8000</v>
      </c>
      <c r="I151" s="23">
        <v>8000</v>
      </c>
      <c r="J151" s="23"/>
      <c r="K151" s="23"/>
      <c r="L151" s="23">
        <v>8000</v>
      </c>
      <c r="M151" s="23"/>
      <c r="N151" s="23"/>
      <c r="O151" s="23"/>
      <c r="P151" s="23"/>
      <c r="Q151" s="23"/>
      <c r="R151" s="23"/>
      <c r="S151" s="23"/>
      <c r="T151" s="23"/>
      <c r="U151" s="23"/>
      <c r="V151" s="23"/>
      <c r="W151" s="23"/>
    </row>
    <row r="152" ht="21" customHeight="1" spans="1:23">
      <c r="A152" s="138" t="s">
        <v>72</v>
      </c>
      <c r="B152" s="21" t="s">
        <v>365</v>
      </c>
      <c r="C152" s="21" t="s">
        <v>366</v>
      </c>
      <c r="D152" s="21" t="s">
        <v>164</v>
      </c>
      <c r="E152" s="21" t="s">
        <v>281</v>
      </c>
      <c r="F152" s="21" t="s">
        <v>361</v>
      </c>
      <c r="G152" s="21" t="s">
        <v>362</v>
      </c>
      <c r="H152" s="23">
        <v>14000</v>
      </c>
      <c r="I152" s="23">
        <v>14000</v>
      </c>
      <c r="J152" s="23"/>
      <c r="K152" s="23"/>
      <c r="L152" s="23">
        <v>14000</v>
      </c>
      <c r="M152" s="23"/>
      <c r="N152" s="23"/>
      <c r="O152" s="23"/>
      <c r="P152" s="23"/>
      <c r="Q152" s="23"/>
      <c r="R152" s="23"/>
      <c r="S152" s="23"/>
      <c r="T152" s="23"/>
      <c r="U152" s="23"/>
      <c r="V152" s="23"/>
      <c r="W152" s="23"/>
    </row>
    <row r="153" ht="21" customHeight="1" spans="1:23">
      <c r="A153" s="138" t="s">
        <v>72</v>
      </c>
      <c r="B153" s="21" t="s">
        <v>365</v>
      </c>
      <c r="C153" s="21" t="s">
        <v>366</v>
      </c>
      <c r="D153" s="21" t="s">
        <v>164</v>
      </c>
      <c r="E153" s="21" t="s">
        <v>281</v>
      </c>
      <c r="F153" s="21" t="s">
        <v>371</v>
      </c>
      <c r="G153" s="21" t="s">
        <v>372</v>
      </c>
      <c r="H153" s="23">
        <v>2000</v>
      </c>
      <c r="I153" s="23">
        <v>2000</v>
      </c>
      <c r="J153" s="23"/>
      <c r="K153" s="23"/>
      <c r="L153" s="23">
        <v>2000</v>
      </c>
      <c r="M153" s="23"/>
      <c r="N153" s="23"/>
      <c r="O153" s="23"/>
      <c r="P153" s="23"/>
      <c r="Q153" s="23"/>
      <c r="R153" s="23"/>
      <c r="S153" s="23"/>
      <c r="T153" s="23"/>
      <c r="U153" s="23"/>
      <c r="V153" s="23"/>
      <c r="W153" s="23"/>
    </row>
    <row r="154" ht="21" customHeight="1" spans="1:23">
      <c r="A154" s="138" t="s">
        <v>72</v>
      </c>
      <c r="B154" s="21" t="s">
        <v>365</v>
      </c>
      <c r="C154" s="21" t="s">
        <v>366</v>
      </c>
      <c r="D154" s="21" t="s">
        <v>164</v>
      </c>
      <c r="E154" s="21" t="s">
        <v>281</v>
      </c>
      <c r="F154" s="21" t="s">
        <v>373</v>
      </c>
      <c r="G154" s="21" t="s">
        <v>374</v>
      </c>
      <c r="H154" s="23">
        <v>2000</v>
      </c>
      <c r="I154" s="23">
        <v>2000</v>
      </c>
      <c r="J154" s="23"/>
      <c r="K154" s="23"/>
      <c r="L154" s="23">
        <v>2000</v>
      </c>
      <c r="M154" s="23"/>
      <c r="N154" s="23"/>
      <c r="O154" s="23"/>
      <c r="P154" s="23"/>
      <c r="Q154" s="23"/>
      <c r="R154" s="23"/>
      <c r="S154" s="23"/>
      <c r="T154" s="23"/>
      <c r="U154" s="23"/>
      <c r="V154" s="23"/>
      <c r="W154" s="23"/>
    </row>
    <row r="155" ht="21" customHeight="1" spans="1:23">
      <c r="A155" s="138" t="s">
        <v>72</v>
      </c>
      <c r="B155" s="21" t="s">
        <v>375</v>
      </c>
      <c r="C155" s="21" t="s">
        <v>376</v>
      </c>
      <c r="D155" s="21" t="s">
        <v>164</v>
      </c>
      <c r="E155" s="21" t="s">
        <v>281</v>
      </c>
      <c r="F155" s="21" t="s">
        <v>377</v>
      </c>
      <c r="G155" s="21" t="s">
        <v>296</v>
      </c>
      <c r="H155" s="23">
        <v>2000</v>
      </c>
      <c r="I155" s="23">
        <v>2000</v>
      </c>
      <c r="J155" s="23"/>
      <c r="K155" s="23"/>
      <c r="L155" s="23">
        <v>2000</v>
      </c>
      <c r="M155" s="23"/>
      <c r="N155" s="23"/>
      <c r="O155" s="23"/>
      <c r="P155" s="23"/>
      <c r="Q155" s="23"/>
      <c r="R155" s="23"/>
      <c r="S155" s="23"/>
      <c r="T155" s="23"/>
      <c r="U155" s="23"/>
      <c r="V155" s="23"/>
      <c r="W155" s="23"/>
    </row>
    <row r="156" ht="21" customHeight="1" spans="1:23">
      <c r="A156" s="138" t="s">
        <v>72</v>
      </c>
      <c r="B156" s="21" t="s">
        <v>378</v>
      </c>
      <c r="C156" s="21" t="s">
        <v>379</v>
      </c>
      <c r="D156" s="21" t="s">
        <v>120</v>
      </c>
      <c r="E156" s="21" t="s">
        <v>252</v>
      </c>
      <c r="F156" s="21" t="s">
        <v>361</v>
      </c>
      <c r="G156" s="21" t="s">
        <v>362</v>
      </c>
      <c r="H156" s="23">
        <v>140000</v>
      </c>
      <c r="I156" s="23">
        <v>140000</v>
      </c>
      <c r="J156" s="23"/>
      <c r="K156" s="23"/>
      <c r="L156" s="23">
        <v>140000</v>
      </c>
      <c r="M156" s="23"/>
      <c r="N156" s="23"/>
      <c r="O156" s="23"/>
      <c r="P156" s="23"/>
      <c r="Q156" s="23"/>
      <c r="R156" s="23"/>
      <c r="S156" s="23"/>
      <c r="T156" s="23"/>
      <c r="U156" s="23"/>
      <c r="V156" s="23"/>
      <c r="W156" s="23"/>
    </row>
    <row r="157" ht="21" customHeight="1" spans="1:23">
      <c r="A157" s="138" t="s">
        <v>72</v>
      </c>
      <c r="B157" s="21" t="s">
        <v>380</v>
      </c>
      <c r="C157" s="21" t="s">
        <v>381</v>
      </c>
      <c r="D157" s="21" t="s">
        <v>91</v>
      </c>
      <c r="E157" s="21" t="s">
        <v>232</v>
      </c>
      <c r="F157" s="21" t="s">
        <v>361</v>
      </c>
      <c r="G157" s="21" t="s">
        <v>362</v>
      </c>
      <c r="H157" s="23">
        <v>630000</v>
      </c>
      <c r="I157" s="23">
        <v>630000</v>
      </c>
      <c r="J157" s="23"/>
      <c r="K157" s="23"/>
      <c r="L157" s="23">
        <v>630000</v>
      </c>
      <c r="M157" s="23"/>
      <c r="N157" s="23"/>
      <c r="O157" s="23"/>
      <c r="P157" s="23"/>
      <c r="Q157" s="23"/>
      <c r="R157" s="23"/>
      <c r="S157" s="23"/>
      <c r="T157" s="23"/>
      <c r="U157" s="23"/>
      <c r="V157" s="23"/>
      <c r="W157" s="23"/>
    </row>
    <row r="158" ht="21" customHeight="1" spans="1:23">
      <c r="A158" s="138" t="s">
        <v>72</v>
      </c>
      <c r="B158" s="21" t="s">
        <v>382</v>
      </c>
      <c r="C158" s="21" t="s">
        <v>383</v>
      </c>
      <c r="D158" s="21" t="s">
        <v>88</v>
      </c>
      <c r="E158" s="21" t="s">
        <v>232</v>
      </c>
      <c r="F158" s="21" t="s">
        <v>384</v>
      </c>
      <c r="G158" s="21" t="s">
        <v>383</v>
      </c>
      <c r="H158" s="23">
        <v>2211.6</v>
      </c>
      <c r="I158" s="23">
        <v>2211.6</v>
      </c>
      <c r="J158" s="23"/>
      <c r="K158" s="23"/>
      <c r="L158" s="23">
        <v>2211.6</v>
      </c>
      <c r="M158" s="23"/>
      <c r="N158" s="23"/>
      <c r="O158" s="23"/>
      <c r="P158" s="23"/>
      <c r="Q158" s="23"/>
      <c r="R158" s="23"/>
      <c r="S158" s="23"/>
      <c r="T158" s="23"/>
      <c r="U158" s="23"/>
      <c r="V158" s="23"/>
      <c r="W158" s="23"/>
    </row>
    <row r="159" ht="21" customHeight="1" spans="1:23">
      <c r="A159" s="138" t="s">
        <v>72</v>
      </c>
      <c r="B159" s="21" t="s">
        <v>382</v>
      </c>
      <c r="C159" s="21" t="s">
        <v>383</v>
      </c>
      <c r="D159" s="21" t="s">
        <v>91</v>
      </c>
      <c r="E159" s="21" t="s">
        <v>232</v>
      </c>
      <c r="F159" s="21" t="s">
        <v>384</v>
      </c>
      <c r="G159" s="21" t="s">
        <v>383</v>
      </c>
      <c r="H159" s="23">
        <v>68660.16</v>
      </c>
      <c r="I159" s="23">
        <v>68660.16</v>
      </c>
      <c r="J159" s="23"/>
      <c r="K159" s="23"/>
      <c r="L159" s="23">
        <v>68660.16</v>
      </c>
      <c r="M159" s="23"/>
      <c r="N159" s="23"/>
      <c r="O159" s="23"/>
      <c r="P159" s="23"/>
      <c r="Q159" s="23"/>
      <c r="R159" s="23"/>
      <c r="S159" s="23"/>
      <c r="T159" s="23"/>
      <c r="U159" s="23"/>
      <c r="V159" s="23"/>
      <c r="W159" s="23"/>
    </row>
    <row r="160" ht="21" customHeight="1" spans="1:23">
      <c r="A160" s="138" t="s">
        <v>72</v>
      </c>
      <c r="B160" s="21" t="s">
        <v>382</v>
      </c>
      <c r="C160" s="21" t="s">
        <v>383</v>
      </c>
      <c r="D160" s="21" t="s">
        <v>93</v>
      </c>
      <c r="E160" s="21" t="s">
        <v>235</v>
      </c>
      <c r="F160" s="21" t="s">
        <v>384</v>
      </c>
      <c r="G160" s="21" t="s">
        <v>383</v>
      </c>
      <c r="H160" s="23">
        <v>49853.04</v>
      </c>
      <c r="I160" s="23">
        <v>49853.04</v>
      </c>
      <c r="J160" s="23"/>
      <c r="K160" s="23"/>
      <c r="L160" s="23">
        <v>49853.04</v>
      </c>
      <c r="M160" s="23"/>
      <c r="N160" s="23"/>
      <c r="O160" s="23"/>
      <c r="P160" s="23"/>
      <c r="Q160" s="23"/>
      <c r="R160" s="23"/>
      <c r="S160" s="23"/>
      <c r="T160" s="23"/>
      <c r="U160" s="23"/>
      <c r="V160" s="23"/>
      <c r="W160" s="23"/>
    </row>
    <row r="161" ht="21" customHeight="1" spans="1:23">
      <c r="A161" s="138" t="s">
        <v>72</v>
      </c>
      <c r="B161" s="21" t="s">
        <v>382</v>
      </c>
      <c r="C161" s="21" t="s">
        <v>383</v>
      </c>
      <c r="D161" s="21" t="s">
        <v>100</v>
      </c>
      <c r="E161" s="21" t="s">
        <v>232</v>
      </c>
      <c r="F161" s="21" t="s">
        <v>384</v>
      </c>
      <c r="G161" s="21" t="s">
        <v>383</v>
      </c>
      <c r="H161" s="23">
        <v>8433.12</v>
      </c>
      <c r="I161" s="23">
        <v>8433.12</v>
      </c>
      <c r="J161" s="23"/>
      <c r="K161" s="23"/>
      <c r="L161" s="23">
        <v>8433.12</v>
      </c>
      <c r="M161" s="23"/>
      <c r="N161" s="23"/>
      <c r="O161" s="23"/>
      <c r="P161" s="23"/>
      <c r="Q161" s="23"/>
      <c r="R161" s="23"/>
      <c r="S161" s="23"/>
      <c r="T161" s="23"/>
      <c r="U161" s="23"/>
      <c r="V161" s="23"/>
      <c r="W161" s="23"/>
    </row>
    <row r="162" ht="21" customHeight="1" spans="1:23">
      <c r="A162" s="138" t="s">
        <v>72</v>
      </c>
      <c r="B162" s="21" t="s">
        <v>382</v>
      </c>
      <c r="C162" s="21" t="s">
        <v>383</v>
      </c>
      <c r="D162" s="21" t="s">
        <v>102</v>
      </c>
      <c r="E162" s="21" t="s">
        <v>235</v>
      </c>
      <c r="F162" s="21" t="s">
        <v>384</v>
      </c>
      <c r="G162" s="21" t="s">
        <v>383</v>
      </c>
      <c r="H162" s="23">
        <v>10307.04</v>
      </c>
      <c r="I162" s="23">
        <v>10307.04</v>
      </c>
      <c r="J162" s="23"/>
      <c r="K162" s="23"/>
      <c r="L162" s="23">
        <v>10307.04</v>
      </c>
      <c r="M162" s="23"/>
      <c r="N162" s="23"/>
      <c r="O162" s="23"/>
      <c r="P162" s="23"/>
      <c r="Q162" s="23"/>
      <c r="R162" s="23"/>
      <c r="S162" s="23"/>
      <c r="T162" s="23"/>
      <c r="U162" s="23"/>
      <c r="V162" s="23"/>
      <c r="W162" s="23"/>
    </row>
    <row r="163" ht="21" customHeight="1" spans="1:23">
      <c r="A163" s="138" t="s">
        <v>72</v>
      </c>
      <c r="B163" s="21" t="s">
        <v>382</v>
      </c>
      <c r="C163" s="21" t="s">
        <v>383</v>
      </c>
      <c r="D163" s="21" t="s">
        <v>106</v>
      </c>
      <c r="E163" s="21" t="s">
        <v>232</v>
      </c>
      <c r="F163" s="21" t="s">
        <v>384</v>
      </c>
      <c r="G163" s="21" t="s">
        <v>383</v>
      </c>
      <c r="H163" s="23">
        <v>41544.24</v>
      </c>
      <c r="I163" s="23">
        <v>41544.24</v>
      </c>
      <c r="J163" s="23"/>
      <c r="K163" s="23"/>
      <c r="L163" s="23">
        <v>41544.24</v>
      </c>
      <c r="M163" s="23"/>
      <c r="N163" s="23"/>
      <c r="O163" s="23"/>
      <c r="P163" s="23"/>
      <c r="Q163" s="23"/>
      <c r="R163" s="23"/>
      <c r="S163" s="23"/>
      <c r="T163" s="23"/>
      <c r="U163" s="23"/>
      <c r="V163" s="23"/>
      <c r="W163" s="23"/>
    </row>
    <row r="164" ht="21" customHeight="1" spans="1:23">
      <c r="A164" s="138" t="s">
        <v>72</v>
      </c>
      <c r="B164" s="21" t="s">
        <v>382</v>
      </c>
      <c r="C164" s="21" t="s">
        <v>383</v>
      </c>
      <c r="D164" s="21" t="s">
        <v>108</v>
      </c>
      <c r="E164" s="21" t="s">
        <v>235</v>
      </c>
      <c r="F164" s="21" t="s">
        <v>384</v>
      </c>
      <c r="G164" s="21" t="s">
        <v>383</v>
      </c>
      <c r="H164" s="23">
        <v>44344.32</v>
      </c>
      <c r="I164" s="23">
        <v>44344.32</v>
      </c>
      <c r="J164" s="23"/>
      <c r="K164" s="23"/>
      <c r="L164" s="23">
        <v>44344.32</v>
      </c>
      <c r="M164" s="23"/>
      <c r="N164" s="23"/>
      <c r="O164" s="23"/>
      <c r="P164" s="23"/>
      <c r="Q164" s="23"/>
      <c r="R164" s="23"/>
      <c r="S164" s="23"/>
      <c r="T164" s="23"/>
      <c r="U164" s="23"/>
      <c r="V164" s="23"/>
      <c r="W164" s="23"/>
    </row>
    <row r="165" ht="21" customHeight="1" spans="1:23">
      <c r="A165" s="138" t="s">
        <v>72</v>
      </c>
      <c r="B165" s="21" t="s">
        <v>382</v>
      </c>
      <c r="C165" s="21" t="s">
        <v>383</v>
      </c>
      <c r="D165" s="21" t="s">
        <v>112</v>
      </c>
      <c r="E165" s="21" t="s">
        <v>232</v>
      </c>
      <c r="F165" s="21" t="s">
        <v>384</v>
      </c>
      <c r="G165" s="21" t="s">
        <v>383</v>
      </c>
      <c r="H165" s="23">
        <v>21957.84</v>
      </c>
      <c r="I165" s="23">
        <v>21957.84</v>
      </c>
      <c r="J165" s="23"/>
      <c r="K165" s="23"/>
      <c r="L165" s="23">
        <v>21957.84</v>
      </c>
      <c r="M165" s="23"/>
      <c r="N165" s="23"/>
      <c r="O165" s="23"/>
      <c r="P165" s="23"/>
      <c r="Q165" s="23"/>
      <c r="R165" s="23"/>
      <c r="S165" s="23"/>
      <c r="T165" s="23"/>
      <c r="U165" s="23"/>
      <c r="V165" s="23"/>
      <c r="W165" s="23"/>
    </row>
    <row r="166" ht="21" customHeight="1" spans="1:23">
      <c r="A166" s="138" t="s">
        <v>72</v>
      </c>
      <c r="B166" s="21" t="s">
        <v>382</v>
      </c>
      <c r="C166" s="21" t="s">
        <v>383</v>
      </c>
      <c r="D166" s="21" t="s">
        <v>155</v>
      </c>
      <c r="E166" s="21" t="s">
        <v>232</v>
      </c>
      <c r="F166" s="21" t="s">
        <v>384</v>
      </c>
      <c r="G166" s="21" t="s">
        <v>383</v>
      </c>
      <c r="H166" s="23">
        <v>19596.72</v>
      </c>
      <c r="I166" s="23">
        <v>19596.72</v>
      </c>
      <c r="J166" s="23"/>
      <c r="K166" s="23"/>
      <c r="L166" s="23">
        <v>19596.72</v>
      </c>
      <c r="M166" s="23"/>
      <c r="N166" s="23"/>
      <c r="O166" s="23"/>
      <c r="P166" s="23"/>
      <c r="Q166" s="23"/>
      <c r="R166" s="23"/>
      <c r="S166" s="23"/>
      <c r="T166" s="23"/>
      <c r="U166" s="23"/>
      <c r="V166" s="23"/>
      <c r="W166" s="23"/>
    </row>
    <row r="167" ht="21" customHeight="1" spans="1:23">
      <c r="A167" s="138" t="s">
        <v>72</v>
      </c>
      <c r="B167" s="21" t="s">
        <v>382</v>
      </c>
      <c r="C167" s="21" t="s">
        <v>383</v>
      </c>
      <c r="D167" s="21" t="s">
        <v>156</v>
      </c>
      <c r="E167" s="21" t="s">
        <v>277</v>
      </c>
      <c r="F167" s="21" t="s">
        <v>384</v>
      </c>
      <c r="G167" s="21" t="s">
        <v>383</v>
      </c>
      <c r="H167" s="23">
        <v>32077.92</v>
      </c>
      <c r="I167" s="23">
        <v>32077.92</v>
      </c>
      <c r="J167" s="23"/>
      <c r="K167" s="23"/>
      <c r="L167" s="23">
        <v>32077.92</v>
      </c>
      <c r="M167" s="23"/>
      <c r="N167" s="23"/>
      <c r="O167" s="23"/>
      <c r="P167" s="23"/>
      <c r="Q167" s="23"/>
      <c r="R167" s="23"/>
      <c r="S167" s="23"/>
      <c r="T167" s="23"/>
      <c r="U167" s="23"/>
      <c r="V167" s="23"/>
      <c r="W167" s="23"/>
    </row>
    <row r="168" ht="21" customHeight="1" spans="1:23">
      <c r="A168" s="138" t="s">
        <v>72</v>
      </c>
      <c r="B168" s="21" t="s">
        <v>382</v>
      </c>
      <c r="C168" s="21" t="s">
        <v>383</v>
      </c>
      <c r="D168" s="21" t="s">
        <v>163</v>
      </c>
      <c r="E168" s="21" t="s">
        <v>235</v>
      </c>
      <c r="F168" s="21" t="s">
        <v>384</v>
      </c>
      <c r="G168" s="21" t="s">
        <v>383</v>
      </c>
      <c r="H168" s="23">
        <v>89645.04</v>
      </c>
      <c r="I168" s="23">
        <v>89645.04</v>
      </c>
      <c r="J168" s="23"/>
      <c r="K168" s="23"/>
      <c r="L168" s="23">
        <v>89645.04</v>
      </c>
      <c r="M168" s="23"/>
      <c r="N168" s="23"/>
      <c r="O168" s="23"/>
      <c r="P168" s="23"/>
      <c r="Q168" s="23"/>
      <c r="R168" s="23"/>
      <c r="S168" s="23"/>
      <c r="T168" s="23"/>
      <c r="U168" s="23"/>
      <c r="V168" s="23"/>
      <c r="W168" s="23"/>
    </row>
    <row r="169" ht="21" customHeight="1" spans="1:23">
      <c r="A169" s="138" t="s">
        <v>72</v>
      </c>
      <c r="B169" s="21" t="s">
        <v>382</v>
      </c>
      <c r="C169" s="21" t="s">
        <v>383</v>
      </c>
      <c r="D169" s="21" t="s">
        <v>164</v>
      </c>
      <c r="E169" s="21" t="s">
        <v>281</v>
      </c>
      <c r="F169" s="21" t="s">
        <v>384</v>
      </c>
      <c r="G169" s="21" t="s">
        <v>383</v>
      </c>
      <c r="H169" s="23">
        <v>8444.4</v>
      </c>
      <c r="I169" s="23">
        <v>8444.4</v>
      </c>
      <c r="J169" s="23"/>
      <c r="K169" s="23"/>
      <c r="L169" s="23">
        <v>8444.4</v>
      </c>
      <c r="M169" s="23"/>
      <c r="N169" s="23"/>
      <c r="O169" s="23"/>
      <c r="P169" s="23"/>
      <c r="Q169" s="23"/>
      <c r="R169" s="23"/>
      <c r="S169" s="23"/>
      <c r="T169" s="23"/>
      <c r="U169" s="23"/>
      <c r="V169" s="23"/>
      <c r="W169" s="23"/>
    </row>
    <row r="170" ht="21" customHeight="1" spans="1:23">
      <c r="A170" s="138" t="s">
        <v>72</v>
      </c>
      <c r="B170" s="21" t="s">
        <v>385</v>
      </c>
      <c r="C170" s="21" t="s">
        <v>386</v>
      </c>
      <c r="D170" s="21" t="s">
        <v>91</v>
      </c>
      <c r="E170" s="21" t="s">
        <v>232</v>
      </c>
      <c r="F170" s="21" t="s">
        <v>387</v>
      </c>
      <c r="G170" s="21" t="s">
        <v>386</v>
      </c>
      <c r="H170" s="23">
        <v>100000</v>
      </c>
      <c r="I170" s="23">
        <v>100000</v>
      </c>
      <c r="J170" s="23"/>
      <c r="K170" s="23"/>
      <c r="L170" s="23">
        <v>100000</v>
      </c>
      <c r="M170" s="23"/>
      <c r="N170" s="23"/>
      <c r="O170" s="23"/>
      <c r="P170" s="23"/>
      <c r="Q170" s="23"/>
      <c r="R170" s="23"/>
      <c r="S170" s="23"/>
      <c r="T170" s="23"/>
      <c r="U170" s="23"/>
      <c r="V170" s="23"/>
      <c r="W170" s="23"/>
    </row>
    <row r="171" ht="21" customHeight="1" spans="1:23">
      <c r="A171" s="138" t="s">
        <v>72</v>
      </c>
      <c r="B171" s="21" t="s">
        <v>388</v>
      </c>
      <c r="C171" s="21" t="s">
        <v>389</v>
      </c>
      <c r="D171" s="21" t="s">
        <v>88</v>
      </c>
      <c r="E171" s="21" t="s">
        <v>232</v>
      </c>
      <c r="F171" s="21" t="s">
        <v>390</v>
      </c>
      <c r="G171" s="21" t="s">
        <v>391</v>
      </c>
      <c r="H171" s="23">
        <v>14400</v>
      </c>
      <c r="I171" s="23">
        <v>14400</v>
      </c>
      <c r="J171" s="23"/>
      <c r="K171" s="23"/>
      <c r="L171" s="23">
        <v>14400</v>
      </c>
      <c r="M171" s="23"/>
      <c r="N171" s="23"/>
      <c r="O171" s="23"/>
      <c r="P171" s="23"/>
      <c r="Q171" s="23"/>
      <c r="R171" s="23"/>
      <c r="S171" s="23"/>
      <c r="T171" s="23"/>
      <c r="U171" s="23"/>
      <c r="V171" s="23"/>
      <c r="W171" s="23"/>
    </row>
    <row r="172" ht="21" customHeight="1" spans="1:23">
      <c r="A172" s="138" t="s">
        <v>72</v>
      </c>
      <c r="B172" s="21" t="s">
        <v>388</v>
      </c>
      <c r="C172" s="21" t="s">
        <v>389</v>
      </c>
      <c r="D172" s="21" t="s">
        <v>91</v>
      </c>
      <c r="E172" s="21" t="s">
        <v>232</v>
      </c>
      <c r="F172" s="21" t="s">
        <v>390</v>
      </c>
      <c r="G172" s="21" t="s">
        <v>391</v>
      </c>
      <c r="H172" s="23">
        <v>339600</v>
      </c>
      <c r="I172" s="23">
        <v>339600</v>
      </c>
      <c r="J172" s="23"/>
      <c r="K172" s="23"/>
      <c r="L172" s="23">
        <v>339600</v>
      </c>
      <c r="M172" s="23"/>
      <c r="N172" s="23"/>
      <c r="O172" s="23"/>
      <c r="P172" s="23"/>
      <c r="Q172" s="23"/>
      <c r="R172" s="23"/>
      <c r="S172" s="23"/>
      <c r="T172" s="23"/>
      <c r="U172" s="23"/>
      <c r="V172" s="23"/>
      <c r="W172" s="23"/>
    </row>
    <row r="173" ht="21" customHeight="1" spans="1:23">
      <c r="A173" s="138" t="s">
        <v>72</v>
      </c>
      <c r="B173" s="21" t="s">
        <v>388</v>
      </c>
      <c r="C173" s="21" t="s">
        <v>389</v>
      </c>
      <c r="D173" s="21" t="s">
        <v>100</v>
      </c>
      <c r="E173" s="21" t="s">
        <v>232</v>
      </c>
      <c r="F173" s="21" t="s">
        <v>390</v>
      </c>
      <c r="G173" s="21" t="s">
        <v>391</v>
      </c>
      <c r="H173" s="23">
        <v>45000</v>
      </c>
      <c r="I173" s="23">
        <v>45000</v>
      </c>
      <c r="J173" s="23"/>
      <c r="K173" s="23"/>
      <c r="L173" s="23">
        <v>45000</v>
      </c>
      <c r="M173" s="23"/>
      <c r="N173" s="23"/>
      <c r="O173" s="23"/>
      <c r="P173" s="23"/>
      <c r="Q173" s="23"/>
      <c r="R173" s="23"/>
      <c r="S173" s="23"/>
      <c r="T173" s="23"/>
      <c r="U173" s="23"/>
      <c r="V173" s="23"/>
      <c r="W173" s="23"/>
    </row>
    <row r="174" ht="21" customHeight="1" spans="1:23">
      <c r="A174" s="138" t="s">
        <v>72</v>
      </c>
      <c r="B174" s="21" t="s">
        <v>388</v>
      </c>
      <c r="C174" s="21" t="s">
        <v>389</v>
      </c>
      <c r="D174" s="21" t="s">
        <v>106</v>
      </c>
      <c r="E174" s="21" t="s">
        <v>232</v>
      </c>
      <c r="F174" s="21" t="s">
        <v>390</v>
      </c>
      <c r="G174" s="21" t="s">
        <v>391</v>
      </c>
      <c r="H174" s="23">
        <v>212400</v>
      </c>
      <c r="I174" s="23">
        <v>212400</v>
      </c>
      <c r="J174" s="23"/>
      <c r="K174" s="23"/>
      <c r="L174" s="23">
        <v>212400</v>
      </c>
      <c r="M174" s="23"/>
      <c r="N174" s="23"/>
      <c r="O174" s="23"/>
      <c r="P174" s="23"/>
      <c r="Q174" s="23"/>
      <c r="R174" s="23"/>
      <c r="S174" s="23"/>
      <c r="T174" s="23"/>
      <c r="U174" s="23"/>
      <c r="V174" s="23"/>
      <c r="W174" s="23"/>
    </row>
    <row r="175" ht="21" customHeight="1" spans="1:23">
      <c r="A175" s="138" t="s">
        <v>72</v>
      </c>
      <c r="B175" s="21" t="s">
        <v>388</v>
      </c>
      <c r="C175" s="21" t="s">
        <v>389</v>
      </c>
      <c r="D175" s="21" t="s">
        <v>112</v>
      </c>
      <c r="E175" s="21" t="s">
        <v>232</v>
      </c>
      <c r="F175" s="21" t="s">
        <v>390</v>
      </c>
      <c r="G175" s="21" t="s">
        <v>391</v>
      </c>
      <c r="H175" s="23">
        <v>108000</v>
      </c>
      <c r="I175" s="23">
        <v>108000</v>
      </c>
      <c r="J175" s="23"/>
      <c r="K175" s="23"/>
      <c r="L175" s="23">
        <v>108000</v>
      </c>
      <c r="M175" s="23"/>
      <c r="N175" s="23"/>
      <c r="O175" s="23"/>
      <c r="P175" s="23"/>
      <c r="Q175" s="23"/>
      <c r="R175" s="23"/>
      <c r="S175" s="23"/>
      <c r="T175" s="23"/>
      <c r="U175" s="23"/>
      <c r="V175" s="23"/>
      <c r="W175" s="23"/>
    </row>
    <row r="176" ht="21" customHeight="1" spans="1:23">
      <c r="A176" s="138" t="s">
        <v>72</v>
      </c>
      <c r="B176" s="21" t="s">
        <v>388</v>
      </c>
      <c r="C176" s="21" t="s">
        <v>389</v>
      </c>
      <c r="D176" s="21" t="s">
        <v>155</v>
      </c>
      <c r="E176" s="21" t="s">
        <v>232</v>
      </c>
      <c r="F176" s="21" t="s">
        <v>390</v>
      </c>
      <c r="G176" s="21" t="s">
        <v>391</v>
      </c>
      <c r="H176" s="23">
        <v>90000</v>
      </c>
      <c r="I176" s="23">
        <v>90000</v>
      </c>
      <c r="J176" s="23"/>
      <c r="K176" s="23"/>
      <c r="L176" s="23">
        <v>90000</v>
      </c>
      <c r="M176" s="23"/>
      <c r="N176" s="23"/>
      <c r="O176" s="23"/>
      <c r="P176" s="23"/>
      <c r="Q176" s="23"/>
      <c r="R176" s="23"/>
      <c r="S176" s="23"/>
      <c r="T176" s="23"/>
      <c r="U176" s="23"/>
      <c r="V176" s="23"/>
      <c r="W176" s="23"/>
    </row>
    <row r="177" ht="21" customHeight="1" spans="1:23">
      <c r="A177" s="138" t="s">
        <v>72</v>
      </c>
      <c r="B177" s="21" t="s">
        <v>392</v>
      </c>
      <c r="C177" s="21" t="s">
        <v>393</v>
      </c>
      <c r="D177" s="21" t="s">
        <v>91</v>
      </c>
      <c r="E177" s="21" t="s">
        <v>232</v>
      </c>
      <c r="F177" s="21" t="s">
        <v>394</v>
      </c>
      <c r="G177" s="21" t="s">
        <v>395</v>
      </c>
      <c r="H177" s="23">
        <v>221463.85</v>
      </c>
      <c r="I177" s="23">
        <v>221463.85</v>
      </c>
      <c r="J177" s="23"/>
      <c r="K177" s="23"/>
      <c r="L177" s="23">
        <v>221463.85</v>
      </c>
      <c r="M177" s="23"/>
      <c r="N177" s="23"/>
      <c r="O177" s="23"/>
      <c r="P177" s="23"/>
      <c r="Q177" s="23"/>
      <c r="R177" s="23"/>
      <c r="S177" s="23"/>
      <c r="T177" s="23"/>
      <c r="U177" s="23"/>
      <c r="V177" s="23"/>
      <c r="W177" s="23"/>
    </row>
    <row r="178" ht="21" customHeight="1" spans="1:23">
      <c r="A178" s="138" t="s">
        <v>72</v>
      </c>
      <c r="B178" s="21" t="s">
        <v>396</v>
      </c>
      <c r="C178" s="21" t="s">
        <v>397</v>
      </c>
      <c r="D178" s="21" t="s">
        <v>132</v>
      </c>
      <c r="E178" s="21" t="s">
        <v>260</v>
      </c>
      <c r="F178" s="21" t="s">
        <v>398</v>
      </c>
      <c r="G178" s="21" t="s">
        <v>399</v>
      </c>
      <c r="H178" s="23">
        <v>1933623.6</v>
      </c>
      <c r="I178" s="23">
        <v>1933623.6</v>
      </c>
      <c r="J178" s="23"/>
      <c r="K178" s="23"/>
      <c r="L178" s="23">
        <v>1933623.6</v>
      </c>
      <c r="M178" s="23"/>
      <c r="N178" s="23"/>
      <c r="O178" s="23"/>
      <c r="P178" s="23"/>
      <c r="Q178" s="23"/>
      <c r="R178" s="23"/>
      <c r="S178" s="23"/>
      <c r="T178" s="23"/>
      <c r="U178" s="23"/>
      <c r="V178" s="23"/>
      <c r="W178" s="23"/>
    </row>
    <row r="179" ht="21" customHeight="1" spans="1:23">
      <c r="A179" s="138" t="s">
        <v>72</v>
      </c>
      <c r="B179" s="21" t="s">
        <v>400</v>
      </c>
      <c r="C179" s="21" t="s">
        <v>401</v>
      </c>
      <c r="D179" s="21" t="s">
        <v>91</v>
      </c>
      <c r="E179" s="21" t="s">
        <v>232</v>
      </c>
      <c r="F179" s="21" t="s">
        <v>402</v>
      </c>
      <c r="G179" s="21" t="s">
        <v>403</v>
      </c>
      <c r="H179" s="23">
        <v>144000</v>
      </c>
      <c r="I179" s="23">
        <v>144000</v>
      </c>
      <c r="J179" s="23"/>
      <c r="K179" s="23"/>
      <c r="L179" s="23">
        <v>144000</v>
      </c>
      <c r="M179" s="23"/>
      <c r="N179" s="23"/>
      <c r="O179" s="23"/>
      <c r="P179" s="23"/>
      <c r="Q179" s="23"/>
      <c r="R179" s="23"/>
      <c r="S179" s="23"/>
      <c r="T179" s="23"/>
      <c r="U179" s="23"/>
      <c r="V179" s="23"/>
      <c r="W179" s="23"/>
    </row>
    <row r="180" ht="21" customHeight="1" spans="1:23">
      <c r="A180" s="138" t="s">
        <v>72</v>
      </c>
      <c r="B180" s="21" t="s">
        <v>404</v>
      </c>
      <c r="C180" s="21" t="s">
        <v>405</v>
      </c>
      <c r="D180" s="21" t="s">
        <v>91</v>
      </c>
      <c r="E180" s="21" t="s">
        <v>232</v>
      </c>
      <c r="F180" s="21" t="s">
        <v>402</v>
      </c>
      <c r="G180" s="21" t="s">
        <v>403</v>
      </c>
      <c r="H180" s="23">
        <v>153600</v>
      </c>
      <c r="I180" s="23">
        <v>153600</v>
      </c>
      <c r="J180" s="23"/>
      <c r="K180" s="23"/>
      <c r="L180" s="23">
        <v>153600</v>
      </c>
      <c r="M180" s="23"/>
      <c r="N180" s="23"/>
      <c r="O180" s="23"/>
      <c r="P180" s="23"/>
      <c r="Q180" s="23"/>
      <c r="R180" s="23"/>
      <c r="S180" s="23"/>
      <c r="T180" s="23"/>
      <c r="U180" s="23"/>
      <c r="V180" s="23"/>
      <c r="W180" s="23"/>
    </row>
    <row r="181" ht="21" customHeight="1" spans="1:23">
      <c r="A181" s="138" t="s">
        <v>72</v>
      </c>
      <c r="B181" s="21" t="s">
        <v>406</v>
      </c>
      <c r="C181" s="21" t="s">
        <v>407</v>
      </c>
      <c r="D181" s="21" t="s">
        <v>91</v>
      </c>
      <c r="E181" s="21" t="s">
        <v>232</v>
      </c>
      <c r="F181" s="21" t="s">
        <v>402</v>
      </c>
      <c r="G181" s="21" t="s">
        <v>403</v>
      </c>
      <c r="H181" s="23">
        <v>657600</v>
      </c>
      <c r="I181" s="23">
        <v>657600</v>
      </c>
      <c r="J181" s="23"/>
      <c r="K181" s="23"/>
      <c r="L181" s="23">
        <v>657600</v>
      </c>
      <c r="M181" s="23"/>
      <c r="N181" s="23"/>
      <c r="O181" s="23"/>
      <c r="P181" s="23"/>
      <c r="Q181" s="23"/>
      <c r="R181" s="23"/>
      <c r="S181" s="23"/>
      <c r="T181" s="23"/>
      <c r="U181" s="23"/>
      <c r="V181" s="23"/>
      <c r="W181" s="23"/>
    </row>
    <row r="182" ht="21" customHeight="1" spans="1:23">
      <c r="A182" s="138" t="s">
        <v>72</v>
      </c>
      <c r="B182" s="21" t="s">
        <v>408</v>
      </c>
      <c r="C182" s="21" t="s">
        <v>409</v>
      </c>
      <c r="D182" s="21" t="s">
        <v>91</v>
      </c>
      <c r="E182" s="21" t="s">
        <v>232</v>
      </c>
      <c r="F182" s="21" t="s">
        <v>402</v>
      </c>
      <c r="G182" s="21" t="s">
        <v>403</v>
      </c>
      <c r="H182" s="23">
        <v>526216.68</v>
      </c>
      <c r="I182" s="23">
        <v>526216.68</v>
      </c>
      <c r="J182" s="23"/>
      <c r="K182" s="23"/>
      <c r="L182" s="23">
        <v>526216.68</v>
      </c>
      <c r="M182" s="23"/>
      <c r="N182" s="23"/>
      <c r="O182" s="23"/>
      <c r="P182" s="23"/>
      <c r="Q182" s="23"/>
      <c r="R182" s="23"/>
      <c r="S182" s="23"/>
      <c r="T182" s="23"/>
      <c r="U182" s="23"/>
      <c r="V182" s="23"/>
      <c r="W182" s="23"/>
    </row>
    <row r="183" ht="21" customHeight="1" spans="1:23">
      <c r="A183" s="138" t="s">
        <v>72</v>
      </c>
      <c r="B183" s="21" t="s">
        <v>410</v>
      </c>
      <c r="C183" s="21" t="s">
        <v>411</v>
      </c>
      <c r="D183" s="21" t="s">
        <v>91</v>
      </c>
      <c r="E183" s="21" t="s">
        <v>232</v>
      </c>
      <c r="F183" s="21" t="s">
        <v>402</v>
      </c>
      <c r="G183" s="21" t="s">
        <v>403</v>
      </c>
      <c r="H183" s="23">
        <v>505593</v>
      </c>
      <c r="I183" s="23">
        <v>505593</v>
      </c>
      <c r="J183" s="23"/>
      <c r="K183" s="23"/>
      <c r="L183" s="23">
        <v>505593</v>
      </c>
      <c r="M183" s="23"/>
      <c r="N183" s="23"/>
      <c r="O183" s="23"/>
      <c r="P183" s="23"/>
      <c r="Q183" s="23"/>
      <c r="R183" s="23"/>
      <c r="S183" s="23"/>
      <c r="T183" s="23"/>
      <c r="U183" s="23"/>
      <c r="V183" s="23"/>
      <c r="W183" s="23"/>
    </row>
    <row r="184" ht="21" customHeight="1" spans="1:23">
      <c r="A184" s="138" t="s">
        <v>72</v>
      </c>
      <c r="B184" s="21" t="s">
        <v>412</v>
      </c>
      <c r="C184" s="21" t="s">
        <v>413</v>
      </c>
      <c r="D184" s="21" t="s">
        <v>91</v>
      </c>
      <c r="E184" s="21" t="s">
        <v>232</v>
      </c>
      <c r="F184" s="21" t="s">
        <v>402</v>
      </c>
      <c r="G184" s="21" t="s">
        <v>403</v>
      </c>
      <c r="H184" s="23">
        <v>240622.08</v>
      </c>
      <c r="I184" s="23">
        <v>240622.08</v>
      </c>
      <c r="J184" s="23"/>
      <c r="K184" s="23"/>
      <c r="L184" s="23">
        <v>240622.08</v>
      </c>
      <c r="M184" s="23"/>
      <c r="N184" s="23"/>
      <c r="O184" s="23"/>
      <c r="P184" s="23"/>
      <c r="Q184" s="23"/>
      <c r="R184" s="23"/>
      <c r="S184" s="23"/>
      <c r="T184" s="23"/>
      <c r="U184" s="23"/>
      <c r="V184" s="23"/>
      <c r="W184" s="23"/>
    </row>
    <row r="185" ht="21" customHeight="1" spans="1:23">
      <c r="A185" s="138" t="s">
        <v>72</v>
      </c>
      <c r="B185" s="21" t="s">
        <v>414</v>
      </c>
      <c r="C185" s="21" t="s">
        <v>415</v>
      </c>
      <c r="D185" s="21" t="s">
        <v>156</v>
      </c>
      <c r="E185" s="21" t="s">
        <v>277</v>
      </c>
      <c r="F185" s="21" t="s">
        <v>402</v>
      </c>
      <c r="G185" s="21" t="s">
        <v>403</v>
      </c>
      <c r="H185" s="23">
        <v>1023132</v>
      </c>
      <c r="I185" s="23">
        <v>1023132</v>
      </c>
      <c r="J185" s="23"/>
      <c r="K185" s="23"/>
      <c r="L185" s="23">
        <v>1023132</v>
      </c>
      <c r="M185" s="23"/>
      <c r="N185" s="23"/>
      <c r="O185" s="23"/>
      <c r="P185" s="23"/>
      <c r="Q185" s="23"/>
      <c r="R185" s="23"/>
      <c r="S185" s="23"/>
      <c r="T185" s="23"/>
      <c r="U185" s="23"/>
      <c r="V185" s="23"/>
      <c r="W185" s="23"/>
    </row>
    <row r="186" ht="21" customHeight="1" spans="1:23">
      <c r="A186" s="138" t="s">
        <v>72</v>
      </c>
      <c r="B186" s="21" t="s">
        <v>416</v>
      </c>
      <c r="C186" s="21" t="s">
        <v>417</v>
      </c>
      <c r="D186" s="21" t="s">
        <v>156</v>
      </c>
      <c r="E186" s="21" t="s">
        <v>277</v>
      </c>
      <c r="F186" s="21" t="s">
        <v>402</v>
      </c>
      <c r="G186" s="21" t="s">
        <v>403</v>
      </c>
      <c r="H186" s="23">
        <v>797665.92</v>
      </c>
      <c r="I186" s="23">
        <v>797665.92</v>
      </c>
      <c r="J186" s="23"/>
      <c r="K186" s="23"/>
      <c r="L186" s="23">
        <v>797665.92</v>
      </c>
      <c r="M186" s="23"/>
      <c r="N186" s="23"/>
      <c r="O186" s="23"/>
      <c r="P186" s="23"/>
      <c r="Q186" s="23"/>
      <c r="R186" s="23"/>
      <c r="S186" s="23"/>
      <c r="T186" s="23"/>
      <c r="U186" s="23"/>
      <c r="V186" s="23"/>
      <c r="W186" s="23"/>
    </row>
    <row r="187" ht="21" customHeight="1" spans="1:23">
      <c r="A187" s="138" t="s">
        <v>72</v>
      </c>
      <c r="B187" s="21" t="s">
        <v>418</v>
      </c>
      <c r="C187" s="21" t="s">
        <v>419</v>
      </c>
      <c r="D187" s="21" t="s">
        <v>91</v>
      </c>
      <c r="E187" s="21" t="s">
        <v>232</v>
      </c>
      <c r="F187" s="21" t="s">
        <v>402</v>
      </c>
      <c r="G187" s="21" t="s">
        <v>403</v>
      </c>
      <c r="H187" s="23">
        <v>7200</v>
      </c>
      <c r="I187" s="23">
        <v>7200</v>
      </c>
      <c r="J187" s="23"/>
      <c r="K187" s="23"/>
      <c r="L187" s="23">
        <v>7200</v>
      </c>
      <c r="M187" s="23"/>
      <c r="N187" s="23"/>
      <c r="O187" s="23"/>
      <c r="P187" s="23"/>
      <c r="Q187" s="23"/>
      <c r="R187" s="23"/>
      <c r="S187" s="23"/>
      <c r="T187" s="23"/>
      <c r="U187" s="23"/>
      <c r="V187" s="23"/>
      <c r="W187" s="23"/>
    </row>
    <row r="188" ht="21" customHeight="1" spans="1:23">
      <c r="A188" s="138" t="s">
        <v>72</v>
      </c>
      <c r="B188" s="21" t="s">
        <v>420</v>
      </c>
      <c r="C188" s="21" t="s">
        <v>421</v>
      </c>
      <c r="D188" s="21" t="s">
        <v>91</v>
      </c>
      <c r="E188" s="21" t="s">
        <v>232</v>
      </c>
      <c r="F188" s="21" t="s">
        <v>402</v>
      </c>
      <c r="G188" s="21" t="s">
        <v>403</v>
      </c>
      <c r="H188" s="23">
        <v>619960.44</v>
      </c>
      <c r="I188" s="23">
        <v>619960.44</v>
      </c>
      <c r="J188" s="23"/>
      <c r="K188" s="23"/>
      <c r="L188" s="23">
        <v>619960.44</v>
      </c>
      <c r="M188" s="23"/>
      <c r="N188" s="23"/>
      <c r="O188" s="23"/>
      <c r="P188" s="23"/>
      <c r="Q188" s="23"/>
      <c r="R188" s="23"/>
      <c r="S188" s="23"/>
      <c r="T188" s="23"/>
      <c r="U188" s="23"/>
      <c r="V188" s="23"/>
      <c r="W188" s="23"/>
    </row>
    <row r="189" ht="21" customHeight="1" spans="1:23">
      <c r="A189" s="138" t="s">
        <v>72</v>
      </c>
      <c r="B189" s="21" t="s">
        <v>422</v>
      </c>
      <c r="C189" s="21" t="s">
        <v>423</v>
      </c>
      <c r="D189" s="21" t="s">
        <v>91</v>
      </c>
      <c r="E189" s="21" t="s">
        <v>232</v>
      </c>
      <c r="F189" s="21" t="s">
        <v>361</v>
      </c>
      <c r="G189" s="21" t="s">
        <v>362</v>
      </c>
      <c r="H189" s="23">
        <v>60000</v>
      </c>
      <c r="I189" s="23">
        <v>60000</v>
      </c>
      <c r="J189" s="23"/>
      <c r="K189" s="23"/>
      <c r="L189" s="23">
        <v>60000</v>
      </c>
      <c r="M189" s="23"/>
      <c r="N189" s="23"/>
      <c r="O189" s="23"/>
      <c r="P189" s="23"/>
      <c r="Q189" s="23"/>
      <c r="R189" s="23"/>
      <c r="S189" s="23"/>
      <c r="T189" s="23"/>
      <c r="U189" s="23"/>
      <c r="V189" s="23"/>
      <c r="W189" s="23"/>
    </row>
    <row r="190" ht="21" customHeight="1" spans="1:23">
      <c r="A190" s="138" t="s">
        <v>72</v>
      </c>
      <c r="B190" s="21" t="s">
        <v>424</v>
      </c>
      <c r="C190" s="21" t="s">
        <v>425</v>
      </c>
      <c r="D190" s="21" t="s">
        <v>91</v>
      </c>
      <c r="E190" s="21" t="s">
        <v>232</v>
      </c>
      <c r="F190" s="21" t="s">
        <v>361</v>
      </c>
      <c r="G190" s="21" t="s">
        <v>362</v>
      </c>
      <c r="H190" s="23">
        <v>61000</v>
      </c>
      <c r="I190" s="23">
        <v>61000</v>
      </c>
      <c r="J190" s="23"/>
      <c r="K190" s="23"/>
      <c r="L190" s="23">
        <v>61000</v>
      </c>
      <c r="M190" s="23"/>
      <c r="N190" s="23"/>
      <c r="O190" s="23"/>
      <c r="P190" s="23"/>
      <c r="Q190" s="23"/>
      <c r="R190" s="23"/>
      <c r="S190" s="23"/>
      <c r="T190" s="23"/>
      <c r="U190" s="23"/>
      <c r="V190" s="23"/>
      <c r="W190" s="23"/>
    </row>
    <row r="191" ht="21" customHeight="1" spans="1:23">
      <c r="A191" s="138" t="s">
        <v>72</v>
      </c>
      <c r="B191" s="21" t="s">
        <v>426</v>
      </c>
      <c r="C191" s="21" t="s">
        <v>427</v>
      </c>
      <c r="D191" s="21" t="s">
        <v>100</v>
      </c>
      <c r="E191" s="21" t="s">
        <v>232</v>
      </c>
      <c r="F191" s="21" t="s">
        <v>361</v>
      </c>
      <c r="G191" s="21" t="s">
        <v>362</v>
      </c>
      <c r="H191" s="23">
        <v>34500</v>
      </c>
      <c r="I191" s="23">
        <v>34500</v>
      </c>
      <c r="J191" s="23"/>
      <c r="K191" s="23"/>
      <c r="L191" s="23">
        <v>34500</v>
      </c>
      <c r="M191" s="23"/>
      <c r="N191" s="23"/>
      <c r="O191" s="23"/>
      <c r="P191" s="23"/>
      <c r="Q191" s="23"/>
      <c r="R191" s="23"/>
      <c r="S191" s="23"/>
      <c r="T191" s="23"/>
      <c r="U191" s="23"/>
      <c r="V191" s="23"/>
      <c r="W191" s="23"/>
    </row>
    <row r="192" ht="21" customHeight="1" spans="1:23">
      <c r="A192" s="138" t="s">
        <v>72</v>
      </c>
      <c r="B192" s="21" t="s">
        <v>428</v>
      </c>
      <c r="C192" s="21" t="s">
        <v>429</v>
      </c>
      <c r="D192" s="21" t="s">
        <v>91</v>
      </c>
      <c r="E192" s="21" t="s">
        <v>232</v>
      </c>
      <c r="F192" s="21" t="s">
        <v>402</v>
      </c>
      <c r="G192" s="21" t="s">
        <v>403</v>
      </c>
      <c r="H192" s="23">
        <v>259200</v>
      </c>
      <c r="I192" s="23">
        <v>259200</v>
      </c>
      <c r="J192" s="23"/>
      <c r="K192" s="23"/>
      <c r="L192" s="23">
        <v>259200</v>
      </c>
      <c r="M192" s="23"/>
      <c r="N192" s="23"/>
      <c r="O192" s="23"/>
      <c r="P192" s="23"/>
      <c r="Q192" s="23"/>
      <c r="R192" s="23"/>
      <c r="S192" s="23"/>
      <c r="T192" s="23"/>
      <c r="U192" s="23"/>
      <c r="V192" s="23"/>
      <c r="W192" s="23"/>
    </row>
    <row r="193" ht="21" customHeight="1" spans="1:23">
      <c r="A193" s="138" t="s">
        <v>72</v>
      </c>
      <c r="B193" s="21" t="s">
        <v>428</v>
      </c>
      <c r="C193" s="21" t="s">
        <v>429</v>
      </c>
      <c r="D193" s="21" t="s">
        <v>91</v>
      </c>
      <c r="E193" s="21" t="s">
        <v>232</v>
      </c>
      <c r="F193" s="21" t="s">
        <v>402</v>
      </c>
      <c r="G193" s="21" t="s">
        <v>403</v>
      </c>
      <c r="H193" s="23">
        <v>259200</v>
      </c>
      <c r="I193" s="23">
        <v>259200</v>
      </c>
      <c r="J193" s="23"/>
      <c r="K193" s="23"/>
      <c r="L193" s="23">
        <v>259200</v>
      </c>
      <c r="M193" s="23"/>
      <c r="N193" s="23"/>
      <c r="O193" s="23"/>
      <c r="P193" s="23"/>
      <c r="Q193" s="23"/>
      <c r="R193" s="23"/>
      <c r="S193" s="23"/>
      <c r="T193" s="23"/>
      <c r="U193" s="23"/>
      <c r="V193" s="23"/>
      <c r="W193" s="23"/>
    </row>
    <row r="194" ht="21" customHeight="1" spans="1:23">
      <c r="A194" s="138" t="s">
        <v>72</v>
      </c>
      <c r="B194" s="21" t="s">
        <v>428</v>
      </c>
      <c r="C194" s="21" t="s">
        <v>429</v>
      </c>
      <c r="D194" s="21" t="s">
        <v>91</v>
      </c>
      <c r="E194" s="21" t="s">
        <v>232</v>
      </c>
      <c r="F194" s="21" t="s">
        <v>402</v>
      </c>
      <c r="G194" s="21" t="s">
        <v>403</v>
      </c>
      <c r="H194" s="23">
        <v>316800</v>
      </c>
      <c r="I194" s="23">
        <v>316800</v>
      </c>
      <c r="J194" s="23"/>
      <c r="K194" s="23"/>
      <c r="L194" s="23">
        <v>316800</v>
      </c>
      <c r="M194" s="23"/>
      <c r="N194" s="23"/>
      <c r="O194" s="23"/>
      <c r="P194" s="23"/>
      <c r="Q194" s="23"/>
      <c r="R194" s="23"/>
      <c r="S194" s="23"/>
      <c r="T194" s="23"/>
      <c r="U194" s="23"/>
      <c r="V194" s="23"/>
      <c r="W194" s="23"/>
    </row>
    <row r="195" ht="21" customHeight="1" spans="1:23">
      <c r="A195" s="138" t="s">
        <v>72</v>
      </c>
      <c r="B195" s="21" t="s">
        <v>428</v>
      </c>
      <c r="C195" s="21" t="s">
        <v>429</v>
      </c>
      <c r="D195" s="21" t="s">
        <v>91</v>
      </c>
      <c r="E195" s="21" t="s">
        <v>232</v>
      </c>
      <c r="F195" s="21" t="s">
        <v>402</v>
      </c>
      <c r="G195" s="21" t="s">
        <v>403</v>
      </c>
      <c r="H195" s="23">
        <v>237600</v>
      </c>
      <c r="I195" s="23">
        <v>237600</v>
      </c>
      <c r="J195" s="23"/>
      <c r="K195" s="23"/>
      <c r="L195" s="23">
        <v>237600</v>
      </c>
      <c r="M195" s="23"/>
      <c r="N195" s="23"/>
      <c r="O195" s="23"/>
      <c r="P195" s="23"/>
      <c r="Q195" s="23"/>
      <c r="R195" s="23"/>
      <c r="S195" s="23"/>
      <c r="T195" s="23"/>
      <c r="U195" s="23"/>
      <c r="V195" s="23"/>
      <c r="W195" s="23"/>
    </row>
    <row r="196" ht="21" customHeight="1" spans="1:23">
      <c r="A196" s="138" t="s">
        <v>72</v>
      </c>
      <c r="B196" s="21" t="s">
        <v>430</v>
      </c>
      <c r="C196" s="21" t="s">
        <v>431</v>
      </c>
      <c r="D196" s="21" t="s">
        <v>91</v>
      </c>
      <c r="E196" s="21" t="s">
        <v>232</v>
      </c>
      <c r="F196" s="21" t="s">
        <v>402</v>
      </c>
      <c r="G196" s="21" t="s">
        <v>403</v>
      </c>
      <c r="H196" s="23">
        <v>259200</v>
      </c>
      <c r="I196" s="23">
        <v>259200</v>
      </c>
      <c r="J196" s="23"/>
      <c r="K196" s="23"/>
      <c r="L196" s="23">
        <v>259200</v>
      </c>
      <c r="M196" s="23"/>
      <c r="N196" s="23"/>
      <c r="O196" s="23"/>
      <c r="P196" s="23"/>
      <c r="Q196" s="23"/>
      <c r="R196" s="23"/>
      <c r="S196" s="23"/>
      <c r="T196" s="23"/>
      <c r="U196" s="23"/>
      <c r="V196" s="23"/>
      <c r="W196" s="23"/>
    </row>
    <row r="197" ht="21" customHeight="1" spans="1:23">
      <c r="A197" s="138" t="s">
        <v>72</v>
      </c>
      <c r="B197" s="21" t="s">
        <v>430</v>
      </c>
      <c r="C197" s="21" t="s">
        <v>431</v>
      </c>
      <c r="D197" s="21" t="s">
        <v>91</v>
      </c>
      <c r="E197" s="21" t="s">
        <v>232</v>
      </c>
      <c r="F197" s="21" t="s">
        <v>402</v>
      </c>
      <c r="G197" s="21" t="s">
        <v>403</v>
      </c>
      <c r="H197" s="23">
        <v>259200</v>
      </c>
      <c r="I197" s="23">
        <v>259200</v>
      </c>
      <c r="J197" s="23"/>
      <c r="K197" s="23"/>
      <c r="L197" s="23">
        <v>259200</v>
      </c>
      <c r="M197" s="23"/>
      <c r="N197" s="23"/>
      <c r="O197" s="23"/>
      <c r="P197" s="23"/>
      <c r="Q197" s="23"/>
      <c r="R197" s="23"/>
      <c r="S197" s="23"/>
      <c r="T197" s="23"/>
      <c r="U197" s="23"/>
      <c r="V197" s="23"/>
      <c r="W197" s="23"/>
    </row>
    <row r="198" ht="21" customHeight="1" spans="1:23">
      <c r="A198" s="138" t="s">
        <v>72</v>
      </c>
      <c r="B198" s="21" t="s">
        <v>430</v>
      </c>
      <c r="C198" s="21" t="s">
        <v>431</v>
      </c>
      <c r="D198" s="21" t="s">
        <v>91</v>
      </c>
      <c r="E198" s="21" t="s">
        <v>232</v>
      </c>
      <c r="F198" s="21" t="s">
        <v>402</v>
      </c>
      <c r="G198" s="21" t="s">
        <v>403</v>
      </c>
      <c r="H198" s="23">
        <v>72000</v>
      </c>
      <c r="I198" s="23">
        <v>72000</v>
      </c>
      <c r="J198" s="23"/>
      <c r="K198" s="23"/>
      <c r="L198" s="23">
        <v>72000</v>
      </c>
      <c r="M198" s="23"/>
      <c r="N198" s="23"/>
      <c r="O198" s="23"/>
      <c r="P198" s="23"/>
      <c r="Q198" s="23"/>
      <c r="R198" s="23"/>
      <c r="S198" s="23"/>
      <c r="T198" s="23"/>
      <c r="U198" s="23"/>
      <c r="V198" s="23"/>
      <c r="W198" s="23"/>
    </row>
    <row r="199" ht="21" customHeight="1" spans="1:23">
      <c r="A199" s="138" t="s">
        <v>72</v>
      </c>
      <c r="B199" s="21" t="s">
        <v>430</v>
      </c>
      <c r="C199" s="21" t="s">
        <v>431</v>
      </c>
      <c r="D199" s="21" t="s">
        <v>104</v>
      </c>
      <c r="E199" s="21" t="s">
        <v>232</v>
      </c>
      <c r="F199" s="21" t="s">
        <v>402</v>
      </c>
      <c r="G199" s="21" t="s">
        <v>403</v>
      </c>
      <c r="H199" s="23">
        <v>7200</v>
      </c>
      <c r="I199" s="23">
        <v>7200</v>
      </c>
      <c r="J199" s="23"/>
      <c r="K199" s="23"/>
      <c r="L199" s="23">
        <v>7200</v>
      </c>
      <c r="M199" s="23"/>
      <c r="N199" s="23"/>
      <c r="O199" s="23"/>
      <c r="P199" s="23"/>
      <c r="Q199" s="23"/>
      <c r="R199" s="23"/>
      <c r="S199" s="23"/>
      <c r="T199" s="23"/>
      <c r="U199" s="23"/>
      <c r="V199" s="23"/>
      <c r="W199" s="23"/>
    </row>
    <row r="200" ht="21" customHeight="1" spans="1:23">
      <c r="A200" s="138" t="s">
        <v>72</v>
      </c>
      <c r="B200" s="21" t="s">
        <v>430</v>
      </c>
      <c r="C200" s="21" t="s">
        <v>431</v>
      </c>
      <c r="D200" s="21" t="s">
        <v>104</v>
      </c>
      <c r="E200" s="21" t="s">
        <v>232</v>
      </c>
      <c r="F200" s="21" t="s">
        <v>402</v>
      </c>
      <c r="G200" s="21" t="s">
        <v>403</v>
      </c>
      <c r="H200" s="23">
        <v>6600</v>
      </c>
      <c r="I200" s="23">
        <v>6600</v>
      </c>
      <c r="J200" s="23"/>
      <c r="K200" s="23"/>
      <c r="L200" s="23">
        <v>6600</v>
      </c>
      <c r="M200" s="23"/>
      <c r="N200" s="23"/>
      <c r="O200" s="23"/>
      <c r="P200" s="23"/>
      <c r="Q200" s="23"/>
      <c r="R200" s="23"/>
      <c r="S200" s="23"/>
      <c r="T200" s="23"/>
      <c r="U200" s="23"/>
      <c r="V200" s="23"/>
      <c r="W200" s="23"/>
    </row>
    <row r="201" ht="21" customHeight="1" spans="1:23">
      <c r="A201" s="138" t="s">
        <v>72</v>
      </c>
      <c r="B201" s="21" t="s">
        <v>430</v>
      </c>
      <c r="C201" s="21" t="s">
        <v>431</v>
      </c>
      <c r="D201" s="21" t="s">
        <v>110</v>
      </c>
      <c r="E201" s="21" t="s">
        <v>247</v>
      </c>
      <c r="F201" s="21" t="s">
        <v>402</v>
      </c>
      <c r="G201" s="21" t="s">
        <v>403</v>
      </c>
      <c r="H201" s="23">
        <v>14400</v>
      </c>
      <c r="I201" s="23">
        <v>14400</v>
      </c>
      <c r="J201" s="23"/>
      <c r="K201" s="23"/>
      <c r="L201" s="23">
        <v>14400</v>
      </c>
      <c r="M201" s="23"/>
      <c r="N201" s="23"/>
      <c r="O201" s="23"/>
      <c r="P201" s="23"/>
      <c r="Q201" s="23"/>
      <c r="R201" s="23"/>
      <c r="S201" s="23"/>
      <c r="T201" s="23"/>
      <c r="U201" s="23"/>
      <c r="V201" s="23"/>
      <c r="W201" s="23"/>
    </row>
    <row r="202" ht="21" customHeight="1" spans="1:23">
      <c r="A202" s="138" t="s">
        <v>72</v>
      </c>
      <c r="B202" s="21" t="s">
        <v>430</v>
      </c>
      <c r="C202" s="21" t="s">
        <v>431</v>
      </c>
      <c r="D202" s="21" t="s">
        <v>118</v>
      </c>
      <c r="E202" s="21" t="s">
        <v>251</v>
      </c>
      <c r="F202" s="21" t="s">
        <v>402</v>
      </c>
      <c r="G202" s="21" t="s">
        <v>403</v>
      </c>
      <c r="H202" s="23">
        <v>23040</v>
      </c>
      <c r="I202" s="23">
        <v>23040</v>
      </c>
      <c r="J202" s="23"/>
      <c r="K202" s="23"/>
      <c r="L202" s="23">
        <v>23040</v>
      </c>
      <c r="M202" s="23"/>
      <c r="N202" s="23"/>
      <c r="O202" s="23"/>
      <c r="P202" s="23"/>
      <c r="Q202" s="23"/>
      <c r="R202" s="23"/>
      <c r="S202" s="23"/>
      <c r="T202" s="23"/>
      <c r="U202" s="23"/>
      <c r="V202" s="23"/>
      <c r="W202" s="23"/>
    </row>
    <row r="203" ht="21" customHeight="1" spans="1:23">
      <c r="A203" s="138" t="s">
        <v>72</v>
      </c>
      <c r="B203" s="21" t="s">
        <v>430</v>
      </c>
      <c r="C203" s="21" t="s">
        <v>431</v>
      </c>
      <c r="D203" s="21" t="s">
        <v>124</v>
      </c>
      <c r="E203" s="21" t="s">
        <v>254</v>
      </c>
      <c r="F203" s="21" t="s">
        <v>402</v>
      </c>
      <c r="G203" s="21" t="s">
        <v>403</v>
      </c>
      <c r="H203" s="23">
        <v>42000</v>
      </c>
      <c r="I203" s="23">
        <v>42000</v>
      </c>
      <c r="J203" s="23"/>
      <c r="K203" s="23"/>
      <c r="L203" s="23">
        <v>42000</v>
      </c>
      <c r="M203" s="23"/>
      <c r="N203" s="23"/>
      <c r="O203" s="23"/>
      <c r="P203" s="23"/>
      <c r="Q203" s="23"/>
      <c r="R203" s="23"/>
      <c r="S203" s="23"/>
      <c r="T203" s="23"/>
      <c r="U203" s="23"/>
      <c r="V203" s="23"/>
      <c r="W203" s="23"/>
    </row>
    <row r="204" ht="21" customHeight="1" spans="1:23">
      <c r="A204" s="138" t="s">
        <v>72</v>
      </c>
      <c r="B204" s="21" t="s">
        <v>430</v>
      </c>
      <c r="C204" s="21" t="s">
        <v>431</v>
      </c>
      <c r="D204" s="21" t="s">
        <v>124</v>
      </c>
      <c r="E204" s="21" t="s">
        <v>254</v>
      </c>
      <c r="F204" s="21" t="s">
        <v>402</v>
      </c>
      <c r="G204" s="21" t="s">
        <v>403</v>
      </c>
      <c r="H204" s="23">
        <v>106200</v>
      </c>
      <c r="I204" s="23">
        <v>106200</v>
      </c>
      <c r="J204" s="23"/>
      <c r="K204" s="23"/>
      <c r="L204" s="23">
        <v>106200</v>
      </c>
      <c r="M204" s="23"/>
      <c r="N204" s="23"/>
      <c r="O204" s="23"/>
      <c r="P204" s="23"/>
      <c r="Q204" s="23"/>
      <c r="R204" s="23"/>
      <c r="S204" s="23"/>
      <c r="T204" s="23"/>
      <c r="U204" s="23"/>
      <c r="V204" s="23"/>
      <c r="W204" s="23"/>
    </row>
    <row r="205" ht="21" customHeight="1" spans="1:23">
      <c r="A205" s="138" t="s">
        <v>72</v>
      </c>
      <c r="B205" s="21" t="s">
        <v>430</v>
      </c>
      <c r="C205" s="21" t="s">
        <v>431</v>
      </c>
      <c r="D205" s="21" t="s">
        <v>128</v>
      </c>
      <c r="E205" s="21" t="s">
        <v>256</v>
      </c>
      <c r="F205" s="21" t="s">
        <v>402</v>
      </c>
      <c r="G205" s="21" t="s">
        <v>403</v>
      </c>
      <c r="H205" s="23">
        <v>254880</v>
      </c>
      <c r="I205" s="23">
        <v>254880</v>
      </c>
      <c r="J205" s="23"/>
      <c r="K205" s="23"/>
      <c r="L205" s="23">
        <v>254880</v>
      </c>
      <c r="M205" s="23"/>
      <c r="N205" s="23"/>
      <c r="O205" s="23"/>
      <c r="P205" s="23"/>
      <c r="Q205" s="23"/>
      <c r="R205" s="23"/>
      <c r="S205" s="23"/>
      <c r="T205" s="23"/>
      <c r="U205" s="23"/>
      <c r="V205" s="23"/>
      <c r="W205" s="23"/>
    </row>
    <row r="206" ht="21" customHeight="1" spans="1:23">
      <c r="A206" s="138" t="s">
        <v>72</v>
      </c>
      <c r="B206" s="21" t="s">
        <v>430</v>
      </c>
      <c r="C206" s="21" t="s">
        <v>431</v>
      </c>
      <c r="D206" s="21" t="s">
        <v>137</v>
      </c>
      <c r="E206" s="21" t="s">
        <v>265</v>
      </c>
      <c r="F206" s="21" t="s">
        <v>402</v>
      </c>
      <c r="G206" s="21" t="s">
        <v>403</v>
      </c>
      <c r="H206" s="23">
        <v>21600</v>
      </c>
      <c r="I206" s="23">
        <v>21600</v>
      </c>
      <c r="J206" s="23"/>
      <c r="K206" s="23"/>
      <c r="L206" s="23">
        <v>21600</v>
      </c>
      <c r="M206" s="23"/>
      <c r="N206" s="23"/>
      <c r="O206" s="23"/>
      <c r="P206" s="23"/>
      <c r="Q206" s="23"/>
      <c r="R206" s="23"/>
      <c r="S206" s="23"/>
      <c r="T206" s="23"/>
      <c r="U206" s="23"/>
      <c r="V206" s="23"/>
      <c r="W206" s="23"/>
    </row>
    <row r="207" ht="21" customHeight="1" spans="1:23">
      <c r="A207" s="138" t="s">
        <v>72</v>
      </c>
      <c r="B207" s="21" t="s">
        <v>430</v>
      </c>
      <c r="C207" s="21" t="s">
        <v>431</v>
      </c>
      <c r="D207" s="21" t="s">
        <v>139</v>
      </c>
      <c r="E207" s="21" t="s">
        <v>267</v>
      </c>
      <c r="F207" s="21" t="s">
        <v>402</v>
      </c>
      <c r="G207" s="21" t="s">
        <v>403</v>
      </c>
      <c r="H207" s="23">
        <v>28800</v>
      </c>
      <c r="I207" s="23">
        <v>28800</v>
      </c>
      <c r="J207" s="23"/>
      <c r="K207" s="23"/>
      <c r="L207" s="23">
        <v>28800</v>
      </c>
      <c r="M207" s="23"/>
      <c r="N207" s="23"/>
      <c r="O207" s="23"/>
      <c r="P207" s="23"/>
      <c r="Q207" s="23"/>
      <c r="R207" s="23"/>
      <c r="S207" s="23"/>
      <c r="T207" s="23"/>
      <c r="U207" s="23"/>
      <c r="V207" s="23"/>
      <c r="W207" s="23"/>
    </row>
    <row r="208" ht="21" customHeight="1" spans="1:23">
      <c r="A208" s="138" t="s">
        <v>72</v>
      </c>
      <c r="B208" s="21" t="s">
        <v>430</v>
      </c>
      <c r="C208" s="21" t="s">
        <v>431</v>
      </c>
      <c r="D208" s="21" t="s">
        <v>143</v>
      </c>
      <c r="E208" s="21" t="s">
        <v>269</v>
      </c>
      <c r="F208" s="21" t="s">
        <v>402</v>
      </c>
      <c r="G208" s="21" t="s">
        <v>403</v>
      </c>
      <c r="H208" s="23">
        <v>128160</v>
      </c>
      <c r="I208" s="23">
        <v>128160</v>
      </c>
      <c r="J208" s="23"/>
      <c r="K208" s="23"/>
      <c r="L208" s="23">
        <v>128160</v>
      </c>
      <c r="M208" s="23"/>
      <c r="N208" s="23"/>
      <c r="O208" s="23"/>
      <c r="P208" s="23"/>
      <c r="Q208" s="23"/>
      <c r="R208" s="23"/>
      <c r="S208" s="23"/>
      <c r="T208" s="23"/>
      <c r="U208" s="23"/>
      <c r="V208" s="23"/>
      <c r="W208" s="23"/>
    </row>
    <row r="209" ht="21" customHeight="1" spans="1:23">
      <c r="A209" s="138" t="s">
        <v>72</v>
      </c>
      <c r="B209" s="21" t="s">
        <v>430</v>
      </c>
      <c r="C209" s="21" t="s">
        <v>431</v>
      </c>
      <c r="D209" s="21" t="s">
        <v>159</v>
      </c>
      <c r="E209" s="21" t="s">
        <v>279</v>
      </c>
      <c r="F209" s="21" t="s">
        <v>402</v>
      </c>
      <c r="G209" s="21" t="s">
        <v>403</v>
      </c>
      <c r="H209" s="23">
        <v>254880</v>
      </c>
      <c r="I209" s="23">
        <v>254880</v>
      </c>
      <c r="J209" s="23"/>
      <c r="K209" s="23"/>
      <c r="L209" s="23">
        <v>254880</v>
      </c>
      <c r="M209" s="23"/>
      <c r="N209" s="23"/>
      <c r="O209" s="23"/>
      <c r="P209" s="23"/>
      <c r="Q209" s="23"/>
      <c r="R209" s="23"/>
      <c r="S209" s="23"/>
      <c r="T209" s="23"/>
      <c r="U209" s="23"/>
      <c r="V209" s="23"/>
      <c r="W209" s="23"/>
    </row>
    <row r="210" ht="21" customHeight="1" spans="1:23">
      <c r="A210" s="138" t="s">
        <v>72</v>
      </c>
      <c r="B210" s="21" t="s">
        <v>430</v>
      </c>
      <c r="C210" s="21" t="s">
        <v>431</v>
      </c>
      <c r="D210" s="21" t="s">
        <v>178</v>
      </c>
      <c r="E210" s="21" t="s">
        <v>232</v>
      </c>
      <c r="F210" s="21" t="s">
        <v>402</v>
      </c>
      <c r="G210" s="21" t="s">
        <v>403</v>
      </c>
      <c r="H210" s="23">
        <v>14400</v>
      </c>
      <c r="I210" s="23">
        <v>14400</v>
      </c>
      <c r="J210" s="23"/>
      <c r="K210" s="23"/>
      <c r="L210" s="23">
        <v>14400</v>
      </c>
      <c r="M210" s="23"/>
      <c r="N210" s="23"/>
      <c r="O210" s="23"/>
      <c r="P210" s="23"/>
      <c r="Q210" s="23"/>
      <c r="R210" s="23"/>
      <c r="S210" s="23"/>
      <c r="T210" s="23"/>
      <c r="U210" s="23"/>
      <c r="V210" s="23"/>
      <c r="W210" s="23"/>
    </row>
    <row r="211" ht="21" customHeight="1" spans="1:23">
      <c r="A211" s="138" t="s">
        <v>72</v>
      </c>
      <c r="B211" s="21" t="s">
        <v>432</v>
      </c>
      <c r="C211" s="21" t="s">
        <v>433</v>
      </c>
      <c r="D211" s="21" t="s">
        <v>143</v>
      </c>
      <c r="E211" s="21" t="s">
        <v>269</v>
      </c>
      <c r="F211" s="21" t="s">
        <v>402</v>
      </c>
      <c r="G211" s="21" t="s">
        <v>403</v>
      </c>
      <c r="H211" s="23">
        <v>154440</v>
      </c>
      <c r="I211" s="23">
        <v>154440</v>
      </c>
      <c r="J211" s="23"/>
      <c r="K211" s="23"/>
      <c r="L211" s="23">
        <v>154440</v>
      </c>
      <c r="M211" s="23"/>
      <c r="N211" s="23"/>
      <c r="O211" s="23"/>
      <c r="P211" s="23"/>
      <c r="Q211" s="23"/>
      <c r="R211" s="23"/>
      <c r="S211" s="23"/>
      <c r="T211" s="23"/>
      <c r="U211" s="23"/>
      <c r="V211" s="23"/>
      <c r="W211" s="23"/>
    </row>
    <row r="212" ht="21" customHeight="1" spans="1:23">
      <c r="A212" s="138" t="s">
        <v>72</v>
      </c>
      <c r="B212" s="21" t="s">
        <v>434</v>
      </c>
      <c r="C212" s="21" t="s">
        <v>435</v>
      </c>
      <c r="D212" s="21" t="s">
        <v>91</v>
      </c>
      <c r="E212" s="21" t="s">
        <v>232</v>
      </c>
      <c r="F212" s="21" t="s">
        <v>402</v>
      </c>
      <c r="G212" s="21" t="s">
        <v>403</v>
      </c>
      <c r="H212" s="23">
        <v>204000</v>
      </c>
      <c r="I212" s="23">
        <v>204000</v>
      </c>
      <c r="J212" s="23"/>
      <c r="K212" s="23"/>
      <c r="L212" s="23">
        <v>204000</v>
      </c>
      <c r="M212" s="23"/>
      <c r="N212" s="23"/>
      <c r="O212" s="23"/>
      <c r="P212" s="23"/>
      <c r="Q212" s="23"/>
      <c r="R212" s="23"/>
      <c r="S212" s="23"/>
      <c r="T212" s="23"/>
      <c r="U212" s="23"/>
      <c r="V212" s="23"/>
      <c r="W212" s="23"/>
    </row>
    <row r="213" ht="21" customHeight="1" spans="1:23">
      <c r="A213" s="138" t="s">
        <v>72</v>
      </c>
      <c r="B213" s="21" t="s">
        <v>436</v>
      </c>
      <c r="C213" s="21" t="s">
        <v>437</v>
      </c>
      <c r="D213" s="21" t="s">
        <v>91</v>
      </c>
      <c r="E213" s="21" t="s">
        <v>232</v>
      </c>
      <c r="F213" s="21" t="s">
        <v>402</v>
      </c>
      <c r="G213" s="21" t="s">
        <v>403</v>
      </c>
      <c r="H213" s="23">
        <v>201600</v>
      </c>
      <c r="I213" s="23">
        <v>201600</v>
      </c>
      <c r="J213" s="23"/>
      <c r="K213" s="23"/>
      <c r="L213" s="23">
        <v>201600</v>
      </c>
      <c r="M213" s="23"/>
      <c r="N213" s="23"/>
      <c r="O213" s="23"/>
      <c r="P213" s="23"/>
      <c r="Q213" s="23"/>
      <c r="R213" s="23"/>
      <c r="S213" s="23"/>
      <c r="T213" s="23"/>
      <c r="U213" s="23"/>
      <c r="V213" s="23"/>
      <c r="W213" s="23"/>
    </row>
    <row r="214" ht="21" customHeight="1" spans="1:23">
      <c r="A214" s="138" t="s">
        <v>72</v>
      </c>
      <c r="B214" s="21" t="s">
        <v>438</v>
      </c>
      <c r="C214" s="21" t="s">
        <v>439</v>
      </c>
      <c r="D214" s="21" t="s">
        <v>91</v>
      </c>
      <c r="E214" s="21" t="s">
        <v>232</v>
      </c>
      <c r="F214" s="21" t="s">
        <v>402</v>
      </c>
      <c r="G214" s="21" t="s">
        <v>403</v>
      </c>
      <c r="H214" s="23">
        <v>654000</v>
      </c>
      <c r="I214" s="23">
        <v>654000</v>
      </c>
      <c r="J214" s="23"/>
      <c r="K214" s="23"/>
      <c r="L214" s="23">
        <v>654000</v>
      </c>
      <c r="M214" s="23"/>
      <c r="N214" s="23"/>
      <c r="O214" s="23"/>
      <c r="P214" s="23"/>
      <c r="Q214" s="23"/>
      <c r="R214" s="23"/>
      <c r="S214" s="23"/>
      <c r="T214" s="23"/>
      <c r="U214" s="23"/>
      <c r="V214" s="23"/>
      <c r="W214" s="23"/>
    </row>
    <row r="215" ht="21" customHeight="1" spans="1:23">
      <c r="A215" s="138" t="s">
        <v>72</v>
      </c>
      <c r="B215" s="21" t="s">
        <v>440</v>
      </c>
      <c r="C215" s="21" t="s">
        <v>441</v>
      </c>
      <c r="D215" s="21" t="s">
        <v>91</v>
      </c>
      <c r="E215" s="21" t="s">
        <v>232</v>
      </c>
      <c r="F215" s="21" t="s">
        <v>402</v>
      </c>
      <c r="G215" s="21" t="s">
        <v>403</v>
      </c>
      <c r="H215" s="23">
        <v>1029600</v>
      </c>
      <c r="I215" s="23">
        <v>1029600</v>
      </c>
      <c r="J215" s="23"/>
      <c r="K215" s="23"/>
      <c r="L215" s="23">
        <v>1029600</v>
      </c>
      <c r="M215" s="23"/>
      <c r="N215" s="23"/>
      <c r="O215" s="23"/>
      <c r="P215" s="23"/>
      <c r="Q215" s="23"/>
      <c r="R215" s="23"/>
      <c r="S215" s="23"/>
      <c r="T215" s="23"/>
      <c r="U215" s="23"/>
      <c r="V215" s="23"/>
      <c r="W215" s="23"/>
    </row>
    <row r="216" ht="21" customHeight="1" spans="1:23">
      <c r="A216" s="138" t="s">
        <v>72</v>
      </c>
      <c r="B216" s="21" t="s">
        <v>442</v>
      </c>
      <c r="C216" s="21" t="s">
        <v>443</v>
      </c>
      <c r="D216" s="21" t="s">
        <v>91</v>
      </c>
      <c r="E216" s="21" t="s">
        <v>232</v>
      </c>
      <c r="F216" s="21" t="s">
        <v>402</v>
      </c>
      <c r="G216" s="21" t="s">
        <v>403</v>
      </c>
      <c r="H216" s="23">
        <v>441600</v>
      </c>
      <c r="I216" s="23">
        <v>441600</v>
      </c>
      <c r="J216" s="23"/>
      <c r="K216" s="23"/>
      <c r="L216" s="23">
        <v>441600</v>
      </c>
      <c r="M216" s="23"/>
      <c r="N216" s="23"/>
      <c r="O216" s="23"/>
      <c r="P216" s="23"/>
      <c r="Q216" s="23"/>
      <c r="R216" s="23"/>
      <c r="S216" s="23"/>
      <c r="T216" s="23"/>
      <c r="U216" s="23"/>
      <c r="V216" s="23"/>
      <c r="W216" s="23"/>
    </row>
    <row r="217" ht="21" customHeight="1" spans="1:23">
      <c r="A217" s="138" t="s">
        <v>72</v>
      </c>
      <c r="B217" s="21" t="s">
        <v>444</v>
      </c>
      <c r="C217" s="21" t="s">
        <v>445</v>
      </c>
      <c r="D217" s="21" t="s">
        <v>91</v>
      </c>
      <c r="E217" s="21" t="s">
        <v>232</v>
      </c>
      <c r="F217" s="21" t="s">
        <v>402</v>
      </c>
      <c r="G217" s="21" t="s">
        <v>403</v>
      </c>
      <c r="H217" s="23">
        <v>62400</v>
      </c>
      <c r="I217" s="23">
        <v>62400</v>
      </c>
      <c r="J217" s="23"/>
      <c r="K217" s="23"/>
      <c r="L217" s="23">
        <v>62400</v>
      </c>
      <c r="M217" s="23"/>
      <c r="N217" s="23"/>
      <c r="O217" s="23"/>
      <c r="P217" s="23"/>
      <c r="Q217" s="23"/>
      <c r="R217" s="23"/>
      <c r="S217" s="23"/>
      <c r="T217" s="23"/>
      <c r="U217" s="23"/>
      <c r="V217" s="23"/>
      <c r="W217" s="23"/>
    </row>
    <row r="218" ht="21" customHeight="1" spans="1:23">
      <c r="A218" s="138" t="s">
        <v>72</v>
      </c>
      <c r="B218" s="21" t="s">
        <v>446</v>
      </c>
      <c r="C218" s="21" t="s">
        <v>447</v>
      </c>
      <c r="D218" s="21" t="s">
        <v>104</v>
      </c>
      <c r="E218" s="21" t="s">
        <v>232</v>
      </c>
      <c r="F218" s="21" t="s">
        <v>402</v>
      </c>
      <c r="G218" s="21" t="s">
        <v>403</v>
      </c>
      <c r="H218" s="23">
        <v>3600</v>
      </c>
      <c r="I218" s="23">
        <v>3600</v>
      </c>
      <c r="J218" s="23"/>
      <c r="K218" s="23"/>
      <c r="L218" s="23">
        <v>3600</v>
      </c>
      <c r="M218" s="23"/>
      <c r="N218" s="23"/>
      <c r="O218" s="23"/>
      <c r="P218" s="23"/>
      <c r="Q218" s="23"/>
      <c r="R218" s="23"/>
      <c r="S218" s="23"/>
      <c r="T218" s="23"/>
      <c r="U218" s="23"/>
      <c r="V218" s="23"/>
      <c r="W218" s="23"/>
    </row>
    <row r="219" ht="21" customHeight="1" spans="1:23">
      <c r="A219" s="138" t="s">
        <v>72</v>
      </c>
      <c r="B219" s="21" t="s">
        <v>448</v>
      </c>
      <c r="C219" s="21" t="s">
        <v>449</v>
      </c>
      <c r="D219" s="21" t="s">
        <v>104</v>
      </c>
      <c r="E219" s="21" t="s">
        <v>232</v>
      </c>
      <c r="F219" s="21" t="s">
        <v>402</v>
      </c>
      <c r="G219" s="21" t="s">
        <v>403</v>
      </c>
      <c r="H219" s="23">
        <v>6000</v>
      </c>
      <c r="I219" s="23">
        <v>6000</v>
      </c>
      <c r="J219" s="23"/>
      <c r="K219" s="23"/>
      <c r="L219" s="23">
        <v>6000</v>
      </c>
      <c r="M219" s="23"/>
      <c r="N219" s="23"/>
      <c r="O219" s="23"/>
      <c r="P219" s="23"/>
      <c r="Q219" s="23"/>
      <c r="R219" s="23"/>
      <c r="S219" s="23"/>
      <c r="T219" s="23"/>
      <c r="U219" s="23"/>
      <c r="V219" s="23"/>
      <c r="W219" s="23"/>
    </row>
    <row r="220" ht="21" customHeight="1" spans="1:23">
      <c r="A220" s="138" t="s">
        <v>72</v>
      </c>
      <c r="B220" s="21" t="s">
        <v>450</v>
      </c>
      <c r="C220" s="21" t="s">
        <v>451</v>
      </c>
      <c r="D220" s="21" t="s">
        <v>130</v>
      </c>
      <c r="E220" s="21" t="s">
        <v>258</v>
      </c>
      <c r="F220" s="21" t="s">
        <v>402</v>
      </c>
      <c r="G220" s="21" t="s">
        <v>403</v>
      </c>
      <c r="H220" s="23">
        <v>47590000</v>
      </c>
      <c r="I220" s="23">
        <v>47590000</v>
      </c>
      <c r="J220" s="23"/>
      <c r="K220" s="23"/>
      <c r="L220" s="23">
        <v>47590000</v>
      </c>
      <c r="M220" s="23"/>
      <c r="N220" s="23"/>
      <c r="O220" s="23"/>
      <c r="P220" s="23"/>
      <c r="Q220" s="23"/>
      <c r="R220" s="23"/>
      <c r="S220" s="23"/>
      <c r="T220" s="23"/>
      <c r="U220" s="23"/>
      <c r="V220" s="23"/>
      <c r="W220" s="23"/>
    </row>
    <row r="221" ht="21" customHeight="1" spans="1:23">
      <c r="A221" s="138" t="s">
        <v>72</v>
      </c>
      <c r="B221" s="21" t="s">
        <v>452</v>
      </c>
      <c r="C221" s="21" t="s">
        <v>453</v>
      </c>
      <c r="D221" s="21" t="s">
        <v>91</v>
      </c>
      <c r="E221" s="21" t="s">
        <v>232</v>
      </c>
      <c r="F221" s="21" t="s">
        <v>402</v>
      </c>
      <c r="G221" s="21" t="s">
        <v>403</v>
      </c>
      <c r="H221" s="23">
        <v>768061.44</v>
      </c>
      <c r="I221" s="23">
        <v>768061.44</v>
      </c>
      <c r="J221" s="23"/>
      <c r="K221" s="23"/>
      <c r="L221" s="23">
        <v>768061.44</v>
      </c>
      <c r="M221" s="23"/>
      <c r="N221" s="23"/>
      <c r="O221" s="23"/>
      <c r="P221" s="23"/>
      <c r="Q221" s="23"/>
      <c r="R221" s="23"/>
      <c r="S221" s="23"/>
      <c r="T221" s="23"/>
      <c r="U221" s="23"/>
      <c r="V221" s="23"/>
      <c r="W221" s="23"/>
    </row>
    <row r="222" ht="21" customHeight="1" spans="1:23">
      <c r="A222" s="138" t="s">
        <v>72</v>
      </c>
      <c r="B222" s="21" t="s">
        <v>452</v>
      </c>
      <c r="C222" s="21" t="s">
        <v>453</v>
      </c>
      <c r="D222" s="21" t="s">
        <v>91</v>
      </c>
      <c r="E222" s="21" t="s">
        <v>232</v>
      </c>
      <c r="F222" s="21" t="s">
        <v>402</v>
      </c>
      <c r="G222" s="21" t="s">
        <v>403</v>
      </c>
      <c r="H222" s="23">
        <v>1106012.88</v>
      </c>
      <c r="I222" s="23">
        <v>1106012.88</v>
      </c>
      <c r="J222" s="23"/>
      <c r="K222" s="23"/>
      <c r="L222" s="23">
        <v>1106012.88</v>
      </c>
      <c r="M222" s="23"/>
      <c r="N222" s="23"/>
      <c r="O222" s="23"/>
      <c r="P222" s="23"/>
      <c r="Q222" s="23"/>
      <c r="R222" s="23"/>
      <c r="S222" s="23"/>
      <c r="T222" s="23"/>
      <c r="U222" s="23"/>
      <c r="V222" s="23"/>
      <c r="W222" s="23"/>
    </row>
    <row r="223" ht="21" customHeight="1" spans="1:23">
      <c r="A223" s="138" t="s">
        <v>72</v>
      </c>
      <c r="B223" s="21" t="s">
        <v>454</v>
      </c>
      <c r="C223" s="21" t="s">
        <v>455</v>
      </c>
      <c r="D223" s="21" t="s">
        <v>91</v>
      </c>
      <c r="E223" s="21" t="s">
        <v>232</v>
      </c>
      <c r="F223" s="21" t="s">
        <v>402</v>
      </c>
      <c r="G223" s="21" t="s">
        <v>403</v>
      </c>
      <c r="H223" s="23">
        <v>257954.4</v>
      </c>
      <c r="I223" s="23">
        <v>257954.4</v>
      </c>
      <c r="J223" s="23"/>
      <c r="K223" s="23"/>
      <c r="L223" s="23">
        <v>257954.4</v>
      </c>
      <c r="M223" s="23"/>
      <c r="N223" s="23"/>
      <c r="O223" s="23"/>
      <c r="P223" s="23"/>
      <c r="Q223" s="23"/>
      <c r="R223" s="23"/>
      <c r="S223" s="23"/>
      <c r="T223" s="23"/>
      <c r="U223" s="23"/>
      <c r="V223" s="23"/>
      <c r="W223" s="23"/>
    </row>
    <row r="224" ht="21" customHeight="1" spans="1:23">
      <c r="A224" s="138" t="s">
        <v>72</v>
      </c>
      <c r="B224" s="21" t="s">
        <v>454</v>
      </c>
      <c r="C224" s="21" t="s">
        <v>455</v>
      </c>
      <c r="D224" s="21" t="s">
        <v>91</v>
      </c>
      <c r="E224" s="21" t="s">
        <v>232</v>
      </c>
      <c r="F224" s="21" t="s">
        <v>402</v>
      </c>
      <c r="G224" s="21" t="s">
        <v>403</v>
      </c>
      <c r="H224" s="23">
        <v>371453.28</v>
      </c>
      <c r="I224" s="23">
        <v>371453.28</v>
      </c>
      <c r="J224" s="23"/>
      <c r="K224" s="23"/>
      <c r="L224" s="23">
        <v>371453.28</v>
      </c>
      <c r="M224" s="23"/>
      <c r="N224" s="23"/>
      <c r="O224" s="23"/>
      <c r="P224" s="23"/>
      <c r="Q224" s="23"/>
      <c r="R224" s="23"/>
      <c r="S224" s="23"/>
      <c r="T224" s="23"/>
      <c r="U224" s="23"/>
      <c r="V224" s="23"/>
      <c r="W224" s="23"/>
    </row>
    <row r="225" ht="21" customHeight="1" spans="1:23">
      <c r="A225" s="138" t="s">
        <v>72</v>
      </c>
      <c r="B225" s="21" t="s">
        <v>456</v>
      </c>
      <c r="C225" s="21" t="s">
        <v>457</v>
      </c>
      <c r="D225" s="21" t="s">
        <v>91</v>
      </c>
      <c r="E225" s="21" t="s">
        <v>232</v>
      </c>
      <c r="F225" s="21" t="s">
        <v>402</v>
      </c>
      <c r="G225" s="21" t="s">
        <v>403</v>
      </c>
      <c r="H225" s="23">
        <v>84000</v>
      </c>
      <c r="I225" s="23">
        <v>84000</v>
      </c>
      <c r="J225" s="23"/>
      <c r="K225" s="23"/>
      <c r="L225" s="23">
        <v>84000</v>
      </c>
      <c r="M225" s="23"/>
      <c r="N225" s="23"/>
      <c r="O225" s="23"/>
      <c r="P225" s="23"/>
      <c r="Q225" s="23"/>
      <c r="R225" s="23"/>
      <c r="S225" s="23"/>
      <c r="T225" s="23"/>
      <c r="U225" s="23"/>
      <c r="V225" s="23"/>
      <c r="W225" s="23"/>
    </row>
    <row r="226" ht="21" customHeight="1" spans="1:23">
      <c r="A226" s="138" t="s">
        <v>72</v>
      </c>
      <c r="B226" s="21" t="s">
        <v>458</v>
      </c>
      <c r="C226" s="21" t="s">
        <v>459</v>
      </c>
      <c r="D226" s="21" t="s">
        <v>143</v>
      </c>
      <c r="E226" s="21" t="s">
        <v>269</v>
      </c>
      <c r="F226" s="21" t="s">
        <v>402</v>
      </c>
      <c r="G226" s="21" t="s">
        <v>403</v>
      </c>
      <c r="H226" s="23">
        <v>102600</v>
      </c>
      <c r="I226" s="23">
        <v>102600</v>
      </c>
      <c r="J226" s="23"/>
      <c r="K226" s="23"/>
      <c r="L226" s="23">
        <v>102600</v>
      </c>
      <c r="M226" s="23"/>
      <c r="N226" s="23"/>
      <c r="O226" s="23"/>
      <c r="P226" s="23"/>
      <c r="Q226" s="23"/>
      <c r="R226" s="23"/>
      <c r="S226" s="23"/>
      <c r="T226" s="23"/>
      <c r="U226" s="23"/>
      <c r="V226" s="23"/>
      <c r="W226" s="23"/>
    </row>
    <row r="227" ht="21" customHeight="1" spans="1:23">
      <c r="A227" s="138" t="s">
        <v>72</v>
      </c>
      <c r="B227" s="21" t="s">
        <v>460</v>
      </c>
      <c r="C227" s="21" t="s">
        <v>461</v>
      </c>
      <c r="D227" s="21" t="s">
        <v>91</v>
      </c>
      <c r="E227" s="21" t="s">
        <v>232</v>
      </c>
      <c r="F227" s="21" t="s">
        <v>402</v>
      </c>
      <c r="G227" s="21" t="s">
        <v>403</v>
      </c>
      <c r="H227" s="23">
        <v>693643.2</v>
      </c>
      <c r="I227" s="23">
        <v>693643.2</v>
      </c>
      <c r="J227" s="23"/>
      <c r="K227" s="23"/>
      <c r="L227" s="23">
        <v>693643.2</v>
      </c>
      <c r="M227" s="23"/>
      <c r="N227" s="23"/>
      <c r="O227" s="23"/>
      <c r="P227" s="23"/>
      <c r="Q227" s="23"/>
      <c r="R227" s="23"/>
      <c r="S227" s="23"/>
      <c r="T227" s="23"/>
      <c r="U227" s="23"/>
      <c r="V227" s="23"/>
      <c r="W227" s="23"/>
    </row>
    <row r="228" ht="21" customHeight="1" spans="1:23">
      <c r="A228" s="138" t="s">
        <v>72</v>
      </c>
      <c r="B228" s="21" t="s">
        <v>462</v>
      </c>
      <c r="C228" s="21" t="s">
        <v>463</v>
      </c>
      <c r="D228" s="21" t="s">
        <v>91</v>
      </c>
      <c r="E228" s="21" t="s">
        <v>232</v>
      </c>
      <c r="F228" s="21" t="s">
        <v>402</v>
      </c>
      <c r="G228" s="21" t="s">
        <v>403</v>
      </c>
      <c r="H228" s="23">
        <v>595587.96</v>
      </c>
      <c r="I228" s="23">
        <v>595587.96</v>
      </c>
      <c r="J228" s="23"/>
      <c r="K228" s="23"/>
      <c r="L228" s="23">
        <v>595587.96</v>
      </c>
      <c r="M228" s="23"/>
      <c r="N228" s="23"/>
      <c r="O228" s="23"/>
      <c r="P228" s="23"/>
      <c r="Q228" s="23"/>
      <c r="R228" s="23"/>
      <c r="S228" s="23"/>
      <c r="T228" s="23"/>
      <c r="U228" s="23"/>
      <c r="V228" s="23"/>
      <c r="W228" s="23"/>
    </row>
    <row r="229" ht="21" customHeight="1" spans="1:23">
      <c r="A229" s="138" t="s">
        <v>72</v>
      </c>
      <c r="B229" s="21" t="s">
        <v>464</v>
      </c>
      <c r="C229" s="21" t="s">
        <v>465</v>
      </c>
      <c r="D229" s="21" t="s">
        <v>91</v>
      </c>
      <c r="E229" s="21" t="s">
        <v>232</v>
      </c>
      <c r="F229" s="21" t="s">
        <v>402</v>
      </c>
      <c r="G229" s="21" t="s">
        <v>403</v>
      </c>
      <c r="H229" s="23">
        <v>1163052</v>
      </c>
      <c r="I229" s="23">
        <v>1163052</v>
      </c>
      <c r="J229" s="23"/>
      <c r="K229" s="23"/>
      <c r="L229" s="23">
        <v>1163052</v>
      </c>
      <c r="M229" s="23"/>
      <c r="N229" s="23"/>
      <c r="O229" s="23"/>
      <c r="P229" s="23"/>
      <c r="Q229" s="23"/>
      <c r="R229" s="23"/>
      <c r="S229" s="23"/>
      <c r="T229" s="23"/>
      <c r="U229" s="23"/>
      <c r="V229" s="23"/>
      <c r="W229" s="23"/>
    </row>
    <row r="230" ht="21" customHeight="1" spans="1:23">
      <c r="A230" s="138" t="s">
        <v>72</v>
      </c>
      <c r="B230" s="21" t="s">
        <v>466</v>
      </c>
      <c r="C230" s="21" t="s">
        <v>467</v>
      </c>
      <c r="D230" s="21" t="s">
        <v>91</v>
      </c>
      <c r="E230" s="21" t="s">
        <v>232</v>
      </c>
      <c r="F230" s="21" t="s">
        <v>402</v>
      </c>
      <c r="G230" s="21" t="s">
        <v>403</v>
      </c>
      <c r="H230" s="23">
        <v>306072</v>
      </c>
      <c r="I230" s="23">
        <v>306072</v>
      </c>
      <c r="J230" s="23"/>
      <c r="K230" s="23"/>
      <c r="L230" s="23">
        <v>306072</v>
      </c>
      <c r="M230" s="23"/>
      <c r="N230" s="23"/>
      <c r="O230" s="23"/>
      <c r="P230" s="23"/>
      <c r="Q230" s="23"/>
      <c r="R230" s="23"/>
      <c r="S230" s="23"/>
      <c r="T230" s="23"/>
      <c r="U230" s="23"/>
      <c r="V230" s="23"/>
      <c r="W230" s="23"/>
    </row>
    <row r="231" ht="21" customHeight="1" spans="1:23">
      <c r="A231" s="138" t="s">
        <v>72</v>
      </c>
      <c r="B231" s="21" t="s">
        <v>468</v>
      </c>
      <c r="C231" s="21" t="s">
        <v>469</v>
      </c>
      <c r="D231" s="21" t="s">
        <v>91</v>
      </c>
      <c r="E231" s="21" t="s">
        <v>232</v>
      </c>
      <c r="F231" s="21" t="s">
        <v>402</v>
      </c>
      <c r="G231" s="21" t="s">
        <v>403</v>
      </c>
      <c r="H231" s="23">
        <v>326736</v>
      </c>
      <c r="I231" s="23">
        <v>326736</v>
      </c>
      <c r="J231" s="23"/>
      <c r="K231" s="23"/>
      <c r="L231" s="23">
        <v>326736</v>
      </c>
      <c r="M231" s="23"/>
      <c r="N231" s="23"/>
      <c r="O231" s="23"/>
      <c r="P231" s="23"/>
      <c r="Q231" s="23"/>
      <c r="R231" s="23"/>
      <c r="S231" s="23"/>
      <c r="T231" s="23"/>
      <c r="U231" s="23"/>
      <c r="V231" s="23"/>
      <c r="W231" s="23"/>
    </row>
    <row r="232" ht="21" customHeight="1" spans="1:23">
      <c r="A232" s="138" t="s">
        <v>72</v>
      </c>
      <c r="B232" s="21" t="s">
        <v>470</v>
      </c>
      <c r="C232" s="21" t="s">
        <v>471</v>
      </c>
      <c r="D232" s="21" t="s">
        <v>91</v>
      </c>
      <c r="E232" s="21" t="s">
        <v>232</v>
      </c>
      <c r="F232" s="21" t="s">
        <v>402</v>
      </c>
      <c r="G232" s="21" t="s">
        <v>403</v>
      </c>
      <c r="H232" s="23">
        <v>424800</v>
      </c>
      <c r="I232" s="23">
        <v>424800</v>
      </c>
      <c r="J232" s="23"/>
      <c r="K232" s="23"/>
      <c r="L232" s="23">
        <v>424800</v>
      </c>
      <c r="M232" s="23"/>
      <c r="N232" s="23"/>
      <c r="O232" s="23"/>
      <c r="P232" s="23"/>
      <c r="Q232" s="23"/>
      <c r="R232" s="23"/>
      <c r="S232" s="23"/>
      <c r="T232" s="23"/>
      <c r="U232" s="23"/>
      <c r="V232" s="23"/>
      <c r="W232" s="23"/>
    </row>
    <row r="233" ht="21" customHeight="1" spans="1:23">
      <c r="A233" s="138" t="s">
        <v>72</v>
      </c>
      <c r="B233" s="21" t="s">
        <v>472</v>
      </c>
      <c r="C233" s="21" t="s">
        <v>473</v>
      </c>
      <c r="D233" s="21" t="s">
        <v>91</v>
      </c>
      <c r="E233" s="21" t="s">
        <v>232</v>
      </c>
      <c r="F233" s="21" t="s">
        <v>402</v>
      </c>
      <c r="G233" s="21" t="s">
        <v>403</v>
      </c>
      <c r="H233" s="23">
        <v>50976</v>
      </c>
      <c r="I233" s="23">
        <v>50976</v>
      </c>
      <c r="J233" s="23"/>
      <c r="K233" s="23"/>
      <c r="L233" s="23">
        <v>50976</v>
      </c>
      <c r="M233" s="23"/>
      <c r="N233" s="23"/>
      <c r="O233" s="23"/>
      <c r="P233" s="23"/>
      <c r="Q233" s="23"/>
      <c r="R233" s="23"/>
      <c r="S233" s="23"/>
      <c r="T233" s="23"/>
      <c r="U233" s="23"/>
      <c r="V233" s="23"/>
      <c r="W233" s="23"/>
    </row>
    <row r="234" ht="21" customHeight="1" spans="1:23">
      <c r="A234" s="138" t="s">
        <v>72</v>
      </c>
      <c r="B234" s="21" t="s">
        <v>474</v>
      </c>
      <c r="C234" s="21" t="s">
        <v>475</v>
      </c>
      <c r="D234" s="21" t="s">
        <v>100</v>
      </c>
      <c r="E234" s="21" t="s">
        <v>232</v>
      </c>
      <c r="F234" s="21" t="s">
        <v>402</v>
      </c>
      <c r="G234" s="21" t="s">
        <v>403</v>
      </c>
      <c r="H234" s="23">
        <v>41400</v>
      </c>
      <c r="I234" s="23">
        <v>41400</v>
      </c>
      <c r="J234" s="23"/>
      <c r="K234" s="23"/>
      <c r="L234" s="23">
        <v>41400</v>
      </c>
      <c r="M234" s="23"/>
      <c r="N234" s="23"/>
      <c r="O234" s="23"/>
      <c r="P234" s="23"/>
      <c r="Q234" s="23"/>
      <c r="R234" s="23"/>
      <c r="S234" s="23"/>
      <c r="T234" s="23"/>
      <c r="U234" s="23"/>
      <c r="V234" s="23"/>
      <c r="W234" s="23"/>
    </row>
    <row r="235" ht="21" customHeight="1" spans="1:23">
      <c r="A235" s="138" t="s">
        <v>72</v>
      </c>
      <c r="B235" s="21" t="s">
        <v>476</v>
      </c>
      <c r="C235" s="21" t="s">
        <v>477</v>
      </c>
      <c r="D235" s="21" t="s">
        <v>91</v>
      </c>
      <c r="E235" s="21" t="s">
        <v>232</v>
      </c>
      <c r="F235" s="21" t="s">
        <v>402</v>
      </c>
      <c r="G235" s="21" t="s">
        <v>403</v>
      </c>
      <c r="H235" s="23">
        <v>19469.64</v>
      </c>
      <c r="I235" s="23">
        <v>19469.64</v>
      </c>
      <c r="J235" s="23"/>
      <c r="K235" s="23"/>
      <c r="L235" s="23">
        <v>19469.64</v>
      </c>
      <c r="M235" s="23"/>
      <c r="N235" s="23"/>
      <c r="O235" s="23"/>
      <c r="P235" s="23"/>
      <c r="Q235" s="23"/>
      <c r="R235" s="23"/>
      <c r="S235" s="23"/>
      <c r="T235" s="23"/>
      <c r="U235" s="23"/>
      <c r="V235" s="23"/>
      <c r="W235" s="23"/>
    </row>
    <row r="236" ht="21" customHeight="1" spans="1:23">
      <c r="A236" s="138" t="s">
        <v>72</v>
      </c>
      <c r="B236" s="21" t="s">
        <v>478</v>
      </c>
      <c r="C236" s="21" t="s">
        <v>479</v>
      </c>
      <c r="D236" s="21" t="s">
        <v>159</v>
      </c>
      <c r="E236" s="21" t="s">
        <v>279</v>
      </c>
      <c r="F236" s="21" t="s">
        <v>402</v>
      </c>
      <c r="G236" s="21" t="s">
        <v>403</v>
      </c>
      <c r="H236" s="23">
        <v>276120</v>
      </c>
      <c r="I236" s="23">
        <v>276120</v>
      </c>
      <c r="J236" s="23"/>
      <c r="K236" s="23"/>
      <c r="L236" s="23">
        <v>276120</v>
      </c>
      <c r="M236" s="23"/>
      <c r="N236" s="23"/>
      <c r="O236" s="23"/>
      <c r="P236" s="23"/>
      <c r="Q236" s="23"/>
      <c r="R236" s="23"/>
      <c r="S236" s="23"/>
      <c r="T236" s="23"/>
      <c r="U236" s="23"/>
      <c r="V236" s="23"/>
      <c r="W236" s="23"/>
    </row>
    <row r="237" ht="21" customHeight="1" spans="1:23">
      <c r="A237" s="138" t="s">
        <v>72</v>
      </c>
      <c r="B237" s="21" t="s">
        <v>480</v>
      </c>
      <c r="C237" s="21" t="s">
        <v>481</v>
      </c>
      <c r="D237" s="21" t="s">
        <v>118</v>
      </c>
      <c r="E237" s="21" t="s">
        <v>251</v>
      </c>
      <c r="F237" s="21" t="s">
        <v>402</v>
      </c>
      <c r="G237" s="21" t="s">
        <v>403</v>
      </c>
      <c r="H237" s="23">
        <v>11259900</v>
      </c>
      <c r="I237" s="23">
        <v>11259900</v>
      </c>
      <c r="J237" s="23"/>
      <c r="K237" s="23"/>
      <c r="L237" s="23">
        <v>11259900</v>
      </c>
      <c r="M237" s="23"/>
      <c r="N237" s="23"/>
      <c r="O237" s="23"/>
      <c r="P237" s="23"/>
      <c r="Q237" s="23"/>
      <c r="R237" s="23"/>
      <c r="S237" s="23"/>
      <c r="T237" s="23"/>
      <c r="U237" s="23"/>
      <c r="V237" s="23"/>
      <c r="W237" s="23"/>
    </row>
    <row r="238" ht="21" customHeight="1" spans="1:23">
      <c r="A238" s="138" t="s">
        <v>72</v>
      </c>
      <c r="B238" s="21" t="s">
        <v>482</v>
      </c>
      <c r="C238" s="21" t="s">
        <v>483</v>
      </c>
      <c r="D238" s="21" t="s">
        <v>120</v>
      </c>
      <c r="E238" s="21" t="s">
        <v>252</v>
      </c>
      <c r="F238" s="21" t="s">
        <v>402</v>
      </c>
      <c r="G238" s="21" t="s">
        <v>403</v>
      </c>
      <c r="H238" s="23">
        <v>1367280</v>
      </c>
      <c r="I238" s="23">
        <v>1367280</v>
      </c>
      <c r="J238" s="23"/>
      <c r="K238" s="23"/>
      <c r="L238" s="23">
        <v>1367280</v>
      </c>
      <c r="M238" s="23"/>
      <c r="N238" s="23"/>
      <c r="O238" s="23"/>
      <c r="P238" s="23"/>
      <c r="Q238" s="23"/>
      <c r="R238" s="23"/>
      <c r="S238" s="23"/>
      <c r="T238" s="23"/>
      <c r="U238" s="23"/>
      <c r="V238" s="23"/>
      <c r="W238" s="23"/>
    </row>
    <row r="239" ht="21" customHeight="1" spans="1:23">
      <c r="A239" s="138" t="s">
        <v>72</v>
      </c>
      <c r="B239" s="21" t="s">
        <v>484</v>
      </c>
      <c r="C239" s="21" t="s">
        <v>485</v>
      </c>
      <c r="D239" s="21" t="s">
        <v>178</v>
      </c>
      <c r="E239" s="21" t="s">
        <v>232</v>
      </c>
      <c r="F239" s="21" t="s">
        <v>402</v>
      </c>
      <c r="G239" s="21" t="s">
        <v>403</v>
      </c>
      <c r="H239" s="23">
        <v>13200</v>
      </c>
      <c r="I239" s="23">
        <v>13200</v>
      </c>
      <c r="J239" s="23"/>
      <c r="K239" s="23"/>
      <c r="L239" s="23">
        <v>13200</v>
      </c>
      <c r="M239" s="23"/>
      <c r="N239" s="23"/>
      <c r="O239" s="23"/>
      <c r="P239" s="23"/>
      <c r="Q239" s="23"/>
      <c r="R239" s="23"/>
      <c r="S239" s="23"/>
      <c r="T239" s="23"/>
      <c r="U239" s="23"/>
      <c r="V239" s="23"/>
      <c r="W239" s="23"/>
    </row>
    <row r="240" ht="21" customHeight="1" spans="1:23">
      <c r="A240" s="138" t="s">
        <v>72</v>
      </c>
      <c r="B240" s="21" t="s">
        <v>486</v>
      </c>
      <c r="C240" s="21" t="s">
        <v>487</v>
      </c>
      <c r="D240" s="21" t="s">
        <v>135</v>
      </c>
      <c r="E240" s="21" t="s">
        <v>263</v>
      </c>
      <c r="F240" s="21" t="s">
        <v>402</v>
      </c>
      <c r="G240" s="21" t="s">
        <v>403</v>
      </c>
      <c r="H240" s="23">
        <v>378570.84</v>
      </c>
      <c r="I240" s="23">
        <v>378570.84</v>
      </c>
      <c r="J240" s="23"/>
      <c r="K240" s="23"/>
      <c r="L240" s="23">
        <v>378570.84</v>
      </c>
      <c r="M240" s="23"/>
      <c r="N240" s="23"/>
      <c r="O240" s="23"/>
      <c r="P240" s="23"/>
      <c r="Q240" s="23"/>
      <c r="R240" s="23"/>
      <c r="S240" s="23"/>
      <c r="T240" s="23"/>
      <c r="U240" s="23"/>
      <c r="V240" s="23"/>
      <c r="W240" s="23"/>
    </row>
    <row r="241" ht="21" customHeight="1" spans="1:23">
      <c r="A241" s="138" t="s">
        <v>72</v>
      </c>
      <c r="B241" s="21" t="s">
        <v>488</v>
      </c>
      <c r="C241" s="21" t="s">
        <v>489</v>
      </c>
      <c r="D241" s="21" t="s">
        <v>135</v>
      </c>
      <c r="E241" s="21" t="s">
        <v>263</v>
      </c>
      <c r="F241" s="21" t="s">
        <v>402</v>
      </c>
      <c r="G241" s="21" t="s">
        <v>403</v>
      </c>
      <c r="H241" s="23">
        <v>18000</v>
      </c>
      <c r="I241" s="23">
        <v>18000</v>
      </c>
      <c r="J241" s="23"/>
      <c r="K241" s="23"/>
      <c r="L241" s="23">
        <v>18000</v>
      </c>
      <c r="M241" s="23"/>
      <c r="N241" s="23"/>
      <c r="O241" s="23"/>
      <c r="P241" s="23"/>
      <c r="Q241" s="23"/>
      <c r="R241" s="23"/>
      <c r="S241" s="23"/>
      <c r="T241" s="23"/>
      <c r="U241" s="23"/>
      <c r="V241" s="23"/>
      <c r="W241" s="23"/>
    </row>
    <row r="242" ht="21" customHeight="1" spans="1:23">
      <c r="A242" s="138" t="s">
        <v>72</v>
      </c>
      <c r="B242" s="21" t="s">
        <v>341</v>
      </c>
      <c r="C242" s="21" t="s">
        <v>342</v>
      </c>
      <c r="D242" s="21" t="s">
        <v>145</v>
      </c>
      <c r="E242" s="21" t="s">
        <v>271</v>
      </c>
      <c r="F242" s="21" t="s">
        <v>490</v>
      </c>
      <c r="G242" s="21" t="s">
        <v>491</v>
      </c>
      <c r="H242" s="23"/>
      <c r="I242" s="23"/>
      <c r="J242" s="23"/>
      <c r="K242" s="23"/>
      <c r="L242" s="23"/>
      <c r="M242" s="23"/>
      <c r="N242" s="23"/>
      <c r="O242" s="23"/>
      <c r="P242" s="23"/>
      <c r="Q242" s="23"/>
      <c r="R242" s="23"/>
      <c r="S242" s="23"/>
      <c r="T242" s="23"/>
      <c r="U242" s="23"/>
      <c r="V242" s="23"/>
      <c r="W242" s="23"/>
    </row>
    <row r="243" ht="21" customHeight="1" spans="1:23">
      <c r="A243" s="138" t="s">
        <v>72</v>
      </c>
      <c r="B243" s="21" t="s">
        <v>492</v>
      </c>
      <c r="C243" s="21" t="s">
        <v>493</v>
      </c>
      <c r="D243" s="21" t="s">
        <v>163</v>
      </c>
      <c r="E243" s="21" t="s">
        <v>235</v>
      </c>
      <c r="F243" s="21" t="s">
        <v>323</v>
      </c>
      <c r="G243" s="21" t="s">
        <v>324</v>
      </c>
      <c r="H243" s="23">
        <v>207177</v>
      </c>
      <c r="I243" s="23">
        <v>207177</v>
      </c>
      <c r="J243" s="23"/>
      <c r="K243" s="23"/>
      <c r="L243" s="23">
        <v>207177</v>
      </c>
      <c r="M243" s="23"/>
      <c r="N243" s="23"/>
      <c r="O243" s="23"/>
      <c r="P243" s="23"/>
      <c r="Q243" s="23"/>
      <c r="R243" s="23"/>
      <c r="S243" s="23"/>
      <c r="T243" s="23"/>
      <c r="U243" s="23"/>
      <c r="V243" s="23"/>
      <c r="W243" s="23"/>
    </row>
    <row r="244" ht="21" customHeight="1" spans="1:23">
      <c r="A244" s="35" t="s">
        <v>184</v>
      </c>
      <c r="B244" s="142"/>
      <c r="C244" s="142"/>
      <c r="D244" s="142"/>
      <c r="E244" s="142"/>
      <c r="F244" s="142"/>
      <c r="G244" s="143"/>
      <c r="H244" s="23">
        <v>117434136.81</v>
      </c>
      <c r="I244" s="23">
        <v>117434136.81</v>
      </c>
      <c r="J244" s="23"/>
      <c r="K244" s="23"/>
      <c r="L244" s="23">
        <v>117434136.81</v>
      </c>
      <c r="M244" s="23"/>
      <c r="N244" s="23"/>
      <c r="O244" s="23"/>
      <c r="P244" s="23"/>
      <c r="Q244" s="23"/>
      <c r="R244" s="23"/>
      <c r="S244" s="23"/>
      <c r="T244" s="23"/>
      <c r="U244" s="23"/>
      <c r="V244" s="23"/>
      <c r="W244" s="23"/>
    </row>
  </sheetData>
  <mergeCells count="30">
    <mergeCell ref="A2:W2"/>
    <mergeCell ref="A3:G3"/>
    <mergeCell ref="H4:W4"/>
    <mergeCell ref="I5:M5"/>
    <mergeCell ref="N5:P5"/>
    <mergeCell ref="R5:W5"/>
    <mergeCell ref="A244:G24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5"/>
  <sheetViews>
    <sheetView showZeros="0" topLeftCell="A68" workbookViewId="0">
      <selection activeCell="I95" sqref="I95"/>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494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"单位名称："&amp;"耿马傣族佤族自治县孟定镇"</f>
        <v>单位名称：耿马傣族佤族自治县孟定镇</v>
      </c>
      <c r="B3" s="8"/>
      <c r="C3" s="8"/>
      <c r="D3" s="8"/>
      <c r="E3" s="8"/>
      <c r="F3" s="8"/>
      <c r="G3" s="8"/>
      <c r="H3" s="8"/>
      <c r="I3" s="9"/>
      <c r="J3" s="9"/>
      <c r="K3" s="9"/>
      <c r="L3" s="9"/>
      <c r="M3" s="9"/>
      <c r="N3" s="9"/>
      <c r="O3" s="9"/>
      <c r="P3" s="9"/>
      <c r="Q3" s="9"/>
      <c r="R3" s="1"/>
      <c r="S3" s="1"/>
      <c r="T3" s="1"/>
      <c r="U3" s="3"/>
      <c r="V3" s="1"/>
      <c r="W3" s="39" t="s">
        <v>292</v>
      </c>
    </row>
    <row r="4" ht="18.75" customHeight="1" spans="1:23">
      <c r="A4" s="10" t="s">
        <v>495</v>
      </c>
      <c r="B4" s="11" t="s">
        <v>301</v>
      </c>
      <c r="C4" s="10" t="s">
        <v>302</v>
      </c>
      <c r="D4" s="10" t="s">
        <v>496</v>
      </c>
      <c r="E4" s="11" t="s">
        <v>303</v>
      </c>
      <c r="F4" s="11" t="s">
        <v>304</v>
      </c>
      <c r="G4" s="11" t="s">
        <v>497</v>
      </c>
      <c r="H4" s="11" t="s">
        <v>498</v>
      </c>
      <c r="I4" s="31" t="s">
        <v>55</v>
      </c>
      <c r="J4" s="12" t="s">
        <v>499</v>
      </c>
      <c r="K4" s="13"/>
      <c r="L4" s="13"/>
      <c r="M4" s="14"/>
      <c r="N4" s="12" t="s">
        <v>309</v>
      </c>
      <c r="O4" s="13"/>
      <c r="P4" s="14"/>
      <c r="Q4" s="11" t="s">
        <v>61</v>
      </c>
      <c r="R4" s="12" t="s">
        <v>79</v>
      </c>
      <c r="S4" s="13"/>
      <c r="T4" s="13"/>
      <c r="U4" s="13"/>
      <c r="V4" s="13"/>
      <c r="W4" s="14"/>
    </row>
    <row r="5" ht="18.75" customHeight="1" spans="1:23">
      <c r="A5" s="15"/>
      <c r="B5" s="32"/>
      <c r="C5" s="15"/>
      <c r="D5" s="15"/>
      <c r="E5" s="16"/>
      <c r="F5" s="16"/>
      <c r="G5" s="16"/>
      <c r="H5" s="16"/>
      <c r="I5" s="32"/>
      <c r="J5" s="127" t="s">
        <v>58</v>
      </c>
      <c r="K5" s="128"/>
      <c r="L5" s="11" t="s">
        <v>59</v>
      </c>
      <c r="M5" s="11" t="s">
        <v>60</v>
      </c>
      <c r="N5" s="11" t="s">
        <v>58</v>
      </c>
      <c r="O5" s="11" t="s">
        <v>59</v>
      </c>
      <c r="P5" s="11" t="s">
        <v>60</v>
      </c>
      <c r="Q5" s="16"/>
      <c r="R5" s="11" t="s">
        <v>57</v>
      </c>
      <c r="S5" s="10" t="s">
        <v>64</v>
      </c>
      <c r="T5" s="10" t="s">
        <v>315</v>
      </c>
      <c r="U5" s="10" t="s">
        <v>66</v>
      </c>
      <c r="V5" s="10" t="s">
        <v>67</v>
      </c>
      <c r="W5" s="10" t="s">
        <v>68</v>
      </c>
    </row>
    <row r="6" ht="18.75" customHeight="1" spans="1:23">
      <c r="A6" s="32"/>
      <c r="B6" s="32"/>
      <c r="C6" s="32"/>
      <c r="D6" s="32"/>
      <c r="E6" s="32"/>
      <c r="F6" s="32"/>
      <c r="G6" s="32"/>
      <c r="H6" s="32"/>
      <c r="I6" s="32"/>
      <c r="J6" s="129" t="s">
        <v>57</v>
      </c>
      <c r="K6" s="96"/>
      <c r="L6" s="32"/>
      <c r="M6" s="32"/>
      <c r="N6" s="32"/>
      <c r="O6" s="32"/>
      <c r="P6" s="32"/>
      <c r="Q6" s="32"/>
      <c r="R6" s="32"/>
      <c r="S6" s="130"/>
      <c r="T6" s="130"/>
      <c r="U6" s="130"/>
      <c r="V6" s="130"/>
      <c r="W6" s="130"/>
    </row>
    <row r="7" ht="18.75" customHeight="1" spans="1:23">
      <c r="A7" s="17"/>
      <c r="B7" s="33"/>
      <c r="C7" s="17"/>
      <c r="D7" s="17"/>
      <c r="E7" s="18"/>
      <c r="F7" s="18"/>
      <c r="G7" s="18"/>
      <c r="H7" s="18"/>
      <c r="I7" s="33"/>
      <c r="J7" s="46" t="s">
        <v>57</v>
      </c>
      <c r="K7" s="46" t="s">
        <v>500</v>
      </c>
      <c r="L7" s="18"/>
      <c r="M7" s="18"/>
      <c r="N7" s="18"/>
      <c r="O7" s="18"/>
      <c r="P7" s="18"/>
      <c r="Q7" s="18"/>
      <c r="R7" s="18"/>
      <c r="S7" s="18"/>
      <c r="T7" s="18"/>
      <c r="U7" s="33"/>
      <c r="V7" s="18"/>
      <c r="W7" s="18"/>
    </row>
    <row r="8" ht="18.75" customHeight="1" spans="1:23">
      <c r="A8" s="125">
        <v>1</v>
      </c>
      <c r="B8" s="125">
        <v>2</v>
      </c>
      <c r="C8" s="125">
        <v>3</v>
      </c>
      <c r="D8" s="125">
        <v>4</v>
      </c>
      <c r="E8" s="125">
        <v>5</v>
      </c>
      <c r="F8" s="125">
        <v>6</v>
      </c>
      <c r="G8" s="125">
        <v>7</v>
      </c>
      <c r="H8" s="125">
        <v>8</v>
      </c>
      <c r="I8" s="125">
        <v>9</v>
      </c>
      <c r="J8" s="125">
        <v>10</v>
      </c>
      <c r="K8" s="125">
        <v>11</v>
      </c>
      <c r="L8" s="125">
        <v>12</v>
      </c>
      <c r="M8" s="125">
        <v>13</v>
      </c>
      <c r="N8" s="125">
        <v>14</v>
      </c>
      <c r="O8" s="125">
        <v>15</v>
      </c>
      <c r="P8" s="125">
        <v>16</v>
      </c>
      <c r="Q8" s="125">
        <v>17</v>
      </c>
      <c r="R8" s="125">
        <v>18</v>
      </c>
      <c r="S8" s="125">
        <v>19</v>
      </c>
      <c r="T8" s="125">
        <v>20</v>
      </c>
      <c r="U8" s="125">
        <v>21</v>
      </c>
      <c r="V8" s="125">
        <v>22</v>
      </c>
      <c r="W8" s="125">
        <v>23</v>
      </c>
    </row>
    <row r="9" ht="18.75" customHeight="1" spans="1:23">
      <c r="A9" s="21"/>
      <c r="B9" s="21"/>
      <c r="C9" s="21" t="s">
        <v>501</v>
      </c>
      <c r="D9" s="21"/>
      <c r="E9" s="21"/>
      <c r="F9" s="21"/>
      <c r="G9" s="21"/>
      <c r="H9" s="21"/>
      <c r="I9" s="23">
        <v>10000</v>
      </c>
      <c r="J9" s="23">
        <v>10000</v>
      </c>
      <c r="K9" s="23">
        <v>10000</v>
      </c>
      <c r="L9" s="23"/>
      <c r="M9" s="23"/>
      <c r="N9" s="23"/>
      <c r="O9" s="23"/>
      <c r="P9" s="23"/>
      <c r="Q9" s="23"/>
      <c r="R9" s="23"/>
      <c r="S9" s="23"/>
      <c r="T9" s="23"/>
      <c r="U9" s="23"/>
      <c r="V9" s="23"/>
      <c r="W9" s="23"/>
    </row>
    <row r="10" ht="18.75" customHeight="1" spans="1:23">
      <c r="A10" s="126" t="s">
        <v>502</v>
      </c>
      <c r="B10" s="126" t="s">
        <v>503</v>
      </c>
      <c r="C10" s="21" t="s">
        <v>501</v>
      </c>
      <c r="D10" s="126" t="s">
        <v>72</v>
      </c>
      <c r="E10" s="126" t="s">
        <v>96</v>
      </c>
      <c r="F10" s="126" t="s">
        <v>238</v>
      </c>
      <c r="G10" s="126" t="s">
        <v>504</v>
      </c>
      <c r="H10" s="126" t="s">
        <v>505</v>
      </c>
      <c r="I10" s="23">
        <v>10000</v>
      </c>
      <c r="J10" s="23">
        <v>10000</v>
      </c>
      <c r="K10" s="23">
        <v>10000</v>
      </c>
      <c r="L10" s="23"/>
      <c r="M10" s="23"/>
      <c r="N10" s="23"/>
      <c r="O10" s="23"/>
      <c r="P10" s="23"/>
      <c r="Q10" s="23"/>
      <c r="R10" s="23"/>
      <c r="S10" s="23"/>
      <c r="T10" s="23"/>
      <c r="U10" s="23"/>
      <c r="V10" s="23"/>
      <c r="W10" s="23"/>
    </row>
    <row r="11" ht="18.75" customHeight="1" spans="1:23">
      <c r="A11" s="25"/>
      <c r="B11" s="25"/>
      <c r="C11" s="21" t="s">
        <v>506</v>
      </c>
      <c r="D11" s="25"/>
      <c r="E11" s="25"/>
      <c r="F11" s="25"/>
      <c r="G11" s="25"/>
      <c r="H11" s="25"/>
      <c r="I11" s="23">
        <v>133700</v>
      </c>
      <c r="J11" s="23">
        <v>133700</v>
      </c>
      <c r="K11" s="23">
        <v>133700</v>
      </c>
      <c r="L11" s="23"/>
      <c r="M11" s="23"/>
      <c r="N11" s="23"/>
      <c r="O11" s="23"/>
      <c r="P11" s="23"/>
      <c r="Q11" s="23"/>
      <c r="R11" s="23"/>
      <c r="S11" s="23"/>
      <c r="T11" s="23"/>
      <c r="U11" s="23"/>
      <c r="V11" s="23"/>
      <c r="W11" s="23"/>
    </row>
    <row r="12" ht="18.75" customHeight="1" spans="1:23">
      <c r="A12" s="126" t="s">
        <v>507</v>
      </c>
      <c r="B12" s="126" t="s">
        <v>508</v>
      </c>
      <c r="C12" s="21" t="s">
        <v>506</v>
      </c>
      <c r="D12" s="126" t="s">
        <v>72</v>
      </c>
      <c r="E12" s="126" t="s">
        <v>94</v>
      </c>
      <c r="F12" s="126" t="s">
        <v>236</v>
      </c>
      <c r="G12" s="126" t="s">
        <v>402</v>
      </c>
      <c r="H12" s="126" t="s">
        <v>403</v>
      </c>
      <c r="I12" s="23">
        <v>133700</v>
      </c>
      <c r="J12" s="23">
        <v>133700</v>
      </c>
      <c r="K12" s="23">
        <v>133700</v>
      </c>
      <c r="L12" s="23"/>
      <c r="M12" s="23"/>
      <c r="N12" s="23"/>
      <c r="O12" s="23"/>
      <c r="P12" s="23"/>
      <c r="Q12" s="23"/>
      <c r="R12" s="23"/>
      <c r="S12" s="23"/>
      <c r="T12" s="23"/>
      <c r="U12" s="23"/>
      <c r="V12" s="23"/>
      <c r="W12" s="23"/>
    </row>
    <row r="13" ht="18.75" customHeight="1" spans="1:23">
      <c r="A13" s="25"/>
      <c r="B13" s="25"/>
      <c r="C13" s="21" t="s">
        <v>509</v>
      </c>
      <c r="D13" s="25"/>
      <c r="E13" s="25"/>
      <c r="F13" s="25"/>
      <c r="G13" s="25"/>
      <c r="H13" s="25"/>
      <c r="I13" s="23">
        <v>25263.8</v>
      </c>
      <c r="J13" s="23">
        <v>25263.8</v>
      </c>
      <c r="K13" s="23">
        <v>25263.8</v>
      </c>
      <c r="L13" s="23"/>
      <c r="M13" s="23"/>
      <c r="N13" s="23"/>
      <c r="O13" s="23"/>
      <c r="P13" s="23"/>
      <c r="Q13" s="23"/>
      <c r="R13" s="23"/>
      <c r="S13" s="23"/>
      <c r="T13" s="23"/>
      <c r="U13" s="23"/>
      <c r="V13" s="23"/>
      <c r="W13" s="23"/>
    </row>
    <row r="14" ht="18.75" customHeight="1" spans="1:23">
      <c r="A14" s="126" t="s">
        <v>507</v>
      </c>
      <c r="B14" s="126" t="s">
        <v>510</v>
      </c>
      <c r="C14" s="21" t="s">
        <v>509</v>
      </c>
      <c r="D14" s="126" t="s">
        <v>72</v>
      </c>
      <c r="E14" s="126" t="s">
        <v>98</v>
      </c>
      <c r="F14" s="126" t="s">
        <v>240</v>
      </c>
      <c r="G14" s="126" t="s">
        <v>361</v>
      </c>
      <c r="H14" s="126" t="s">
        <v>362</v>
      </c>
      <c r="I14" s="23">
        <v>6095</v>
      </c>
      <c r="J14" s="23">
        <v>6095</v>
      </c>
      <c r="K14" s="23">
        <v>6095</v>
      </c>
      <c r="L14" s="23"/>
      <c r="M14" s="23"/>
      <c r="N14" s="23"/>
      <c r="O14" s="23"/>
      <c r="P14" s="23"/>
      <c r="Q14" s="23"/>
      <c r="R14" s="23"/>
      <c r="S14" s="23"/>
      <c r="T14" s="23"/>
      <c r="U14" s="23"/>
      <c r="V14" s="23"/>
      <c r="W14" s="23"/>
    </row>
    <row r="15" ht="18.75" customHeight="1" spans="1:23">
      <c r="A15" s="126" t="s">
        <v>507</v>
      </c>
      <c r="B15" s="126" t="s">
        <v>510</v>
      </c>
      <c r="C15" s="21" t="s">
        <v>509</v>
      </c>
      <c r="D15" s="126" t="s">
        <v>72</v>
      </c>
      <c r="E15" s="126" t="s">
        <v>98</v>
      </c>
      <c r="F15" s="126" t="s">
        <v>240</v>
      </c>
      <c r="G15" s="126" t="s">
        <v>511</v>
      </c>
      <c r="H15" s="126" t="s">
        <v>512</v>
      </c>
      <c r="I15" s="23">
        <v>4048.8</v>
      </c>
      <c r="J15" s="23">
        <v>4048.8</v>
      </c>
      <c r="K15" s="23">
        <v>4048.8</v>
      </c>
      <c r="L15" s="23"/>
      <c r="M15" s="23"/>
      <c r="N15" s="23"/>
      <c r="O15" s="23"/>
      <c r="P15" s="23"/>
      <c r="Q15" s="23"/>
      <c r="R15" s="23"/>
      <c r="S15" s="23"/>
      <c r="T15" s="23"/>
      <c r="U15" s="23"/>
      <c r="V15" s="23"/>
      <c r="W15" s="23"/>
    </row>
    <row r="16" ht="18.75" customHeight="1" spans="1:23">
      <c r="A16" s="126" t="s">
        <v>507</v>
      </c>
      <c r="B16" s="126" t="s">
        <v>510</v>
      </c>
      <c r="C16" s="21" t="s">
        <v>509</v>
      </c>
      <c r="D16" s="126" t="s">
        <v>72</v>
      </c>
      <c r="E16" s="126" t="s">
        <v>98</v>
      </c>
      <c r="F16" s="126" t="s">
        <v>240</v>
      </c>
      <c r="G16" s="126" t="s">
        <v>402</v>
      </c>
      <c r="H16" s="126" t="s">
        <v>403</v>
      </c>
      <c r="I16" s="23">
        <v>15120</v>
      </c>
      <c r="J16" s="23">
        <v>15120</v>
      </c>
      <c r="K16" s="23">
        <v>15120</v>
      </c>
      <c r="L16" s="23"/>
      <c r="M16" s="23"/>
      <c r="N16" s="23"/>
      <c r="O16" s="23"/>
      <c r="P16" s="23"/>
      <c r="Q16" s="23"/>
      <c r="R16" s="23"/>
      <c r="S16" s="23"/>
      <c r="T16" s="23"/>
      <c r="U16" s="23"/>
      <c r="V16" s="23"/>
      <c r="W16" s="23"/>
    </row>
    <row r="17" ht="18.75" customHeight="1" spans="1:23">
      <c r="A17" s="25"/>
      <c r="B17" s="25"/>
      <c r="C17" s="21" t="s">
        <v>513</v>
      </c>
      <c r="D17" s="25"/>
      <c r="E17" s="25"/>
      <c r="F17" s="25"/>
      <c r="G17" s="25"/>
      <c r="H17" s="25"/>
      <c r="I17" s="23">
        <v>100000</v>
      </c>
      <c r="J17" s="23"/>
      <c r="K17" s="23"/>
      <c r="L17" s="23">
        <v>100000</v>
      </c>
      <c r="M17" s="23"/>
      <c r="N17" s="23"/>
      <c r="O17" s="23"/>
      <c r="P17" s="23"/>
      <c r="Q17" s="23"/>
      <c r="R17" s="23"/>
      <c r="S17" s="23"/>
      <c r="T17" s="23"/>
      <c r="U17" s="23"/>
      <c r="V17" s="23"/>
      <c r="W17" s="23"/>
    </row>
    <row r="18" ht="18.75" customHeight="1" spans="1:23">
      <c r="A18" s="126" t="s">
        <v>502</v>
      </c>
      <c r="B18" s="126" t="s">
        <v>514</v>
      </c>
      <c r="C18" s="21" t="s">
        <v>513</v>
      </c>
      <c r="D18" s="126" t="s">
        <v>72</v>
      </c>
      <c r="E18" s="126" t="s">
        <v>181</v>
      </c>
      <c r="F18" s="126" t="s">
        <v>515</v>
      </c>
      <c r="G18" s="126" t="s">
        <v>516</v>
      </c>
      <c r="H18" s="126" t="s">
        <v>517</v>
      </c>
      <c r="I18" s="23">
        <v>100000</v>
      </c>
      <c r="J18" s="23"/>
      <c r="K18" s="23"/>
      <c r="L18" s="23">
        <v>100000</v>
      </c>
      <c r="M18" s="23"/>
      <c r="N18" s="23"/>
      <c r="O18" s="23"/>
      <c r="P18" s="23"/>
      <c r="Q18" s="23"/>
      <c r="R18" s="23"/>
      <c r="S18" s="23"/>
      <c r="T18" s="23"/>
      <c r="U18" s="23"/>
      <c r="V18" s="23"/>
      <c r="W18" s="23"/>
    </row>
    <row r="19" ht="18.75" customHeight="1" spans="1:23">
      <c r="A19" s="25"/>
      <c r="B19" s="25"/>
      <c r="C19" s="21" t="s">
        <v>518</v>
      </c>
      <c r="D19" s="25"/>
      <c r="E19" s="25"/>
      <c r="F19" s="25"/>
      <c r="G19" s="25"/>
      <c r="H19" s="25"/>
      <c r="I19" s="23">
        <v>200000</v>
      </c>
      <c r="J19" s="23">
        <v>200000</v>
      </c>
      <c r="K19" s="23">
        <v>200000</v>
      </c>
      <c r="L19" s="23"/>
      <c r="M19" s="23"/>
      <c r="N19" s="23"/>
      <c r="O19" s="23"/>
      <c r="P19" s="23"/>
      <c r="Q19" s="23"/>
      <c r="R19" s="23"/>
      <c r="S19" s="23"/>
      <c r="T19" s="23"/>
      <c r="U19" s="23"/>
      <c r="V19" s="23"/>
      <c r="W19" s="23"/>
    </row>
    <row r="20" ht="18.75" customHeight="1" spans="1:23">
      <c r="A20" s="126" t="s">
        <v>502</v>
      </c>
      <c r="B20" s="126" t="s">
        <v>519</v>
      </c>
      <c r="C20" s="21" t="s">
        <v>518</v>
      </c>
      <c r="D20" s="126" t="s">
        <v>72</v>
      </c>
      <c r="E20" s="126" t="s">
        <v>168</v>
      </c>
      <c r="F20" s="126" t="s">
        <v>285</v>
      </c>
      <c r="G20" s="126" t="s">
        <v>516</v>
      </c>
      <c r="H20" s="126" t="s">
        <v>517</v>
      </c>
      <c r="I20" s="23">
        <v>200000</v>
      </c>
      <c r="J20" s="23">
        <v>200000</v>
      </c>
      <c r="K20" s="23">
        <v>200000</v>
      </c>
      <c r="L20" s="23"/>
      <c r="M20" s="23"/>
      <c r="N20" s="23"/>
      <c r="O20" s="23"/>
      <c r="P20" s="23"/>
      <c r="Q20" s="23"/>
      <c r="R20" s="23"/>
      <c r="S20" s="23"/>
      <c r="T20" s="23"/>
      <c r="U20" s="23"/>
      <c r="V20" s="23"/>
      <c r="W20" s="23"/>
    </row>
    <row r="21" ht="18.75" customHeight="1" spans="1:23">
      <c r="A21" s="25"/>
      <c r="B21" s="25"/>
      <c r="C21" s="21" t="s">
        <v>520</v>
      </c>
      <c r="D21" s="25"/>
      <c r="E21" s="25"/>
      <c r="F21" s="25"/>
      <c r="G21" s="25"/>
      <c r="H21" s="25"/>
      <c r="I21" s="23">
        <v>192000</v>
      </c>
      <c r="J21" s="23">
        <v>192000</v>
      </c>
      <c r="K21" s="23">
        <v>192000</v>
      </c>
      <c r="L21" s="23"/>
      <c r="M21" s="23"/>
      <c r="N21" s="23"/>
      <c r="O21" s="23"/>
      <c r="P21" s="23"/>
      <c r="Q21" s="23"/>
      <c r="R21" s="23"/>
      <c r="S21" s="23"/>
      <c r="T21" s="23"/>
      <c r="U21" s="23"/>
      <c r="V21" s="23"/>
      <c r="W21" s="23"/>
    </row>
    <row r="22" ht="18.75" customHeight="1" spans="1:23">
      <c r="A22" s="126" t="s">
        <v>502</v>
      </c>
      <c r="B22" s="126" t="s">
        <v>521</v>
      </c>
      <c r="C22" s="21" t="s">
        <v>520</v>
      </c>
      <c r="D22" s="126" t="s">
        <v>72</v>
      </c>
      <c r="E22" s="126" t="s">
        <v>157</v>
      </c>
      <c r="F22" s="126" t="s">
        <v>278</v>
      </c>
      <c r="G22" s="126" t="s">
        <v>367</v>
      </c>
      <c r="H22" s="126" t="s">
        <v>368</v>
      </c>
      <c r="I22" s="23">
        <v>192000</v>
      </c>
      <c r="J22" s="23">
        <v>192000</v>
      </c>
      <c r="K22" s="23">
        <v>192000</v>
      </c>
      <c r="L22" s="23"/>
      <c r="M22" s="23"/>
      <c r="N22" s="23"/>
      <c r="O22" s="23"/>
      <c r="P22" s="23"/>
      <c r="Q22" s="23"/>
      <c r="R22" s="23"/>
      <c r="S22" s="23"/>
      <c r="T22" s="23"/>
      <c r="U22" s="23"/>
      <c r="V22" s="23"/>
      <c r="W22" s="23"/>
    </row>
    <row r="23" ht="18.75" customHeight="1" spans="1:23">
      <c r="A23" s="25"/>
      <c r="B23" s="25"/>
      <c r="C23" s="21" t="s">
        <v>522</v>
      </c>
      <c r="D23" s="25"/>
      <c r="E23" s="25"/>
      <c r="F23" s="25"/>
      <c r="G23" s="25"/>
      <c r="H23" s="25"/>
      <c r="I23" s="23">
        <v>1200000</v>
      </c>
      <c r="J23" s="23">
        <v>1200000</v>
      </c>
      <c r="K23" s="23">
        <v>1200000</v>
      </c>
      <c r="L23" s="23"/>
      <c r="M23" s="23"/>
      <c r="N23" s="23"/>
      <c r="O23" s="23"/>
      <c r="P23" s="23"/>
      <c r="Q23" s="23"/>
      <c r="R23" s="23"/>
      <c r="S23" s="23"/>
      <c r="T23" s="23"/>
      <c r="U23" s="23"/>
      <c r="V23" s="23"/>
      <c r="W23" s="23"/>
    </row>
    <row r="24" ht="18.75" customHeight="1" spans="1:23">
      <c r="A24" s="126" t="s">
        <v>502</v>
      </c>
      <c r="B24" s="126" t="s">
        <v>523</v>
      </c>
      <c r="C24" s="21" t="s">
        <v>522</v>
      </c>
      <c r="D24" s="126" t="s">
        <v>72</v>
      </c>
      <c r="E24" s="126" t="s">
        <v>120</v>
      </c>
      <c r="F24" s="126" t="s">
        <v>252</v>
      </c>
      <c r="G24" s="126" t="s">
        <v>369</v>
      </c>
      <c r="H24" s="126" t="s">
        <v>370</v>
      </c>
      <c r="I24" s="23">
        <v>1200000</v>
      </c>
      <c r="J24" s="23">
        <v>1200000</v>
      </c>
      <c r="K24" s="23">
        <v>1200000</v>
      </c>
      <c r="L24" s="23"/>
      <c r="M24" s="23"/>
      <c r="N24" s="23"/>
      <c r="O24" s="23"/>
      <c r="P24" s="23"/>
      <c r="Q24" s="23"/>
      <c r="R24" s="23"/>
      <c r="S24" s="23"/>
      <c r="T24" s="23"/>
      <c r="U24" s="23"/>
      <c r="V24" s="23"/>
      <c r="W24" s="23"/>
    </row>
    <row r="25" ht="18.75" customHeight="1" spans="1:23">
      <c r="A25" s="25"/>
      <c r="B25" s="25"/>
      <c r="C25" s="21" t="s">
        <v>524</v>
      </c>
      <c r="D25" s="25"/>
      <c r="E25" s="25"/>
      <c r="F25" s="25"/>
      <c r="G25" s="25"/>
      <c r="H25" s="25"/>
      <c r="I25" s="23">
        <v>114600</v>
      </c>
      <c r="J25" s="23">
        <v>114600</v>
      </c>
      <c r="K25" s="23">
        <v>114600</v>
      </c>
      <c r="L25" s="23"/>
      <c r="M25" s="23"/>
      <c r="N25" s="23"/>
      <c r="O25" s="23"/>
      <c r="P25" s="23"/>
      <c r="Q25" s="23"/>
      <c r="R25" s="23"/>
      <c r="S25" s="23"/>
      <c r="T25" s="23"/>
      <c r="U25" s="23"/>
      <c r="V25" s="23"/>
      <c r="W25" s="23"/>
    </row>
    <row r="26" ht="18.75" customHeight="1" spans="1:23">
      <c r="A26" s="126" t="s">
        <v>502</v>
      </c>
      <c r="B26" s="126" t="s">
        <v>525</v>
      </c>
      <c r="C26" s="21" t="s">
        <v>524</v>
      </c>
      <c r="D26" s="126" t="s">
        <v>72</v>
      </c>
      <c r="E26" s="126" t="s">
        <v>157</v>
      </c>
      <c r="F26" s="126" t="s">
        <v>278</v>
      </c>
      <c r="G26" s="126" t="s">
        <v>361</v>
      </c>
      <c r="H26" s="126" t="s">
        <v>362</v>
      </c>
      <c r="I26" s="23">
        <v>15000</v>
      </c>
      <c r="J26" s="23">
        <v>15000</v>
      </c>
      <c r="K26" s="23">
        <v>15000</v>
      </c>
      <c r="L26" s="23"/>
      <c r="M26" s="23"/>
      <c r="N26" s="23"/>
      <c r="O26" s="23"/>
      <c r="P26" s="23"/>
      <c r="Q26" s="23"/>
      <c r="R26" s="23"/>
      <c r="S26" s="23"/>
      <c r="T26" s="23"/>
      <c r="U26" s="23"/>
      <c r="V26" s="23"/>
      <c r="W26" s="23"/>
    </row>
    <row r="27" ht="18.75" customHeight="1" spans="1:23">
      <c r="A27" s="126" t="s">
        <v>502</v>
      </c>
      <c r="B27" s="126" t="s">
        <v>525</v>
      </c>
      <c r="C27" s="21" t="s">
        <v>524</v>
      </c>
      <c r="D27" s="126" t="s">
        <v>72</v>
      </c>
      <c r="E27" s="126" t="s">
        <v>157</v>
      </c>
      <c r="F27" s="126" t="s">
        <v>278</v>
      </c>
      <c r="G27" s="126" t="s">
        <v>526</v>
      </c>
      <c r="H27" s="126" t="s">
        <v>527</v>
      </c>
      <c r="I27" s="23">
        <v>10000</v>
      </c>
      <c r="J27" s="23">
        <v>10000</v>
      </c>
      <c r="K27" s="23">
        <v>10000</v>
      </c>
      <c r="L27" s="23"/>
      <c r="M27" s="23"/>
      <c r="N27" s="23"/>
      <c r="O27" s="23"/>
      <c r="P27" s="23"/>
      <c r="Q27" s="23"/>
      <c r="R27" s="23"/>
      <c r="S27" s="23"/>
      <c r="T27" s="23"/>
      <c r="U27" s="23"/>
      <c r="V27" s="23"/>
      <c r="W27" s="23"/>
    </row>
    <row r="28" ht="18.75" customHeight="1" spans="1:23">
      <c r="A28" s="126" t="s">
        <v>502</v>
      </c>
      <c r="B28" s="126" t="s">
        <v>525</v>
      </c>
      <c r="C28" s="21" t="s">
        <v>524</v>
      </c>
      <c r="D28" s="126" t="s">
        <v>72</v>
      </c>
      <c r="E28" s="126" t="s">
        <v>157</v>
      </c>
      <c r="F28" s="126" t="s">
        <v>278</v>
      </c>
      <c r="G28" s="126" t="s">
        <v>504</v>
      </c>
      <c r="H28" s="126" t="s">
        <v>505</v>
      </c>
      <c r="I28" s="23">
        <v>9600</v>
      </c>
      <c r="J28" s="23">
        <v>9600</v>
      </c>
      <c r="K28" s="23">
        <v>9600</v>
      </c>
      <c r="L28" s="23"/>
      <c r="M28" s="23"/>
      <c r="N28" s="23"/>
      <c r="O28" s="23"/>
      <c r="P28" s="23"/>
      <c r="Q28" s="23"/>
      <c r="R28" s="23"/>
      <c r="S28" s="23"/>
      <c r="T28" s="23"/>
      <c r="U28" s="23"/>
      <c r="V28" s="23"/>
      <c r="W28" s="23"/>
    </row>
    <row r="29" ht="18.75" customHeight="1" spans="1:23">
      <c r="A29" s="126" t="s">
        <v>502</v>
      </c>
      <c r="B29" s="126" t="s">
        <v>525</v>
      </c>
      <c r="C29" s="21" t="s">
        <v>524</v>
      </c>
      <c r="D29" s="126" t="s">
        <v>72</v>
      </c>
      <c r="E29" s="126" t="s">
        <v>157</v>
      </c>
      <c r="F29" s="126" t="s">
        <v>278</v>
      </c>
      <c r="G29" s="126" t="s">
        <v>504</v>
      </c>
      <c r="H29" s="126" t="s">
        <v>505</v>
      </c>
      <c r="I29" s="23">
        <v>20000</v>
      </c>
      <c r="J29" s="23">
        <v>20000</v>
      </c>
      <c r="K29" s="23">
        <v>20000</v>
      </c>
      <c r="L29" s="23"/>
      <c r="M29" s="23"/>
      <c r="N29" s="23"/>
      <c r="O29" s="23"/>
      <c r="P29" s="23"/>
      <c r="Q29" s="23"/>
      <c r="R29" s="23"/>
      <c r="S29" s="23"/>
      <c r="T29" s="23"/>
      <c r="U29" s="23"/>
      <c r="V29" s="23"/>
      <c r="W29" s="23"/>
    </row>
    <row r="30" ht="18.75" customHeight="1" spans="1:23">
      <c r="A30" s="126" t="s">
        <v>502</v>
      </c>
      <c r="B30" s="126" t="s">
        <v>525</v>
      </c>
      <c r="C30" s="21" t="s">
        <v>524</v>
      </c>
      <c r="D30" s="126" t="s">
        <v>72</v>
      </c>
      <c r="E30" s="126" t="s">
        <v>157</v>
      </c>
      <c r="F30" s="126" t="s">
        <v>278</v>
      </c>
      <c r="G30" s="126" t="s">
        <v>504</v>
      </c>
      <c r="H30" s="126" t="s">
        <v>505</v>
      </c>
      <c r="I30" s="23">
        <v>20000</v>
      </c>
      <c r="J30" s="23">
        <v>20000</v>
      </c>
      <c r="K30" s="23">
        <v>20000</v>
      </c>
      <c r="L30" s="23"/>
      <c r="M30" s="23"/>
      <c r="N30" s="23"/>
      <c r="O30" s="23"/>
      <c r="P30" s="23"/>
      <c r="Q30" s="23"/>
      <c r="R30" s="23"/>
      <c r="S30" s="23"/>
      <c r="T30" s="23"/>
      <c r="U30" s="23"/>
      <c r="V30" s="23"/>
      <c r="W30" s="23"/>
    </row>
    <row r="31" ht="18.75" customHeight="1" spans="1:23">
      <c r="A31" s="126" t="s">
        <v>502</v>
      </c>
      <c r="B31" s="126" t="s">
        <v>525</v>
      </c>
      <c r="C31" s="21" t="s">
        <v>524</v>
      </c>
      <c r="D31" s="126" t="s">
        <v>72</v>
      </c>
      <c r="E31" s="126" t="s">
        <v>157</v>
      </c>
      <c r="F31" s="126" t="s">
        <v>278</v>
      </c>
      <c r="G31" s="126" t="s">
        <v>504</v>
      </c>
      <c r="H31" s="126" t="s">
        <v>505</v>
      </c>
      <c r="I31" s="23">
        <v>10000</v>
      </c>
      <c r="J31" s="23">
        <v>10000</v>
      </c>
      <c r="K31" s="23">
        <v>10000</v>
      </c>
      <c r="L31" s="23"/>
      <c r="M31" s="23"/>
      <c r="N31" s="23"/>
      <c r="O31" s="23"/>
      <c r="P31" s="23"/>
      <c r="Q31" s="23"/>
      <c r="R31" s="23"/>
      <c r="S31" s="23"/>
      <c r="T31" s="23"/>
      <c r="U31" s="23"/>
      <c r="V31" s="23"/>
      <c r="W31" s="23"/>
    </row>
    <row r="32" ht="18.75" customHeight="1" spans="1:23">
      <c r="A32" s="126" t="s">
        <v>502</v>
      </c>
      <c r="B32" s="126" t="s">
        <v>525</v>
      </c>
      <c r="C32" s="21" t="s">
        <v>524</v>
      </c>
      <c r="D32" s="126" t="s">
        <v>72</v>
      </c>
      <c r="E32" s="126" t="s">
        <v>157</v>
      </c>
      <c r="F32" s="126" t="s">
        <v>278</v>
      </c>
      <c r="G32" s="126" t="s">
        <v>504</v>
      </c>
      <c r="H32" s="126" t="s">
        <v>505</v>
      </c>
      <c r="I32" s="23">
        <v>30000</v>
      </c>
      <c r="J32" s="23">
        <v>30000</v>
      </c>
      <c r="K32" s="23">
        <v>30000</v>
      </c>
      <c r="L32" s="23"/>
      <c r="M32" s="23"/>
      <c r="N32" s="23"/>
      <c r="O32" s="23"/>
      <c r="P32" s="23"/>
      <c r="Q32" s="23"/>
      <c r="R32" s="23"/>
      <c r="S32" s="23"/>
      <c r="T32" s="23"/>
      <c r="U32" s="23"/>
      <c r="V32" s="23"/>
      <c r="W32" s="23"/>
    </row>
    <row r="33" ht="18.75" customHeight="1" spans="1:23">
      <c r="A33" s="25"/>
      <c r="B33" s="25"/>
      <c r="C33" s="21" t="s">
        <v>528</v>
      </c>
      <c r="D33" s="25"/>
      <c r="E33" s="25"/>
      <c r="F33" s="25"/>
      <c r="G33" s="25"/>
      <c r="H33" s="25"/>
      <c r="I33" s="23">
        <v>400000</v>
      </c>
      <c r="J33" s="23">
        <v>400000</v>
      </c>
      <c r="K33" s="23">
        <v>400000</v>
      </c>
      <c r="L33" s="23"/>
      <c r="M33" s="23"/>
      <c r="N33" s="23"/>
      <c r="O33" s="23"/>
      <c r="P33" s="23"/>
      <c r="Q33" s="23"/>
      <c r="R33" s="23"/>
      <c r="S33" s="23"/>
      <c r="T33" s="23"/>
      <c r="U33" s="23"/>
      <c r="V33" s="23"/>
      <c r="W33" s="23"/>
    </row>
    <row r="34" ht="18.75" customHeight="1" spans="1:23">
      <c r="A34" s="126" t="s">
        <v>502</v>
      </c>
      <c r="B34" s="126" t="s">
        <v>529</v>
      </c>
      <c r="C34" s="21" t="s">
        <v>528</v>
      </c>
      <c r="D34" s="126" t="s">
        <v>72</v>
      </c>
      <c r="E34" s="126" t="s">
        <v>168</v>
      </c>
      <c r="F34" s="126" t="s">
        <v>285</v>
      </c>
      <c r="G34" s="126" t="s">
        <v>504</v>
      </c>
      <c r="H34" s="126" t="s">
        <v>505</v>
      </c>
      <c r="I34" s="23">
        <v>180000</v>
      </c>
      <c r="J34" s="23">
        <v>180000</v>
      </c>
      <c r="K34" s="23">
        <v>180000</v>
      </c>
      <c r="L34" s="23"/>
      <c r="M34" s="23"/>
      <c r="N34" s="23"/>
      <c r="O34" s="23"/>
      <c r="P34" s="23"/>
      <c r="Q34" s="23"/>
      <c r="R34" s="23"/>
      <c r="S34" s="23"/>
      <c r="T34" s="23"/>
      <c r="U34" s="23"/>
      <c r="V34" s="23"/>
      <c r="W34" s="23"/>
    </row>
    <row r="35" ht="18.75" customHeight="1" spans="1:23">
      <c r="A35" s="126" t="s">
        <v>502</v>
      </c>
      <c r="B35" s="126" t="s">
        <v>529</v>
      </c>
      <c r="C35" s="21" t="s">
        <v>528</v>
      </c>
      <c r="D35" s="126" t="s">
        <v>72</v>
      </c>
      <c r="E35" s="126" t="s">
        <v>168</v>
      </c>
      <c r="F35" s="126" t="s">
        <v>285</v>
      </c>
      <c r="G35" s="126" t="s">
        <v>504</v>
      </c>
      <c r="H35" s="126" t="s">
        <v>505</v>
      </c>
      <c r="I35" s="23">
        <v>30000</v>
      </c>
      <c r="J35" s="23">
        <v>30000</v>
      </c>
      <c r="K35" s="23">
        <v>30000</v>
      </c>
      <c r="L35" s="23"/>
      <c r="M35" s="23"/>
      <c r="N35" s="23"/>
      <c r="O35" s="23"/>
      <c r="P35" s="23"/>
      <c r="Q35" s="23"/>
      <c r="R35" s="23"/>
      <c r="S35" s="23"/>
      <c r="T35" s="23"/>
      <c r="U35" s="23"/>
      <c r="V35" s="23"/>
      <c r="W35" s="23"/>
    </row>
    <row r="36" ht="18.75" customHeight="1" spans="1:23">
      <c r="A36" s="126" t="s">
        <v>502</v>
      </c>
      <c r="B36" s="126" t="s">
        <v>529</v>
      </c>
      <c r="C36" s="21" t="s">
        <v>528</v>
      </c>
      <c r="D36" s="126" t="s">
        <v>72</v>
      </c>
      <c r="E36" s="126" t="s">
        <v>168</v>
      </c>
      <c r="F36" s="126" t="s">
        <v>285</v>
      </c>
      <c r="G36" s="126" t="s">
        <v>504</v>
      </c>
      <c r="H36" s="126" t="s">
        <v>505</v>
      </c>
      <c r="I36" s="23">
        <v>20000</v>
      </c>
      <c r="J36" s="23">
        <v>20000</v>
      </c>
      <c r="K36" s="23">
        <v>20000</v>
      </c>
      <c r="L36" s="23"/>
      <c r="M36" s="23"/>
      <c r="N36" s="23"/>
      <c r="O36" s="23"/>
      <c r="P36" s="23"/>
      <c r="Q36" s="23"/>
      <c r="R36" s="23"/>
      <c r="S36" s="23"/>
      <c r="T36" s="23"/>
      <c r="U36" s="23"/>
      <c r="V36" s="23"/>
      <c r="W36" s="23"/>
    </row>
    <row r="37" ht="18.75" customHeight="1" spans="1:23">
      <c r="A37" s="126" t="s">
        <v>502</v>
      </c>
      <c r="B37" s="126" t="s">
        <v>529</v>
      </c>
      <c r="C37" s="21" t="s">
        <v>528</v>
      </c>
      <c r="D37" s="126" t="s">
        <v>72</v>
      </c>
      <c r="E37" s="126" t="s">
        <v>168</v>
      </c>
      <c r="F37" s="126" t="s">
        <v>285</v>
      </c>
      <c r="G37" s="126" t="s">
        <v>504</v>
      </c>
      <c r="H37" s="126" t="s">
        <v>505</v>
      </c>
      <c r="I37" s="23">
        <v>170000</v>
      </c>
      <c r="J37" s="23">
        <v>170000</v>
      </c>
      <c r="K37" s="23">
        <v>170000</v>
      </c>
      <c r="L37" s="23"/>
      <c r="M37" s="23"/>
      <c r="N37" s="23"/>
      <c r="O37" s="23"/>
      <c r="P37" s="23"/>
      <c r="Q37" s="23"/>
      <c r="R37" s="23"/>
      <c r="S37" s="23"/>
      <c r="T37" s="23"/>
      <c r="U37" s="23"/>
      <c r="V37" s="23"/>
      <c r="W37" s="23"/>
    </row>
    <row r="38" ht="18.75" customHeight="1" spans="1:23">
      <c r="A38" s="25"/>
      <c r="B38" s="25"/>
      <c r="C38" s="21" t="s">
        <v>530</v>
      </c>
      <c r="D38" s="25"/>
      <c r="E38" s="25"/>
      <c r="F38" s="25"/>
      <c r="G38" s="25"/>
      <c r="H38" s="25"/>
      <c r="I38" s="23">
        <v>400000</v>
      </c>
      <c r="J38" s="23">
        <v>400000</v>
      </c>
      <c r="K38" s="23">
        <v>400000</v>
      </c>
      <c r="L38" s="23"/>
      <c r="M38" s="23"/>
      <c r="N38" s="23"/>
      <c r="O38" s="23"/>
      <c r="P38" s="23"/>
      <c r="Q38" s="23"/>
      <c r="R38" s="23"/>
      <c r="S38" s="23"/>
      <c r="T38" s="23"/>
      <c r="U38" s="23"/>
      <c r="V38" s="23"/>
      <c r="W38" s="23"/>
    </row>
    <row r="39" ht="18.75" customHeight="1" spans="1:23">
      <c r="A39" s="126" t="s">
        <v>502</v>
      </c>
      <c r="B39" s="126" t="s">
        <v>531</v>
      </c>
      <c r="C39" s="21" t="s">
        <v>530</v>
      </c>
      <c r="D39" s="126" t="s">
        <v>72</v>
      </c>
      <c r="E39" s="126" t="s">
        <v>120</v>
      </c>
      <c r="F39" s="126" t="s">
        <v>252</v>
      </c>
      <c r="G39" s="126" t="s">
        <v>361</v>
      </c>
      <c r="H39" s="126" t="s">
        <v>362</v>
      </c>
      <c r="I39" s="23">
        <v>30000</v>
      </c>
      <c r="J39" s="23">
        <v>30000</v>
      </c>
      <c r="K39" s="23">
        <v>30000</v>
      </c>
      <c r="L39" s="23"/>
      <c r="M39" s="23"/>
      <c r="N39" s="23"/>
      <c r="O39" s="23"/>
      <c r="P39" s="23"/>
      <c r="Q39" s="23"/>
      <c r="R39" s="23"/>
      <c r="S39" s="23"/>
      <c r="T39" s="23"/>
      <c r="U39" s="23"/>
      <c r="V39" s="23"/>
      <c r="W39" s="23"/>
    </row>
    <row r="40" ht="18.75" customHeight="1" spans="1:23">
      <c r="A40" s="126" t="s">
        <v>502</v>
      </c>
      <c r="B40" s="126" t="s">
        <v>531</v>
      </c>
      <c r="C40" s="21" t="s">
        <v>530</v>
      </c>
      <c r="D40" s="126" t="s">
        <v>72</v>
      </c>
      <c r="E40" s="126" t="s">
        <v>120</v>
      </c>
      <c r="F40" s="126" t="s">
        <v>252</v>
      </c>
      <c r="G40" s="126" t="s">
        <v>504</v>
      </c>
      <c r="H40" s="126" t="s">
        <v>505</v>
      </c>
      <c r="I40" s="23">
        <v>370000</v>
      </c>
      <c r="J40" s="23">
        <v>370000</v>
      </c>
      <c r="K40" s="23">
        <v>370000</v>
      </c>
      <c r="L40" s="23"/>
      <c r="M40" s="23"/>
      <c r="N40" s="23"/>
      <c r="O40" s="23"/>
      <c r="P40" s="23"/>
      <c r="Q40" s="23"/>
      <c r="R40" s="23"/>
      <c r="S40" s="23"/>
      <c r="T40" s="23"/>
      <c r="U40" s="23"/>
      <c r="V40" s="23"/>
      <c r="W40" s="23"/>
    </row>
    <row r="41" ht="18.75" customHeight="1" spans="1:23">
      <c r="A41" s="25"/>
      <c r="B41" s="25"/>
      <c r="C41" s="21" t="s">
        <v>532</v>
      </c>
      <c r="D41" s="25"/>
      <c r="E41" s="25"/>
      <c r="F41" s="25"/>
      <c r="G41" s="25"/>
      <c r="H41" s="25"/>
      <c r="I41" s="23">
        <v>567000</v>
      </c>
      <c r="J41" s="23">
        <v>567000</v>
      </c>
      <c r="K41" s="23">
        <v>567000</v>
      </c>
      <c r="L41" s="23"/>
      <c r="M41" s="23"/>
      <c r="N41" s="23"/>
      <c r="O41" s="23"/>
      <c r="P41" s="23"/>
      <c r="Q41" s="23"/>
      <c r="R41" s="23"/>
      <c r="S41" s="23"/>
      <c r="T41" s="23"/>
      <c r="U41" s="23"/>
      <c r="V41" s="23"/>
      <c r="W41" s="23"/>
    </row>
    <row r="42" ht="18.75" customHeight="1" spans="1:23">
      <c r="A42" s="126" t="s">
        <v>502</v>
      </c>
      <c r="B42" s="126" t="s">
        <v>533</v>
      </c>
      <c r="C42" s="21" t="s">
        <v>532</v>
      </c>
      <c r="D42" s="126" t="s">
        <v>72</v>
      </c>
      <c r="E42" s="126" t="s">
        <v>168</v>
      </c>
      <c r="F42" s="126" t="s">
        <v>285</v>
      </c>
      <c r="G42" s="126" t="s">
        <v>504</v>
      </c>
      <c r="H42" s="126" t="s">
        <v>505</v>
      </c>
      <c r="I42" s="23">
        <v>567000</v>
      </c>
      <c r="J42" s="23">
        <v>567000</v>
      </c>
      <c r="K42" s="23">
        <v>567000</v>
      </c>
      <c r="L42" s="23"/>
      <c r="M42" s="23"/>
      <c r="N42" s="23"/>
      <c r="O42" s="23"/>
      <c r="P42" s="23"/>
      <c r="Q42" s="23"/>
      <c r="R42" s="23"/>
      <c r="S42" s="23"/>
      <c r="T42" s="23"/>
      <c r="U42" s="23"/>
      <c r="V42" s="23"/>
      <c r="W42" s="23"/>
    </row>
    <row r="43" ht="18.75" customHeight="1" spans="1:23">
      <c r="A43" s="25"/>
      <c r="B43" s="25"/>
      <c r="C43" s="21" t="s">
        <v>534</v>
      </c>
      <c r="D43" s="25"/>
      <c r="E43" s="25"/>
      <c r="F43" s="25"/>
      <c r="G43" s="25"/>
      <c r="H43" s="25"/>
      <c r="I43" s="23">
        <v>560000</v>
      </c>
      <c r="J43" s="23">
        <v>560000</v>
      </c>
      <c r="K43" s="23">
        <v>560000</v>
      </c>
      <c r="L43" s="23"/>
      <c r="M43" s="23"/>
      <c r="N43" s="23"/>
      <c r="O43" s="23"/>
      <c r="P43" s="23"/>
      <c r="Q43" s="23"/>
      <c r="R43" s="23"/>
      <c r="S43" s="23"/>
      <c r="T43" s="23"/>
      <c r="U43" s="23"/>
      <c r="V43" s="23"/>
      <c r="W43" s="23"/>
    </row>
    <row r="44" ht="18.75" customHeight="1" spans="1:23">
      <c r="A44" s="126" t="s">
        <v>502</v>
      </c>
      <c r="B44" s="126" t="s">
        <v>535</v>
      </c>
      <c r="C44" s="21" t="s">
        <v>534</v>
      </c>
      <c r="D44" s="126" t="s">
        <v>72</v>
      </c>
      <c r="E44" s="126" t="s">
        <v>168</v>
      </c>
      <c r="F44" s="126" t="s">
        <v>285</v>
      </c>
      <c r="G44" s="126" t="s">
        <v>504</v>
      </c>
      <c r="H44" s="126" t="s">
        <v>505</v>
      </c>
      <c r="I44" s="23">
        <v>560000</v>
      </c>
      <c r="J44" s="23">
        <v>560000</v>
      </c>
      <c r="K44" s="23">
        <v>560000</v>
      </c>
      <c r="L44" s="23"/>
      <c r="M44" s="23"/>
      <c r="N44" s="23"/>
      <c r="O44" s="23"/>
      <c r="P44" s="23"/>
      <c r="Q44" s="23"/>
      <c r="R44" s="23"/>
      <c r="S44" s="23"/>
      <c r="T44" s="23"/>
      <c r="U44" s="23"/>
      <c r="V44" s="23"/>
      <c r="W44" s="23"/>
    </row>
    <row r="45" ht="18.75" customHeight="1" spans="1:23">
      <c r="A45" s="25"/>
      <c r="B45" s="25"/>
      <c r="C45" s="21" t="s">
        <v>536</v>
      </c>
      <c r="D45" s="25"/>
      <c r="E45" s="25"/>
      <c r="F45" s="25"/>
      <c r="G45" s="25"/>
      <c r="H45" s="25"/>
      <c r="I45" s="23">
        <v>150000</v>
      </c>
      <c r="J45" s="23">
        <v>150000</v>
      </c>
      <c r="K45" s="23">
        <v>150000</v>
      </c>
      <c r="L45" s="23"/>
      <c r="M45" s="23"/>
      <c r="N45" s="23"/>
      <c r="O45" s="23"/>
      <c r="P45" s="23"/>
      <c r="Q45" s="23"/>
      <c r="R45" s="23"/>
      <c r="S45" s="23"/>
      <c r="T45" s="23"/>
      <c r="U45" s="23"/>
      <c r="V45" s="23"/>
      <c r="W45" s="23"/>
    </row>
    <row r="46" ht="18.75" customHeight="1" spans="1:23">
      <c r="A46" s="126" t="s">
        <v>502</v>
      </c>
      <c r="B46" s="126" t="s">
        <v>537</v>
      </c>
      <c r="C46" s="21" t="s">
        <v>536</v>
      </c>
      <c r="D46" s="126" t="s">
        <v>72</v>
      </c>
      <c r="E46" s="126" t="s">
        <v>157</v>
      </c>
      <c r="F46" s="126" t="s">
        <v>278</v>
      </c>
      <c r="G46" s="126" t="s">
        <v>538</v>
      </c>
      <c r="H46" s="126" t="s">
        <v>539</v>
      </c>
      <c r="I46" s="23">
        <v>150000</v>
      </c>
      <c r="J46" s="23">
        <v>150000</v>
      </c>
      <c r="K46" s="23">
        <v>150000</v>
      </c>
      <c r="L46" s="23"/>
      <c r="M46" s="23"/>
      <c r="N46" s="23"/>
      <c r="O46" s="23"/>
      <c r="P46" s="23"/>
      <c r="Q46" s="23"/>
      <c r="R46" s="23"/>
      <c r="S46" s="23"/>
      <c r="T46" s="23"/>
      <c r="U46" s="23"/>
      <c r="V46" s="23"/>
      <c r="W46" s="23"/>
    </row>
    <row r="47" ht="18.75" customHeight="1" spans="1:23">
      <c r="A47" s="25"/>
      <c r="B47" s="25"/>
      <c r="C47" s="21" t="s">
        <v>540</v>
      </c>
      <c r="D47" s="25"/>
      <c r="E47" s="25"/>
      <c r="F47" s="25"/>
      <c r="G47" s="25"/>
      <c r="H47" s="25"/>
      <c r="I47" s="23">
        <v>816000</v>
      </c>
      <c r="J47" s="23">
        <v>816000</v>
      </c>
      <c r="K47" s="23">
        <v>816000</v>
      </c>
      <c r="L47" s="23"/>
      <c r="M47" s="23"/>
      <c r="N47" s="23"/>
      <c r="O47" s="23"/>
      <c r="P47" s="23"/>
      <c r="Q47" s="23"/>
      <c r="R47" s="23"/>
      <c r="S47" s="23"/>
      <c r="T47" s="23"/>
      <c r="U47" s="23"/>
      <c r="V47" s="23"/>
      <c r="W47" s="23"/>
    </row>
    <row r="48" ht="18.75" customHeight="1" spans="1:23">
      <c r="A48" s="126" t="s">
        <v>502</v>
      </c>
      <c r="B48" s="126" t="s">
        <v>541</v>
      </c>
      <c r="C48" s="21" t="s">
        <v>540</v>
      </c>
      <c r="D48" s="126" t="s">
        <v>72</v>
      </c>
      <c r="E48" s="126" t="s">
        <v>157</v>
      </c>
      <c r="F48" s="126" t="s">
        <v>278</v>
      </c>
      <c r="G48" s="126" t="s">
        <v>369</v>
      </c>
      <c r="H48" s="126" t="s">
        <v>370</v>
      </c>
      <c r="I48" s="23">
        <v>816000</v>
      </c>
      <c r="J48" s="23">
        <v>816000</v>
      </c>
      <c r="K48" s="23">
        <v>816000</v>
      </c>
      <c r="L48" s="23"/>
      <c r="M48" s="23"/>
      <c r="N48" s="23"/>
      <c r="O48" s="23"/>
      <c r="P48" s="23"/>
      <c r="Q48" s="23"/>
      <c r="R48" s="23"/>
      <c r="S48" s="23"/>
      <c r="T48" s="23"/>
      <c r="U48" s="23"/>
      <c r="V48" s="23"/>
      <c r="W48" s="23"/>
    </row>
    <row r="49" ht="18.75" customHeight="1" spans="1:23">
      <c r="A49" s="25"/>
      <c r="B49" s="25"/>
      <c r="C49" s="21" t="s">
        <v>542</v>
      </c>
      <c r="D49" s="25"/>
      <c r="E49" s="25"/>
      <c r="F49" s="25"/>
      <c r="G49" s="25"/>
      <c r="H49" s="25"/>
      <c r="I49" s="23">
        <v>120000</v>
      </c>
      <c r="J49" s="23">
        <v>120000</v>
      </c>
      <c r="K49" s="23">
        <v>120000</v>
      </c>
      <c r="L49" s="23"/>
      <c r="M49" s="23"/>
      <c r="N49" s="23"/>
      <c r="O49" s="23"/>
      <c r="P49" s="23"/>
      <c r="Q49" s="23"/>
      <c r="R49" s="23"/>
      <c r="S49" s="23"/>
      <c r="T49" s="23"/>
      <c r="U49" s="23"/>
      <c r="V49" s="23"/>
      <c r="W49" s="23"/>
    </row>
    <row r="50" ht="18.75" customHeight="1" spans="1:23">
      <c r="A50" s="126" t="s">
        <v>502</v>
      </c>
      <c r="B50" s="126" t="s">
        <v>543</v>
      </c>
      <c r="C50" s="21" t="s">
        <v>542</v>
      </c>
      <c r="D50" s="126" t="s">
        <v>72</v>
      </c>
      <c r="E50" s="126" t="s">
        <v>92</v>
      </c>
      <c r="F50" s="126" t="s">
        <v>233</v>
      </c>
      <c r="G50" s="126" t="s">
        <v>361</v>
      </c>
      <c r="H50" s="126" t="s">
        <v>362</v>
      </c>
      <c r="I50" s="23">
        <v>80000</v>
      </c>
      <c r="J50" s="23">
        <v>80000</v>
      </c>
      <c r="K50" s="23">
        <v>80000</v>
      </c>
      <c r="L50" s="23"/>
      <c r="M50" s="23"/>
      <c r="N50" s="23"/>
      <c r="O50" s="23"/>
      <c r="P50" s="23"/>
      <c r="Q50" s="23"/>
      <c r="R50" s="23"/>
      <c r="S50" s="23"/>
      <c r="T50" s="23"/>
      <c r="U50" s="23"/>
      <c r="V50" s="23"/>
      <c r="W50" s="23"/>
    </row>
    <row r="51" ht="18.75" customHeight="1" spans="1:23">
      <c r="A51" s="126" t="s">
        <v>502</v>
      </c>
      <c r="B51" s="126" t="s">
        <v>543</v>
      </c>
      <c r="C51" s="21" t="s">
        <v>542</v>
      </c>
      <c r="D51" s="126" t="s">
        <v>72</v>
      </c>
      <c r="E51" s="126" t="s">
        <v>92</v>
      </c>
      <c r="F51" s="126" t="s">
        <v>233</v>
      </c>
      <c r="G51" s="126" t="s">
        <v>544</v>
      </c>
      <c r="H51" s="126" t="s">
        <v>545</v>
      </c>
      <c r="I51" s="23">
        <v>40000</v>
      </c>
      <c r="J51" s="23">
        <v>40000</v>
      </c>
      <c r="K51" s="23">
        <v>40000</v>
      </c>
      <c r="L51" s="23"/>
      <c r="M51" s="23"/>
      <c r="N51" s="23"/>
      <c r="O51" s="23"/>
      <c r="P51" s="23"/>
      <c r="Q51" s="23"/>
      <c r="R51" s="23"/>
      <c r="S51" s="23"/>
      <c r="T51" s="23"/>
      <c r="U51" s="23"/>
      <c r="V51" s="23"/>
      <c r="W51" s="23"/>
    </row>
    <row r="52" ht="18.75" customHeight="1" spans="1:23">
      <c r="A52" s="25"/>
      <c r="B52" s="25"/>
      <c r="C52" s="21" t="s">
        <v>546</v>
      </c>
      <c r="D52" s="25"/>
      <c r="E52" s="25"/>
      <c r="F52" s="25"/>
      <c r="G52" s="25"/>
      <c r="H52" s="25"/>
      <c r="I52" s="23">
        <v>215400</v>
      </c>
      <c r="J52" s="23">
        <v>215400</v>
      </c>
      <c r="K52" s="23">
        <v>215400</v>
      </c>
      <c r="L52" s="23"/>
      <c r="M52" s="23"/>
      <c r="N52" s="23"/>
      <c r="O52" s="23"/>
      <c r="P52" s="23"/>
      <c r="Q52" s="23"/>
      <c r="R52" s="23"/>
      <c r="S52" s="23"/>
      <c r="T52" s="23"/>
      <c r="U52" s="23"/>
      <c r="V52" s="23"/>
      <c r="W52" s="23"/>
    </row>
    <row r="53" ht="18.75" customHeight="1" spans="1:23">
      <c r="A53" s="126" t="s">
        <v>502</v>
      </c>
      <c r="B53" s="126" t="s">
        <v>547</v>
      </c>
      <c r="C53" s="21" t="s">
        <v>546</v>
      </c>
      <c r="D53" s="126" t="s">
        <v>72</v>
      </c>
      <c r="E53" s="126" t="s">
        <v>157</v>
      </c>
      <c r="F53" s="126" t="s">
        <v>278</v>
      </c>
      <c r="G53" s="126" t="s">
        <v>504</v>
      </c>
      <c r="H53" s="126" t="s">
        <v>505</v>
      </c>
      <c r="I53" s="23">
        <v>50000</v>
      </c>
      <c r="J53" s="23">
        <v>50000</v>
      </c>
      <c r="K53" s="23">
        <v>50000</v>
      </c>
      <c r="L53" s="23"/>
      <c r="M53" s="23"/>
      <c r="N53" s="23"/>
      <c r="O53" s="23"/>
      <c r="P53" s="23"/>
      <c r="Q53" s="23"/>
      <c r="R53" s="23"/>
      <c r="S53" s="23"/>
      <c r="T53" s="23"/>
      <c r="U53" s="23"/>
      <c r="V53" s="23"/>
      <c r="W53" s="23"/>
    </row>
    <row r="54" ht="18.75" customHeight="1" spans="1:23">
      <c r="A54" s="126" t="s">
        <v>502</v>
      </c>
      <c r="B54" s="126" t="s">
        <v>547</v>
      </c>
      <c r="C54" s="21" t="s">
        <v>546</v>
      </c>
      <c r="D54" s="126" t="s">
        <v>72</v>
      </c>
      <c r="E54" s="126" t="s">
        <v>157</v>
      </c>
      <c r="F54" s="126" t="s">
        <v>278</v>
      </c>
      <c r="G54" s="126" t="s">
        <v>504</v>
      </c>
      <c r="H54" s="126" t="s">
        <v>505</v>
      </c>
      <c r="I54" s="23">
        <v>50000</v>
      </c>
      <c r="J54" s="23">
        <v>50000</v>
      </c>
      <c r="K54" s="23">
        <v>50000</v>
      </c>
      <c r="L54" s="23"/>
      <c r="M54" s="23"/>
      <c r="N54" s="23"/>
      <c r="O54" s="23"/>
      <c r="P54" s="23"/>
      <c r="Q54" s="23"/>
      <c r="R54" s="23"/>
      <c r="S54" s="23"/>
      <c r="T54" s="23"/>
      <c r="U54" s="23"/>
      <c r="V54" s="23"/>
      <c r="W54" s="23"/>
    </row>
    <row r="55" ht="18.75" customHeight="1" spans="1:23">
      <c r="A55" s="126" t="s">
        <v>502</v>
      </c>
      <c r="B55" s="126" t="s">
        <v>547</v>
      </c>
      <c r="C55" s="21" t="s">
        <v>546</v>
      </c>
      <c r="D55" s="126" t="s">
        <v>72</v>
      </c>
      <c r="E55" s="126" t="s">
        <v>157</v>
      </c>
      <c r="F55" s="126" t="s">
        <v>278</v>
      </c>
      <c r="G55" s="126" t="s">
        <v>504</v>
      </c>
      <c r="H55" s="126" t="s">
        <v>505</v>
      </c>
      <c r="I55" s="23">
        <v>20000</v>
      </c>
      <c r="J55" s="23">
        <v>20000</v>
      </c>
      <c r="K55" s="23">
        <v>20000</v>
      </c>
      <c r="L55" s="23"/>
      <c r="M55" s="23"/>
      <c r="N55" s="23"/>
      <c r="O55" s="23"/>
      <c r="P55" s="23"/>
      <c r="Q55" s="23"/>
      <c r="R55" s="23"/>
      <c r="S55" s="23"/>
      <c r="T55" s="23"/>
      <c r="U55" s="23"/>
      <c r="V55" s="23"/>
      <c r="W55" s="23"/>
    </row>
    <row r="56" ht="18.75" customHeight="1" spans="1:23">
      <c r="A56" s="126" t="s">
        <v>502</v>
      </c>
      <c r="B56" s="126" t="s">
        <v>547</v>
      </c>
      <c r="C56" s="21" t="s">
        <v>546</v>
      </c>
      <c r="D56" s="126" t="s">
        <v>72</v>
      </c>
      <c r="E56" s="126" t="s">
        <v>157</v>
      </c>
      <c r="F56" s="126" t="s">
        <v>278</v>
      </c>
      <c r="G56" s="126" t="s">
        <v>504</v>
      </c>
      <c r="H56" s="126" t="s">
        <v>505</v>
      </c>
      <c r="I56" s="23">
        <v>15400</v>
      </c>
      <c r="J56" s="23">
        <v>15400</v>
      </c>
      <c r="K56" s="23">
        <v>15400</v>
      </c>
      <c r="L56" s="23"/>
      <c r="M56" s="23"/>
      <c r="N56" s="23"/>
      <c r="O56" s="23"/>
      <c r="P56" s="23"/>
      <c r="Q56" s="23"/>
      <c r="R56" s="23"/>
      <c r="S56" s="23"/>
      <c r="T56" s="23"/>
      <c r="U56" s="23"/>
      <c r="V56" s="23"/>
      <c r="W56" s="23"/>
    </row>
    <row r="57" ht="18.75" customHeight="1" spans="1:23">
      <c r="A57" s="126" t="s">
        <v>502</v>
      </c>
      <c r="B57" s="126" t="s">
        <v>547</v>
      </c>
      <c r="C57" s="21" t="s">
        <v>546</v>
      </c>
      <c r="D57" s="126" t="s">
        <v>72</v>
      </c>
      <c r="E57" s="126" t="s">
        <v>157</v>
      </c>
      <c r="F57" s="126" t="s">
        <v>278</v>
      </c>
      <c r="G57" s="126" t="s">
        <v>504</v>
      </c>
      <c r="H57" s="126" t="s">
        <v>505</v>
      </c>
      <c r="I57" s="23">
        <v>20000</v>
      </c>
      <c r="J57" s="23">
        <v>20000</v>
      </c>
      <c r="K57" s="23">
        <v>20000</v>
      </c>
      <c r="L57" s="23"/>
      <c r="M57" s="23"/>
      <c r="N57" s="23"/>
      <c r="O57" s="23"/>
      <c r="P57" s="23"/>
      <c r="Q57" s="23"/>
      <c r="R57" s="23"/>
      <c r="S57" s="23"/>
      <c r="T57" s="23"/>
      <c r="U57" s="23"/>
      <c r="V57" s="23"/>
      <c r="W57" s="23"/>
    </row>
    <row r="58" ht="18.75" customHeight="1" spans="1:23">
      <c r="A58" s="126" t="s">
        <v>502</v>
      </c>
      <c r="B58" s="126" t="s">
        <v>547</v>
      </c>
      <c r="C58" s="21" t="s">
        <v>546</v>
      </c>
      <c r="D58" s="126" t="s">
        <v>72</v>
      </c>
      <c r="E58" s="126" t="s">
        <v>157</v>
      </c>
      <c r="F58" s="126" t="s">
        <v>278</v>
      </c>
      <c r="G58" s="126" t="s">
        <v>504</v>
      </c>
      <c r="H58" s="126" t="s">
        <v>505</v>
      </c>
      <c r="I58" s="23">
        <v>20000</v>
      </c>
      <c r="J58" s="23">
        <v>20000</v>
      </c>
      <c r="K58" s="23">
        <v>20000</v>
      </c>
      <c r="L58" s="23"/>
      <c r="M58" s="23"/>
      <c r="N58" s="23"/>
      <c r="O58" s="23"/>
      <c r="P58" s="23"/>
      <c r="Q58" s="23"/>
      <c r="R58" s="23"/>
      <c r="S58" s="23"/>
      <c r="T58" s="23"/>
      <c r="U58" s="23"/>
      <c r="V58" s="23"/>
      <c r="W58" s="23"/>
    </row>
    <row r="59" ht="18.75" customHeight="1" spans="1:23">
      <c r="A59" s="126" t="s">
        <v>502</v>
      </c>
      <c r="B59" s="126" t="s">
        <v>547</v>
      </c>
      <c r="C59" s="21" t="s">
        <v>546</v>
      </c>
      <c r="D59" s="126" t="s">
        <v>72</v>
      </c>
      <c r="E59" s="126" t="s">
        <v>157</v>
      </c>
      <c r="F59" s="126" t="s">
        <v>278</v>
      </c>
      <c r="G59" s="126" t="s">
        <v>504</v>
      </c>
      <c r="H59" s="126" t="s">
        <v>505</v>
      </c>
      <c r="I59" s="23">
        <v>20000</v>
      </c>
      <c r="J59" s="23">
        <v>20000</v>
      </c>
      <c r="K59" s="23">
        <v>20000</v>
      </c>
      <c r="L59" s="23"/>
      <c r="M59" s="23"/>
      <c r="N59" s="23"/>
      <c r="O59" s="23"/>
      <c r="P59" s="23"/>
      <c r="Q59" s="23"/>
      <c r="R59" s="23"/>
      <c r="S59" s="23"/>
      <c r="T59" s="23"/>
      <c r="U59" s="23"/>
      <c r="V59" s="23"/>
      <c r="W59" s="23"/>
    </row>
    <row r="60" ht="18.75" customHeight="1" spans="1:23">
      <c r="A60" s="126" t="s">
        <v>502</v>
      </c>
      <c r="B60" s="126" t="s">
        <v>547</v>
      </c>
      <c r="C60" s="21" t="s">
        <v>546</v>
      </c>
      <c r="D60" s="126" t="s">
        <v>72</v>
      </c>
      <c r="E60" s="126" t="s">
        <v>157</v>
      </c>
      <c r="F60" s="126" t="s">
        <v>278</v>
      </c>
      <c r="G60" s="126" t="s">
        <v>504</v>
      </c>
      <c r="H60" s="126" t="s">
        <v>505</v>
      </c>
      <c r="I60" s="23">
        <v>20000</v>
      </c>
      <c r="J60" s="23">
        <v>20000</v>
      </c>
      <c r="K60" s="23">
        <v>20000</v>
      </c>
      <c r="L60" s="23"/>
      <c r="M60" s="23"/>
      <c r="N60" s="23"/>
      <c r="O60" s="23"/>
      <c r="P60" s="23"/>
      <c r="Q60" s="23"/>
      <c r="R60" s="23"/>
      <c r="S60" s="23"/>
      <c r="T60" s="23"/>
      <c r="U60" s="23"/>
      <c r="V60" s="23"/>
      <c r="W60" s="23"/>
    </row>
    <row r="61" ht="18.75" customHeight="1" spans="1:23">
      <c r="A61" s="25"/>
      <c r="B61" s="25"/>
      <c r="C61" s="21" t="s">
        <v>548</v>
      </c>
      <c r="D61" s="25"/>
      <c r="E61" s="25"/>
      <c r="F61" s="25"/>
      <c r="G61" s="25"/>
      <c r="H61" s="25"/>
      <c r="I61" s="23">
        <v>450000</v>
      </c>
      <c r="J61" s="23">
        <v>450000</v>
      </c>
      <c r="K61" s="23">
        <v>450000</v>
      </c>
      <c r="L61" s="23"/>
      <c r="M61" s="23"/>
      <c r="N61" s="23"/>
      <c r="O61" s="23"/>
      <c r="P61" s="23"/>
      <c r="Q61" s="23"/>
      <c r="R61" s="23"/>
      <c r="S61" s="23"/>
      <c r="T61" s="23"/>
      <c r="U61" s="23"/>
      <c r="V61" s="23"/>
      <c r="W61" s="23"/>
    </row>
    <row r="62" ht="18.75" customHeight="1" spans="1:23">
      <c r="A62" s="126" t="s">
        <v>502</v>
      </c>
      <c r="B62" s="126" t="s">
        <v>549</v>
      </c>
      <c r="C62" s="21" t="s">
        <v>548</v>
      </c>
      <c r="D62" s="126" t="s">
        <v>72</v>
      </c>
      <c r="E62" s="126" t="s">
        <v>157</v>
      </c>
      <c r="F62" s="126" t="s">
        <v>278</v>
      </c>
      <c r="G62" s="126" t="s">
        <v>504</v>
      </c>
      <c r="H62" s="126" t="s">
        <v>505</v>
      </c>
      <c r="I62" s="23">
        <v>450000</v>
      </c>
      <c r="J62" s="23">
        <v>450000</v>
      </c>
      <c r="K62" s="23">
        <v>450000</v>
      </c>
      <c r="L62" s="23"/>
      <c r="M62" s="23"/>
      <c r="N62" s="23"/>
      <c r="O62" s="23"/>
      <c r="P62" s="23"/>
      <c r="Q62" s="23"/>
      <c r="R62" s="23"/>
      <c r="S62" s="23"/>
      <c r="T62" s="23"/>
      <c r="U62" s="23"/>
      <c r="V62" s="23"/>
      <c r="W62" s="23"/>
    </row>
    <row r="63" ht="18.75" customHeight="1" spans="1:23">
      <c r="A63" s="25"/>
      <c r="B63" s="25"/>
      <c r="C63" s="21" t="s">
        <v>550</v>
      </c>
      <c r="D63" s="25"/>
      <c r="E63" s="25"/>
      <c r="F63" s="25"/>
      <c r="G63" s="25"/>
      <c r="H63" s="25"/>
      <c r="I63" s="23">
        <v>150000</v>
      </c>
      <c r="J63" s="23">
        <v>150000</v>
      </c>
      <c r="K63" s="23">
        <v>150000</v>
      </c>
      <c r="L63" s="23"/>
      <c r="M63" s="23"/>
      <c r="N63" s="23"/>
      <c r="O63" s="23"/>
      <c r="P63" s="23"/>
      <c r="Q63" s="23"/>
      <c r="R63" s="23"/>
      <c r="S63" s="23"/>
      <c r="T63" s="23"/>
      <c r="U63" s="23"/>
      <c r="V63" s="23"/>
      <c r="W63" s="23"/>
    </row>
    <row r="64" ht="18.75" customHeight="1" spans="1:23">
      <c r="A64" s="126" t="s">
        <v>502</v>
      </c>
      <c r="B64" s="126" t="s">
        <v>551</v>
      </c>
      <c r="C64" s="21" t="s">
        <v>550</v>
      </c>
      <c r="D64" s="126" t="s">
        <v>72</v>
      </c>
      <c r="E64" s="126" t="s">
        <v>120</v>
      </c>
      <c r="F64" s="126" t="s">
        <v>252</v>
      </c>
      <c r="G64" s="126" t="s">
        <v>552</v>
      </c>
      <c r="H64" s="126" t="s">
        <v>505</v>
      </c>
      <c r="I64" s="23">
        <v>150000</v>
      </c>
      <c r="J64" s="23">
        <v>150000</v>
      </c>
      <c r="K64" s="23">
        <v>150000</v>
      </c>
      <c r="L64" s="23"/>
      <c r="M64" s="23"/>
      <c r="N64" s="23"/>
      <c r="O64" s="23"/>
      <c r="P64" s="23"/>
      <c r="Q64" s="23"/>
      <c r="R64" s="23"/>
      <c r="S64" s="23"/>
      <c r="T64" s="23"/>
      <c r="U64" s="23"/>
      <c r="V64" s="23"/>
      <c r="W64" s="23"/>
    </row>
    <row r="65" ht="18.75" customHeight="1" spans="1:23">
      <c r="A65" s="25"/>
      <c r="B65" s="25"/>
      <c r="C65" s="21" t="s">
        <v>553</v>
      </c>
      <c r="D65" s="25"/>
      <c r="E65" s="25"/>
      <c r="F65" s="25"/>
      <c r="G65" s="25"/>
      <c r="H65" s="25"/>
      <c r="I65" s="23">
        <v>290000</v>
      </c>
      <c r="J65" s="23">
        <v>290000</v>
      </c>
      <c r="K65" s="23">
        <v>290000</v>
      </c>
      <c r="L65" s="23"/>
      <c r="M65" s="23"/>
      <c r="N65" s="23"/>
      <c r="O65" s="23"/>
      <c r="P65" s="23"/>
      <c r="Q65" s="23"/>
      <c r="R65" s="23"/>
      <c r="S65" s="23"/>
      <c r="T65" s="23"/>
      <c r="U65" s="23"/>
      <c r="V65" s="23"/>
      <c r="W65" s="23"/>
    </row>
    <row r="66" ht="18.75" customHeight="1" spans="1:23">
      <c r="A66" s="126" t="s">
        <v>502</v>
      </c>
      <c r="B66" s="126" t="s">
        <v>554</v>
      </c>
      <c r="C66" s="21" t="s">
        <v>553</v>
      </c>
      <c r="D66" s="126" t="s">
        <v>72</v>
      </c>
      <c r="E66" s="126" t="s">
        <v>166</v>
      </c>
      <c r="F66" s="126" t="s">
        <v>283</v>
      </c>
      <c r="G66" s="126" t="s">
        <v>504</v>
      </c>
      <c r="H66" s="126" t="s">
        <v>505</v>
      </c>
      <c r="I66" s="23">
        <v>50000</v>
      </c>
      <c r="J66" s="23">
        <v>50000</v>
      </c>
      <c r="K66" s="23">
        <v>50000</v>
      </c>
      <c r="L66" s="23"/>
      <c r="M66" s="23"/>
      <c r="N66" s="23"/>
      <c r="O66" s="23"/>
      <c r="P66" s="23"/>
      <c r="Q66" s="23"/>
      <c r="R66" s="23"/>
      <c r="S66" s="23"/>
      <c r="T66" s="23"/>
      <c r="U66" s="23"/>
      <c r="V66" s="23"/>
      <c r="W66" s="23"/>
    </row>
    <row r="67" ht="18.75" customHeight="1" spans="1:23">
      <c r="A67" s="126" t="s">
        <v>502</v>
      </c>
      <c r="B67" s="126" t="s">
        <v>554</v>
      </c>
      <c r="C67" s="21" t="s">
        <v>553</v>
      </c>
      <c r="D67" s="126" t="s">
        <v>72</v>
      </c>
      <c r="E67" s="126" t="s">
        <v>168</v>
      </c>
      <c r="F67" s="126" t="s">
        <v>285</v>
      </c>
      <c r="G67" s="126" t="s">
        <v>504</v>
      </c>
      <c r="H67" s="126" t="s">
        <v>505</v>
      </c>
      <c r="I67" s="23">
        <v>30000</v>
      </c>
      <c r="J67" s="23">
        <v>30000</v>
      </c>
      <c r="K67" s="23">
        <v>30000</v>
      </c>
      <c r="L67" s="23"/>
      <c r="M67" s="23"/>
      <c r="N67" s="23"/>
      <c r="O67" s="23"/>
      <c r="P67" s="23"/>
      <c r="Q67" s="23"/>
      <c r="R67" s="23"/>
      <c r="S67" s="23"/>
      <c r="T67" s="23"/>
      <c r="U67" s="23"/>
      <c r="V67" s="23"/>
      <c r="W67" s="23"/>
    </row>
    <row r="68" ht="18.75" customHeight="1" spans="1:23">
      <c r="A68" s="126" t="s">
        <v>502</v>
      </c>
      <c r="B68" s="126" t="s">
        <v>554</v>
      </c>
      <c r="C68" s="21" t="s">
        <v>553</v>
      </c>
      <c r="D68" s="126" t="s">
        <v>72</v>
      </c>
      <c r="E68" s="126" t="s">
        <v>168</v>
      </c>
      <c r="F68" s="126" t="s">
        <v>285</v>
      </c>
      <c r="G68" s="126" t="s">
        <v>504</v>
      </c>
      <c r="H68" s="126" t="s">
        <v>505</v>
      </c>
      <c r="I68" s="23">
        <v>30000</v>
      </c>
      <c r="J68" s="23">
        <v>30000</v>
      </c>
      <c r="K68" s="23">
        <v>30000</v>
      </c>
      <c r="L68" s="23"/>
      <c r="M68" s="23"/>
      <c r="N68" s="23"/>
      <c r="O68" s="23"/>
      <c r="P68" s="23"/>
      <c r="Q68" s="23"/>
      <c r="R68" s="23"/>
      <c r="S68" s="23"/>
      <c r="T68" s="23"/>
      <c r="U68" s="23"/>
      <c r="V68" s="23"/>
      <c r="W68" s="23"/>
    </row>
    <row r="69" ht="18.75" customHeight="1" spans="1:23">
      <c r="A69" s="126" t="s">
        <v>502</v>
      </c>
      <c r="B69" s="126" t="s">
        <v>554</v>
      </c>
      <c r="C69" s="21" t="s">
        <v>553</v>
      </c>
      <c r="D69" s="126" t="s">
        <v>72</v>
      </c>
      <c r="E69" s="126" t="s">
        <v>168</v>
      </c>
      <c r="F69" s="126" t="s">
        <v>285</v>
      </c>
      <c r="G69" s="126" t="s">
        <v>504</v>
      </c>
      <c r="H69" s="126" t="s">
        <v>505</v>
      </c>
      <c r="I69" s="23">
        <v>50000</v>
      </c>
      <c r="J69" s="23">
        <v>50000</v>
      </c>
      <c r="K69" s="23">
        <v>50000</v>
      </c>
      <c r="L69" s="23"/>
      <c r="M69" s="23"/>
      <c r="N69" s="23"/>
      <c r="O69" s="23"/>
      <c r="P69" s="23"/>
      <c r="Q69" s="23"/>
      <c r="R69" s="23"/>
      <c r="S69" s="23"/>
      <c r="T69" s="23"/>
      <c r="U69" s="23"/>
      <c r="V69" s="23"/>
      <c r="W69" s="23"/>
    </row>
    <row r="70" ht="18.75" customHeight="1" spans="1:23">
      <c r="A70" s="126" t="s">
        <v>502</v>
      </c>
      <c r="B70" s="126" t="s">
        <v>554</v>
      </c>
      <c r="C70" s="21" t="s">
        <v>553</v>
      </c>
      <c r="D70" s="126" t="s">
        <v>72</v>
      </c>
      <c r="E70" s="126" t="s">
        <v>168</v>
      </c>
      <c r="F70" s="126" t="s">
        <v>285</v>
      </c>
      <c r="G70" s="126" t="s">
        <v>504</v>
      </c>
      <c r="H70" s="126" t="s">
        <v>505</v>
      </c>
      <c r="I70" s="23">
        <v>20000</v>
      </c>
      <c r="J70" s="23">
        <v>20000</v>
      </c>
      <c r="K70" s="23">
        <v>20000</v>
      </c>
      <c r="L70" s="23"/>
      <c r="M70" s="23"/>
      <c r="N70" s="23"/>
      <c r="O70" s="23"/>
      <c r="P70" s="23"/>
      <c r="Q70" s="23"/>
      <c r="R70" s="23"/>
      <c r="S70" s="23"/>
      <c r="T70" s="23"/>
      <c r="U70" s="23"/>
      <c r="V70" s="23"/>
      <c r="W70" s="23"/>
    </row>
    <row r="71" ht="18.75" customHeight="1" spans="1:23">
      <c r="A71" s="126" t="s">
        <v>502</v>
      </c>
      <c r="B71" s="126" t="s">
        <v>554</v>
      </c>
      <c r="C71" s="21" t="s">
        <v>553</v>
      </c>
      <c r="D71" s="126" t="s">
        <v>72</v>
      </c>
      <c r="E71" s="126" t="s">
        <v>168</v>
      </c>
      <c r="F71" s="126" t="s">
        <v>285</v>
      </c>
      <c r="G71" s="126" t="s">
        <v>504</v>
      </c>
      <c r="H71" s="126" t="s">
        <v>505</v>
      </c>
      <c r="I71" s="23">
        <v>50000</v>
      </c>
      <c r="J71" s="23">
        <v>50000</v>
      </c>
      <c r="K71" s="23">
        <v>50000</v>
      </c>
      <c r="L71" s="23"/>
      <c r="M71" s="23"/>
      <c r="N71" s="23"/>
      <c r="O71" s="23"/>
      <c r="P71" s="23"/>
      <c r="Q71" s="23"/>
      <c r="R71" s="23"/>
      <c r="S71" s="23"/>
      <c r="T71" s="23"/>
      <c r="U71" s="23"/>
      <c r="V71" s="23"/>
      <c r="W71" s="23"/>
    </row>
    <row r="72" ht="18.75" customHeight="1" spans="1:23">
      <c r="A72" s="126" t="s">
        <v>502</v>
      </c>
      <c r="B72" s="126" t="s">
        <v>554</v>
      </c>
      <c r="C72" s="21" t="s">
        <v>553</v>
      </c>
      <c r="D72" s="126" t="s">
        <v>72</v>
      </c>
      <c r="E72" s="126" t="s">
        <v>172</v>
      </c>
      <c r="F72" s="126" t="s">
        <v>287</v>
      </c>
      <c r="G72" s="126" t="s">
        <v>504</v>
      </c>
      <c r="H72" s="126" t="s">
        <v>505</v>
      </c>
      <c r="I72" s="23">
        <v>30000</v>
      </c>
      <c r="J72" s="23">
        <v>30000</v>
      </c>
      <c r="K72" s="23">
        <v>30000</v>
      </c>
      <c r="L72" s="23"/>
      <c r="M72" s="23"/>
      <c r="N72" s="23"/>
      <c r="O72" s="23"/>
      <c r="P72" s="23"/>
      <c r="Q72" s="23"/>
      <c r="R72" s="23"/>
      <c r="S72" s="23"/>
      <c r="T72" s="23"/>
      <c r="U72" s="23"/>
      <c r="V72" s="23"/>
      <c r="W72" s="23"/>
    </row>
    <row r="73" ht="18.75" customHeight="1" spans="1:23">
      <c r="A73" s="126" t="s">
        <v>502</v>
      </c>
      <c r="B73" s="126" t="s">
        <v>554</v>
      </c>
      <c r="C73" s="21" t="s">
        <v>553</v>
      </c>
      <c r="D73" s="126" t="s">
        <v>72</v>
      </c>
      <c r="E73" s="126" t="s">
        <v>183</v>
      </c>
      <c r="F73" s="126" t="s">
        <v>84</v>
      </c>
      <c r="G73" s="126" t="s">
        <v>504</v>
      </c>
      <c r="H73" s="126" t="s">
        <v>505</v>
      </c>
      <c r="I73" s="23">
        <v>30000</v>
      </c>
      <c r="J73" s="23">
        <v>30000</v>
      </c>
      <c r="K73" s="23">
        <v>30000</v>
      </c>
      <c r="L73" s="23"/>
      <c r="M73" s="23"/>
      <c r="N73" s="23"/>
      <c r="O73" s="23"/>
      <c r="P73" s="23"/>
      <c r="Q73" s="23"/>
      <c r="R73" s="23"/>
      <c r="S73" s="23"/>
      <c r="T73" s="23"/>
      <c r="U73" s="23"/>
      <c r="V73" s="23"/>
      <c r="W73" s="23"/>
    </row>
    <row r="74" ht="18.75" customHeight="1" spans="1:23">
      <c r="A74" s="25"/>
      <c r="B74" s="25"/>
      <c r="C74" s="21" t="s">
        <v>555</v>
      </c>
      <c r="D74" s="25"/>
      <c r="E74" s="25"/>
      <c r="F74" s="25"/>
      <c r="G74" s="25"/>
      <c r="H74" s="25"/>
      <c r="I74" s="23">
        <v>7250000</v>
      </c>
      <c r="J74" s="23"/>
      <c r="K74" s="23"/>
      <c r="L74" s="23">
        <v>7250000</v>
      </c>
      <c r="M74" s="23"/>
      <c r="N74" s="23"/>
      <c r="O74" s="23"/>
      <c r="P74" s="23"/>
      <c r="Q74" s="23"/>
      <c r="R74" s="23"/>
      <c r="S74" s="23"/>
      <c r="T74" s="23"/>
      <c r="U74" s="23"/>
      <c r="V74" s="23"/>
      <c r="W74" s="23"/>
    </row>
    <row r="75" ht="18.75" customHeight="1" spans="1:23">
      <c r="A75" s="126" t="s">
        <v>502</v>
      </c>
      <c r="B75" s="126" t="s">
        <v>556</v>
      </c>
      <c r="C75" s="21" t="s">
        <v>555</v>
      </c>
      <c r="D75" s="126" t="s">
        <v>72</v>
      </c>
      <c r="E75" s="126" t="s">
        <v>181</v>
      </c>
      <c r="F75" s="126" t="s">
        <v>515</v>
      </c>
      <c r="G75" s="126" t="s">
        <v>557</v>
      </c>
      <c r="H75" s="126" t="s">
        <v>558</v>
      </c>
      <c r="I75" s="23">
        <v>7250000</v>
      </c>
      <c r="J75" s="23"/>
      <c r="K75" s="23"/>
      <c r="L75" s="23">
        <v>7250000</v>
      </c>
      <c r="M75" s="23"/>
      <c r="N75" s="23"/>
      <c r="O75" s="23"/>
      <c r="P75" s="23"/>
      <c r="Q75" s="23"/>
      <c r="R75" s="23"/>
      <c r="S75" s="23"/>
      <c r="T75" s="23"/>
      <c r="U75" s="23"/>
      <c r="V75" s="23"/>
      <c r="W75" s="23"/>
    </row>
    <row r="76" ht="18.75" customHeight="1" spans="1:23">
      <c r="A76" s="25"/>
      <c r="B76" s="25"/>
      <c r="C76" s="21" t="s">
        <v>559</v>
      </c>
      <c r="D76" s="25"/>
      <c r="E76" s="25"/>
      <c r="F76" s="25"/>
      <c r="G76" s="25"/>
      <c r="H76" s="25"/>
      <c r="I76" s="23">
        <v>100000</v>
      </c>
      <c r="J76" s="23">
        <v>100000</v>
      </c>
      <c r="K76" s="23">
        <v>100000</v>
      </c>
      <c r="L76" s="23"/>
      <c r="M76" s="23"/>
      <c r="N76" s="23"/>
      <c r="O76" s="23"/>
      <c r="P76" s="23"/>
      <c r="Q76" s="23"/>
      <c r="R76" s="23"/>
      <c r="S76" s="23"/>
      <c r="T76" s="23"/>
      <c r="U76" s="23"/>
      <c r="V76" s="23"/>
      <c r="W76" s="23"/>
    </row>
    <row r="77" ht="18.75" customHeight="1" spans="1:23">
      <c r="A77" s="126" t="s">
        <v>502</v>
      </c>
      <c r="B77" s="126" t="s">
        <v>560</v>
      </c>
      <c r="C77" s="21" t="s">
        <v>559</v>
      </c>
      <c r="D77" s="126" t="s">
        <v>72</v>
      </c>
      <c r="E77" s="126" t="s">
        <v>114</v>
      </c>
      <c r="F77" s="126" t="s">
        <v>249</v>
      </c>
      <c r="G77" s="126" t="s">
        <v>361</v>
      </c>
      <c r="H77" s="126" t="s">
        <v>362</v>
      </c>
      <c r="I77" s="23">
        <v>100000</v>
      </c>
      <c r="J77" s="23">
        <v>100000</v>
      </c>
      <c r="K77" s="23">
        <v>100000</v>
      </c>
      <c r="L77" s="23"/>
      <c r="M77" s="23"/>
      <c r="N77" s="23"/>
      <c r="O77" s="23"/>
      <c r="P77" s="23"/>
      <c r="Q77" s="23"/>
      <c r="R77" s="23"/>
      <c r="S77" s="23"/>
      <c r="T77" s="23"/>
      <c r="U77" s="23"/>
      <c r="V77" s="23"/>
      <c r="W77" s="23"/>
    </row>
    <row r="78" ht="18.75" customHeight="1" spans="1:23">
      <c r="A78" s="25"/>
      <c r="B78" s="25"/>
      <c r="C78" s="21" t="s">
        <v>561</v>
      </c>
      <c r="D78" s="25"/>
      <c r="E78" s="25"/>
      <c r="F78" s="25"/>
      <c r="G78" s="25"/>
      <c r="H78" s="25"/>
      <c r="I78" s="23">
        <v>56000</v>
      </c>
      <c r="J78" s="23">
        <v>56000</v>
      </c>
      <c r="K78" s="23">
        <v>56000</v>
      </c>
      <c r="L78" s="23"/>
      <c r="M78" s="23"/>
      <c r="N78" s="23"/>
      <c r="O78" s="23"/>
      <c r="P78" s="23"/>
      <c r="Q78" s="23"/>
      <c r="R78" s="23"/>
      <c r="S78" s="23"/>
      <c r="T78" s="23"/>
      <c r="U78" s="23"/>
      <c r="V78" s="23"/>
      <c r="W78" s="23"/>
    </row>
    <row r="79" ht="18.75" customHeight="1" spans="1:23">
      <c r="A79" s="126" t="s">
        <v>502</v>
      </c>
      <c r="B79" s="126" t="s">
        <v>562</v>
      </c>
      <c r="C79" s="21" t="s">
        <v>561</v>
      </c>
      <c r="D79" s="126" t="s">
        <v>72</v>
      </c>
      <c r="E79" s="126" t="s">
        <v>157</v>
      </c>
      <c r="F79" s="126" t="s">
        <v>278</v>
      </c>
      <c r="G79" s="126" t="s">
        <v>361</v>
      </c>
      <c r="H79" s="126" t="s">
        <v>362</v>
      </c>
      <c r="I79" s="23">
        <v>56000</v>
      </c>
      <c r="J79" s="23">
        <v>56000</v>
      </c>
      <c r="K79" s="23">
        <v>56000</v>
      </c>
      <c r="L79" s="23"/>
      <c r="M79" s="23"/>
      <c r="N79" s="23"/>
      <c r="O79" s="23"/>
      <c r="P79" s="23"/>
      <c r="Q79" s="23"/>
      <c r="R79" s="23"/>
      <c r="S79" s="23"/>
      <c r="T79" s="23"/>
      <c r="U79" s="23"/>
      <c r="V79" s="23"/>
      <c r="W79" s="23"/>
    </row>
    <row r="80" ht="18.75" customHeight="1" spans="1:23">
      <c r="A80" s="25"/>
      <c r="B80" s="25"/>
      <c r="C80" s="21" t="s">
        <v>563</v>
      </c>
      <c r="D80" s="25"/>
      <c r="E80" s="25"/>
      <c r="F80" s="25"/>
      <c r="G80" s="25"/>
      <c r="H80" s="25"/>
      <c r="I80" s="23">
        <v>545000</v>
      </c>
      <c r="J80" s="23">
        <v>545000</v>
      </c>
      <c r="K80" s="23">
        <v>545000</v>
      </c>
      <c r="L80" s="23"/>
      <c r="M80" s="23"/>
      <c r="N80" s="23"/>
      <c r="O80" s="23"/>
      <c r="P80" s="23"/>
      <c r="Q80" s="23"/>
      <c r="R80" s="23"/>
      <c r="S80" s="23"/>
      <c r="T80" s="23"/>
      <c r="U80" s="23"/>
      <c r="V80" s="23"/>
      <c r="W80" s="23"/>
    </row>
    <row r="81" ht="18.75" customHeight="1" spans="1:23">
      <c r="A81" s="126" t="s">
        <v>502</v>
      </c>
      <c r="B81" s="126" t="s">
        <v>564</v>
      </c>
      <c r="C81" s="21" t="s">
        <v>563</v>
      </c>
      <c r="D81" s="126" t="s">
        <v>72</v>
      </c>
      <c r="E81" s="126" t="s">
        <v>168</v>
      </c>
      <c r="F81" s="126" t="s">
        <v>285</v>
      </c>
      <c r="G81" s="126" t="s">
        <v>504</v>
      </c>
      <c r="H81" s="126" t="s">
        <v>505</v>
      </c>
      <c r="I81" s="23">
        <v>545000</v>
      </c>
      <c r="J81" s="23">
        <v>545000</v>
      </c>
      <c r="K81" s="23">
        <v>545000</v>
      </c>
      <c r="L81" s="23"/>
      <c r="M81" s="23"/>
      <c r="N81" s="23"/>
      <c r="O81" s="23"/>
      <c r="P81" s="23"/>
      <c r="Q81" s="23"/>
      <c r="R81" s="23"/>
      <c r="S81" s="23"/>
      <c r="T81" s="23"/>
      <c r="U81" s="23"/>
      <c r="V81" s="23"/>
      <c r="W81" s="23"/>
    </row>
    <row r="82" ht="18.75" customHeight="1" spans="1:23">
      <c r="A82" s="25"/>
      <c r="B82" s="25"/>
      <c r="C82" s="21" t="s">
        <v>565</v>
      </c>
      <c r="D82" s="25"/>
      <c r="E82" s="25"/>
      <c r="F82" s="25"/>
      <c r="G82" s="25"/>
      <c r="H82" s="25"/>
      <c r="I82" s="23">
        <v>520000</v>
      </c>
      <c r="J82" s="23">
        <v>520000</v>
      </c>
      <c r="K82" s="23">
        <v>520000</v>
      </c>
      <c r="L82" s="23"/>
      <c r="M82" s="23"/>
      <c r="N82" s="23"/>
      <c r="O82" s="23"/>
      <c r="P82" s="23"/>
      <c r="Q82" s="23"/>
      <c r="R82" s="23"/>
      <c r="S82" s="23"/>
      <c r="T82" s="23"/>
      <c r="U82" s="23"/>
      <c r="V82" s="23"/>
      <c r="W82" s="23"/>
    </row>
    <row r="83" ht="18.75" customHeight="1" spans="1:23">
      <c r="A83" s="126" t="s">
        <v>502</v>
      </c>
      <c r="B83" s="126" t="s">
        <v>566</v>
      </c>
      <c r="C83" s="21" t="s">
        <v>565</v>
      </c>
      <c r="D83" s="126" t="s">
        <v>72</v>
      </c>
      <c r="E83" s="126" t="s">
        <v>168</v>
      </c>
      <c r="F83" s="126" t="s">
        <v>285</v>
      </c>
      <c r="G83" s="126" t="s">
        <v>504</v>
      </c>
      <c r="H83" s="126" t="s">
        <v>505</v>
      </c>
      <c r="I83" s="23">
        <v>520000</v>
      </c>
      <c r="J83" s="23">
        <v>520000</v>
      </c>
      <c r="K83" s="23">
        <v>520000</v>
      </c>
      <c r="L83" s="23"/>
      <c r="M83" s="23"/>
      <c r="N83" s="23"/>
      <c r="O83" s="23"/>
      <c r="P83" s="23"/>
      <c r="Q83" s="23"/>
      <c r="R83" s="23"/>
      <c r="S83" s="23"/>
      <c r="T83" s="23"/>
      <c r="U83" s="23"/>
      <c r="V83" s="23"/>
      <c r="W83" s="23"/>
    </row>
    <row r="84" ht="18.75" customHeight="1" spans="1:23">
      <c r="A84" s="25"/>
      <c r="B84" s="25"/>
      <c r="C84" s="21" t="s">
        <v>567</v>
      </c>
      <c r="D84" s="25"/>
      <c r="E84" s="25"/>
      <c r="F84" s="25"/>
      <c r="G84" s="25"/>
      <c r="H84" s="25"/>
      <c r="I84" s="23">
        <v>9808736.2</v>
      </c>
      <c r="J84" s="23">
        <v>9808736.2</v>
      </c>
      <c r="K84" s="23">
        <v>9808736.2</v>
      </c>
      <c r="L84" s="23"/>
      <c r="M84" s="23"/>
      <c r="N84" s="23"/>
      <c r="O84" s="23"/>
      <c r="P84" s="23"/>
      <c r="Q84" s="23"/>
      <c r="R84" s="23"/>
      <c r="S84" s="23"/>
      <c r="T84" s="23"/>
      <c r="U84" s="23"/>
      <c r="V84" s="23"/>
      <c r="W84" s="23"/>
    </row>
    <row r="85" ht="18.75" customHeight="1" spans="1:23">
      <c r="A85" s="126" t="s">
        <v>502</v>
      </c>
      <c r="B85" s="126" t="s">
        <v>568</v>
      </c>
      <c r="C85" s="21" t="s">
        <v>567</v>
      </c>
      <c r="D85" s="126" t="s">
        <v>72</v>
      </c>
      <c r="E85" s="126" t="s">
        <v>151</v>
      </c>
      <c r="F85" s="126" t="s">
        <v>275</v>
      </c>
      <c r="G85" s="126" t="s">
        <v>516</v>
      </c>
      <c r="H85" s="126" t="s">
        <v>517</v>
      </c>
      <c r="I85" s="23">
        <v>9808736.2</v>
      </c>
      <c r="J85" s="23">
        <v>9808736.2</v>
      </c>
      <c r="K85" s="23">
        <v>9808736.2</v>
      </c>
      <c r="L85" s="23"/>
      <c r="M85" s="23"/>
      <c r="N85" s="23"/>
      <c r="O85" s="23"/>
      <c r="P85" s="23"/>
      <c r="Q85" s="23"/>
      <c r="R85" s="23"/>
      <c r="S85" s="23"/>
      <c r="T85" s="23"/>
      <c r="U85" s="23"/>
      <c r="V85" s="23"/>
      <c r="W85" s="23"/>
    </row>
    <row r="86" ht="18.75" customHeight="1" spans="1:23">
      <c r="A86" s="25"/>
      <c r="B86" s="25"/>
      <c r="C86" s="21" t="s">
        <v>569</v>
      </c>
      <c r="D86" s="25"/>
      <c r="E86" s="25"/>
      <c r="F86" s="25"/>
      <c r="G86" s="25"/>
      <c r="H86" s="25"/>
      <c r="I86" s="23">
        <v>300000</v>
      </c>
      <c r="J86" s="23">
        <v>300000</v>
      </c>
      <c r="K86" s="23">
        <v>300000</v>
      </c>
      <c r="L86" s="23"/>
      <c r="M86" s="23"/>
      <c r="N86" s="23"/>
      <c r="O86" s="23"/>
      <c r="P86" s="23"/>
      <c r="Q86" s="23"/>
      <c r="R86" s="23"/>
      <c r="S86" s="23"/>
      <c r="T86" s="23"/>
      <c r="U86" s="23"/>
      <c r="V86" s="23"/>
      <c r="W86" s="23"/>
    </row>
    <row r="87" ht="18.75" customHeight="1" spans="1:23">
      <c r="A87" s="126" t="s">
        <v>502</v>
      </c>
      <c r="B87" s="126" t="s">
        <v>570</v>
      </c>
      <c r="C87" s="21" t="s">
        <v>569</v>
      </c>
      <c r="D87" s="126" t="s">
        <v>72</v>
      </c>
      <c r="E87" s="126" t="s">
        <v>157</v>
      </c>
      <c r="F87" s="126" t="s">
        <v>278</v>
      </c>
      <c r="G87" s="126" t="s">
        <v>557</v>
      </c>
      <c r="H87" s="126" t="s">
        <v>558</v>
      </c>
      <c r="I87" s="23">
        <v>300000</v>
      </c>
      <c r="J87" s="23">
        <v>300000</v>
      </c>
      <c r="K87" s="23">
        <v>300000</v>
      </c>
      <c r="L87" s="23"/>
      <c r="M87" s="23"/>
      <c r="N87" s="23"/>
      <c r="O87" s="23"/>
      <c r="P87" s="23"/>
      <c r="Q87" s="23"/>
      <c r="R87" s="23"/>
      <c r="S87" s="23"/>
      <c r="T87" s="23"/>
      <c r="U87" s="23"/>
      <c r="V87" s="23"/>
      <c r="W87" s="23"/>
    </row>
    <row r="88" ht="18.75" customHeight="1" spans="1:23">
      <c r="A88" s="25"/>
      <c r="B88" s="25"/>
      <c r="C88" s="21" t="s">
        <v>571</v>
      </c>
      <c r="D88" s="25"/>
      <c r="E88" s="25"/>
      <c r="F88" s="25"/>
      <c r="G88" s="25"/>
      <c r="H88" s="25"/>
      <c r="I88" s="23">
        <v>20000</v>
      </c>
      <c r="J88" s="23">
        <v>20000</v>
      </c>
      <c r="K88" s="23">
        <v>20000</v>
      </c>
      <c r="L88" s="23"/>
      <c r="M88" s="23"/>
      <c r="N88" s="23"/>
      <c r="O88" s="23"/>
      <c r="P88" s="23"/>
      <c r="Q88" s="23"/>
      <c r="R88" s="23"/>
      <c r="S88" s="23"/>
      <c r="T88" s="23"/>
      <c r="U88" s="23"/>
      <c r="V88" s="23"/>
      <c r="W88" s="23"/>
    </row>
    <row r="89" ht="18.75" customHeight="1" spans="1:23">
      <c r="A89" s="126" t="s">
        <v>502</v>
      </c>
      <c r="B89" s="126" t="s">
        <v>572</v>
      </c>
      <c r="C89" s="21" t="s">
        <v>571</v>
      </c>
      <c r="D89" s="126" t="s">
        <v>72</v>
      </c>
      <c r="E89" s="126" t="s">
        <v>92</v>
      </c>
      <c r="F89" s="126" t="s">
        <v>233</v>
      </c>
      <c r="G89" s="126" t="s">
        <v>402</v>
      </c>
      <c r="H89" s="126" t="s">
        <v>403</v>
      </c>
      <c r="I89" s="23">
        <v>20000</v>
      </c>
      <c r="J89" s="23">
        <v>20000</v>
      </c>
      <c r="K89" s="23">
        <v>20000</v>
      </c>
      <c r="L89" s="23"/>
      <c r="M89" s="23"/>
      <c r="N89" s="23"/>
      <c r="O89" s="23"/>
      <c r="P89" s="23"/>
      <c r="Q89" s="23"/>
      <c r="R89" s="23"/>
      <c r="S89" s="23"/>
      <c r="T89" s="23"/>
      <c r="U89" s="23"/>
      <c r="V89" s="23"/>
      <c r="W89" s="23"/>
    </row>
    <row r="90" ht="18.75" customHeight="1" spans="1:23">
      <c r="A90" s="25"/>
      <c r="B90" s="25"/>
      <c r="C90" s="21" t="s">
        <v>573</v>
      </c>
      <c r="D90" s="25"/>
      <c r="E90" s="25"/>
      <c r="F90" s="25"/>
      <c r="G90" s="25"/>
      <c r="H90" s="25"/>
      <c r="I90" s="23">
        <v>40000</v>
      </c>
      <c r="J90" s="23">
        <v>40000</v>
      </c>
      <c r="K90" s="23">
        <v>40000</v>
      </c>
      <c r="L90" s="23"/>
      <c r="M90" s="23"/>
      <c r="N90" s="23"/>
      <c r="O90" s="23"/>
      <c r="P90" s="23"/>
      <c r="Q90" s="23"/>
      <c r="R90" s="23"/>
      <c r="S90" s="23"/>
      <c r="T90" s="23"/>
      <c r="U90" s="23"/>
      <c r="V90" s="23"/>
      <c r="W90" s="23"/>
    </row>
    <row r="91" ht="18.75" customHeight="1" spans="1:23">
      <c r="A91" s="126" t="s">
        <v>502</v>
      </c>
      <c r="B91" s="126" t="s">
        <v>574</v>
      </c>
      <c r="C91" s="21" t="s">
        <v>573</v>
      </c>
      <c r="D91" s="126" t="s">
        <v>72</v>
      </c>
      <c r="E91" s="126" t="s">
        <v>89</v>
      </c>
      <c r="F91" s="126" t="s">
        <v>233</v>
      </c>
      <c r="G91" s="126" t="s">
        <v>544</v>
      </c>
      <c r="H91" s="126" t="s">
        <v>545</v>
      </c>
      <c r="I91" s="23">
        <v>20000</v>
      </c>
      <c r="J91" s="23">
        <v>20000</v>
      </c>
      <c r="K91" s="23">
        <v>20000</v>
      </c>
      <c r="L91" s="23"/>
      <c r="M91" s="23"/>
      <c r="N91" s="23"/>
      <c r="O91" s="23"/>
      <c r="P91" s="23"/>
      <c r="Q91" s="23"/>
      <c r="R91" s="23"/>
      <c r="S91" s="23"/>
      <c r="T91" s="23"/>
      <c r="U91" s="23"/>
      <c r="V91" s="23"/>
      <c r="W91" s="23"/>
    </row>
    <row r="92" ht="18.75" customHeight="1" spans="1:23">
      <c r="A92" s="126" t="s">
        <v>502</v>
      </c>
      <c r="B92" s="126" t="s">
        <v>574</v>
      </c>
      <c r="C92" s="21" t="s">
        <v>573</v>
      </c>
      <c r="D92" s="126" t="s">
        <v>72</v>
      </c>
      <c r="E92" s="126" t="s">
        <v>89</v>
      </c>
      <c r="F92" s="126" t="s">
        <v>233</v>
      </c>
      <c r="G92" s="126" t="s">
        <v>511</v>
      </c>
      <c r="H92" s="126" t="s">
        <v>512</v>
      </c>
      <c r="I92" s="23">
        <v>20000</v>
      </c>
      <c r="J92" s="23">
        <v>20000</v>
      </c>
      <c r="K92" s="23">
        <v>20000</v>
      </c>
      <c r="L92" s="23"/>
      <c r="M92" s="23"/>
      <c r="N92" s="23"/>
      <c r="O92" s="23"/>
      <c r="P92" s="23"/>
      <c r="Q92" s="23"/>
      <c r="R92" s="23"/>
      <c r="S92" s="23"/>
      <c r="T92" s="23"/>
      <c r="U92" s="23"/>
      <c r="V92" s="23"/>
      <c r="W92" s="23"/>
    </row>
    <row r="93" ht="18.75" customHeight="1" spans="1:23">
      <c r="A93" s="25"/>
      <c r="B93" s="25"/>
      <c r="C93" s="21" t="s">
        <v>575</v>
      </c>
      <c r="D93" s="25"/>
      <c r="E93" s="25"/>
      <c r="F93" s="25"/>
      <c r="G93" s="25"/>
      <c r="H93" s="25"/>
      <c r="I93" s="23">
        <v>50000</v>
      </c>
      <c r="J93" s="23">
        <v>50000</v>
      </c>
      <c r="K93" s="23">
        <v>50000</v>
      </c>
      <c r="L93" s="23"/>
      <c r="M93" s="23"/>
      <c r="N93" s="23"/>
      <c r="O93" s="23"/>
      <c r="P93" s="23"/>
      <c r="Q93" s="23"/>
      <c r="R93" s="23"/>
      <c r="S93" s="23"/>
      <c r="T93" s="23"/>
      <c r="U93" s="23"/>
      <c r="V93" s="23"/>
      <c r="W93" s="23"/>
    </row>
    <row r="94" ht="18.75" customHeight="1" spans="1:23">
      <c r="A94" s="126" t="s">
        <v>502</v>
      </c>
      <c r="B94" s="126" t="s">
        <v>576</v>
      </c>
      <c r="C94" s="21" t="s">
        <v>575</v>
      </c>
      <c r="D94" s="126" t="s">
        <v>72</v>
      </c>
      <c r="E94" s="126" t="s">
        <v>92</v>
      </c>
      <c r="F94" s="126" t="s">
        <v>233</v>
      </c>
      <c r="G94" s="126" t="s">
        <v>361</v>
      </c>
      <c r="H94" s="126" t="s">
        <v>362</v>
      </c>
      <c r="I94" s="23">
        <v>50000</v>
      </c>
      <c r="J94" s="23">
        <v>50000</v>
      </c>
      <c r="K94" s="23">
        <v>50000</v>
      </c>
      <c r="L94" s="23"/>
      <c r="M94" s="23"/>
      <c r="N94" s="23"/>
      <c r="O94" s="23"/>
      <c r="P94" s="23"/>
      <c r="Q94" s="23"/>
      <c r="R94" s="23"/>
      <c r="S94" s="23"/>
      <c r="T94" s="23"/>
      <c r="U94" s="23"/>
      <c r="V94" s="23"/>
      <c r="W94" s="23"/>
    </row>
    <row r="95" ht="18.75" customHeight="1" spans="1:23">
      <c r="A95" s="35" t="s">
        <v>184</v>
      </c>
      <c r="B95" s="36"/>
      <c r="C95" s="36"/>
      <c r="D95" s="36"/>
      <c r="E95" s="36"/>
      <c r="F95" s="36"/>
      <c r="G95" s="36"/>
      <c r="H95" s="37"/>
      <c r="I95" s="23">
        <v>24783700</v>
      </c>
      <c r="J95" s="23">
        <v>17433700</v>
      </c>
      <c r="K95" s="23">
        <v>17433700</v>
      </c>
      <c r="L95" s="23">
        <v>7350000</v>
      </c>
      <c r="M95" s="23"/>
      <c r="N95" s="23"/>
      <c r="O95" s="23"/>
      <c r="P95" s="23"/>
      <c r="Q95" s="23"/>
      <c r="R95" s="23"/>
      <c r="S95" s="23"/>
      <c r="T95" s="23"/>
      <c r="U95" s="23"/>
      <c r="V95" s="23"/>
      <c r="W95" s="23"/>
    </row>
  </sheetData>
  <mergeCells count="28">
    <mergeCell ref="A2:W2"/>
    <mergeCell ref="A3:H3"/>
    <mergeCell ref="J4:M4"/>
    <mergeCell ref="N4:P4"/>
    <mergeCell ref="R4:W4"/>
    <mergeCell ref="A95:H9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90"/>
  <sheetViews>
    <sheetView showZeros="0" topLeftCell="A179" workbookViewId="0">
      <selection activeCell="A1" sqref="$A1:$XFD1048576"/>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Format="1" ht="15" customHeight="1" spans="10:10">
      <c r="J1" s="88" t="s">
        <v>577</v>
      </c>
    </row>
    <row r="2" ht="36.75" customHeight="1" spans="1:10">
      <c r="A2" s="5" t="str">
        <f>"2025"&amp;"年部门项目支出绩效目标表"</f>
        <v>2025年部门项目支出绩效目标表</v>
      </c>
      <c r="B2" s="6"/>
      <c r="C2" s="6"/>
      <c r="D2" s="6"/>
      <c r="E2" s="6"/>
      <c r="F2" s="51"/>
      <c r="G2" s="6"/>
      <c r="H2" s="51"/>
      <c r="I2" s="51"/>
      <c r="J2" s="6"/>
    </row>
    <row r="3" customFormat="1" ht="18.75" customHeight="1" spans="1:8">
      <c r="A3" s="7" t="str">
        <f>"单位名称："&amp;"耿马傣族佤族自治县孟定镇"</f>
        <v>单位名称：耿马傣族佤族自治县孟定镇</v>
      </c>
      <c r="B3" s="3"/>
      <c r="C3" s="3"/>
      <c r="D3" s="3"/>
      <c r="E3" s="3"/>
      <c r="F3" s="52"/>
      <c r="G3" s="3"/>
      <c r="H3" s="52"/>
    </row>
    <row r="4" ht="18.75" customHeight="1" spans="1:10">
      <c r="A4" s="46" t="s">
        <v>578</v>
      </c>
      <c r="B4" s="46" t="s">
        <v>579</v>
      </c>
      <c r="C4" s="46" t="s">
        <v>580</v>
      </c>
      <c r="D4" s="46" t="s">
        <v>581</v>
      </c>
      <c r="E4" s="46" t="s">
        <v>582</v>
      </c>
      <c r="F4" s="53" t="s">
        <v>583</v>
      </c>
      <c r="G4" s="46" t="s">
        <v>584</v>
      </c>
      <c r="H4" s="53" t="s">
        <v>585</v>
      </c>
      <c r="I4" s="53" t="s">
        <v>586</v>
      </c>
      <c r="J4" s="46" t="s">
        <v>587</v>
      </c>
    </row>
    <row r="5" ht="18.75" customHeight="1" spans="1:10">
      <c r="A5" s="121">
        <v>1</v>
      </c>
      <c r="B5" s="121">
        <v>2</v>
      </c>
      <c r="C5" s="121">
        <v>3</v>
      </c>
      <c r="D5" s="121">
        <v>4</v>
      </c>
      <c r="E5" s="121">
        <v>5</v>
      </c>
      <c r="F5" s="121">
        <v>6</v>
      </c>
      <c r="G5" s="121">
        <v>7</v>
      </c>
      <c r="H5" s="121">
        <v>8</v>
      </c>
      <c r="I5" s="121">
        <v>9</v>
      </c>
      <c r="J5" s="121">
        <v>10</v>
      </c>
    </row>
    <row r="6" ht="18.75" customHeight="1" spans="1:10">
      <c r="A6" s="34" t="s">
        <v>70</v>
      </c>
      <c r="B6" s="47"/>
      <c r="C6" s="47"/>
      <c r="D6" s="47"/>
      <c r="E6" s="54"/>
      <c r="F6" s="55"/>
      <c r="G6" s="54"/>
      <c r="H6" s="55"/>
      <c r="I6" s="55"/>
      <c r="J6" s="54"/>
    </row>
    <row r="7" ht="18.75" customHeight="1" spans="1:10">
      <c r="A7" s="122" t="s">
        <v>72</v>
      </c>
      <c r="B7" s="21"/>
      <c r="C7" s="21"/>
      <c r="D7" s="21"/>
      <c r="E7" s="34"/>
      <c r="F7" s="21"/>
      <c r="G7" s="34"/>
      <c r="H7" s="21"/>
      <c r="I7" s="21"/>
      <c r="J7" s="34"/>
    </row>
    <row r="8" ht="18.75" customHeight="1" spans="1:10">
      <c r="A8" s="211" t="s">
        <v>569</v>
      </c>
      <c r="B8" s="21" t="s">
        <v>588</v>
      </c>
      <c r="C8" s="21" t="s">
        <v>589</v>
      </c>
      <c r="D8" s="21" t="s">
        <v>590</v>
      </c>
      <c r="E8" s="34" t="s">
        <v>591</v>
      </c>
      <c r="F8" s="21" t="s">
        <v>592</v>
      </c>
      <c r="G8" s="34" t="s">
        <v>593</v>
      </c>
      <c r="H8" s="21" t="s">
        <v>594</v>
      </c>
      <c r="I8" s="21" t="s">
        <v>595</v>
      </c>
      <c r="J8" s="34" t="s">
        <v>596</v>
      </c>
    </row>
    <row r="9" ht="18.75" customHeight="1" spans="1:10">
      <c r="A9" s="211" t="s">
        <v>569</v>
      </c>
      <c r="B9" s="21" t="s">
        <v>588</v>
      </c>
      <c r="C9" s="21" t="s">
        <v>589</v>
      </c>
      <c r="D9" s="21" t="s">
        <v>597</v>
      </c>
      <c r="E9" s="34" t="s">
        <v>598</v>
      </c>
      <c r="F9" s="21" t="s">
        <v>592</v>
      </c>
      <c r="G9" s="34" t="s">
        <v>599</v>
      </c>
      <c r="H9" s="21" t="s">
        <v>600</v>
      </c>
      <c r="I9" s="21" t="s">
        <v>595</v>
      </c>
      <c r="J9" s="34" t="s">
        <v>601</v>
      </c>
    </row>
    <row r="10" ht="18.75" customHeight="1" spans="1:10">
      <c r="A10" s="211" t="s">
        <v>569</v>
      </c>
      <c r="B10" s="21" t="s">
        <v>588</v>
      </c>
      <c r="C10" s="21" t="s">
        <v>589</v>
      </c>
      <c r="D10" s="21" t="s">
        <v>602</v>
      </c>
      <c r="E10" s="34" t="s">
        <v>603</v>
      </c>
      <c r="F10" s="21" t="s">
        <v>592</v>
      </c>
      <c r="G10" s="34" t="s">
        <v>599</v>
      </c>
      <c r="H10" s="21" t="s">
        <v>600</v>
      </c>
      <c r="I10" s="21" t="s">
        <v>595</v>
      </c>
      <c r="J10" s="34" t="s">
        <v>604</v>
      </c>
    </row>
    <row r="11" ht="18.75" customHeight="1" spans="1:10">
      <c r="A11" s="211" t="s">
        <v>569</v>
      </c>
      <c r="B11" s="21" t="s">
        <v>588</v>
      </c>
      <c r="C11" s="21" t="s">
        <v>605</v>
      </c>
      <c r="D11" s="21" t="s">
        <v>606</v>
      </c>
      <c r="E11" s="34" t="s">
        <v>607</v>
      </c>
      <c r="F11" s="21" t="s">
        <v>592</v>
      </c>
      <c r="G11" s="34" t="s">
        <v>608</v>
      </c>
      <c r="H11" s="21" t="s">
        <v>609</v>
      </c>
      <c r="I11" s="21" t="s">
        <v>595</v>
      </c>
      <c r="J11" s="34" t="s">
        <v>610</v>
      </c>
    </row>
    <row r="12" ht="18.75" customHeight="1" spans="1:10">
      <c r="A12" s="211" t="s">
        <v>569</v>
      </c>
      <c r="B12" s="21" t="s">
        <v>588</v>
      </c>
      <c r="C12" s="21" t="s">
        <v>611</v>
      </c>
      <c r="D12" s="21" t="s">
        <v>612</v>
      </c>
      <c r="E12" s="34" t="s">
        <v>613</v>
      </c>
      <c r="F12" s="21" t="s">
        <v>614</v>
      </c>
      <c r="G12" s="34" t="s">
        <v>615</v>
      </c>
      <c r="H12" s="21" t="s">
        <v>600</v>
      </c>
      <c r="I12" s="21" t="s">
        <v>616</v>
      </c>
      <c r="J12" s="34" t="s">
        <v>617</v>
      </c>
    </row>
    <row r="13" ht="18.75" customHeight="1" spans="1:10">
      <c r="A13" s="211" t="s">
        <v>532</v>
      </c>
      <c r="B13" s="21" t="s">
        <v>618</v>
      </c>
      <c r="C13" s="21" t="s">
        <v>589</v>
      </c>
      <c r="D13" s="21" t="s">
        <v>590</v>
      </c>
      <c r="E13" s="34" t="s">
        <v>619</v>
      </c>
      <c r="F13" s="21" t="s">
        <v>592</v>
      </c>
      <c r="G13" s="34" t="s">
        <v>620</v>
      </c>
      <c r="H13" s="21" t="s">
        <v>621</v>
      </c>
      <c r="I13" s="21" t="s">
        <v>616</v>
      </c>
      <c r="J13" s="34" t="s">
        <v>622</v>
      </c>
    </row>
    <row r="14" ht="18.75" customHeight="1" spans="1:10">
      <c r="A14" s="211" t="s">
        <v>532</v>
      </c>
      <c r="B14" s="21" t="s">
        <v>618</v>
      </c>
      <c r="C14" s="21" t="s">
        <v>589</v>
      </c>
      <c r="D14" s="21" t="s">
        <v>597</v>
      </c>
      <c r="E14" s="34" t="s">
        <v>623</v>
      </c>
      <c r="F14" s="21" t="s">
        <v>592</v>
      </c>
      <c r="G14" s="34" t="s">
        <v>599</v>
      </c>
      <c r="H14" s="21" t="s">
        <v>600</v>
      </c>
      <c r="I14" s="21" t="s">
        <v>616</v>
      </c>
      <c r="J14" s="34" t="s">
        <v>624</v>
      </c>
    </row>
    <row r="15" ht="18.75" customHeight="1" spans="1:10">
      <c r="A15" s="211" t="s">
        <v>532</v>
      </c>
      <c r="B15" s="21" t="s">
        <v>618</v>
      </c>
      <c r="C15" s="21" t="s">
        <v>589</v>
      </c>
      <c r="D15" s="21" t="s">
        <v>602</v>
      </c>
      <c r="E15" s="34" t="s">
        <v>625</v>
      </c>
      <c r="F15" s="21" t="s">
        <v>592</v>
      </c>
      <c r="G15" s="34" t="s">
        <v>599</v>
      </c>
      <c r="H15" s="21" t="s">
        <v>600</v>
      </c>
      <c r="I15" s="21" t="s">
        <v>616</v>
      </c>
      <c r="J15" s="34" t="s">
        <v>626</v>
      </c>
    </row>
    <row r="16" ht="18.75" customHeight="1" spans="1:10">
      <c r="A16" s="211" t="s">
        <v>532</v>
      </c>
      <c r="B16" s="21" t="s">
        <v>618</v>
      </c>
      <c r="C16" s="21" t="s">
        <v>589</v>
      </c>
      <c r="D16" s="21" t="s">
        <v>627</v>
      </c>
      <c r="E16" s="34" t="s">
        <v>628</v>
      </c>
      <c r="F16" s="21" t="s">
        <v>629</v>
      </c>
      <c r="G16" s="34" t="s">
        <v>630</v>
      </c>
      <c r="H16" s="21" t="s">
        <v>631</v>
      </c>
      <c r="I16" s="21" t="s">
        <v>616</v>
      </c>
      <c r="J16" s="34" t="s">
        <v>632</v>
      </c>
    </row>
    <row r="17" ht="18.75" customHeight="1" spans="1:10">
      <c r="A17" s="211" t="s">
        <v>532</v>
      </c>
      <c r="B17" s="21" t="s">
        <v>618</v>
      </c>
      <c r="C17" s="21" t="s">
        <v>605</v>
      </c>
      <c r="D17" s="21" t="s">
        <v>606</v>
      </c>
      <c r="E17" s="34" t="s">
        <v>633</v>
      </c>
      <c r="F17" s="21" t="s">
        <v>592</v>
      </c>
      <c r="G17" s="34" t="s">
        <v>634</v>
      </c>
      <c r="H17" s="21" t="s">
        <v>609</v>
      </c>
      <c r="I17" s="21" t="s">
        <v>595</v>
      </c>
      <c r="J17" s="34" t="s">
        <v>635</v>
      </c>
    </row>
    <row r="18" ht="18.75" customHeight="1" spans="1:10">
      <c r="A18" s="211" t="s">
        <v>532</v>
      </c>
      <c r="B18" s="21" t="s">
        <v>618</v>
      </c>
      <c r="C18" s="21" t="s">
        <v>611</v>
      </c>
      <c r="D18" s="21" t="s">
        <v>612</v>
      </c>
      <c r="E18" s="34" t="s">
        <v>636</v>
      </c>
      <c r="F18" s="21" t="s">
        <v>614</v>
      </c>
      <c r="G18" s="34" t="s">
        <v>615</v>
      </c>
      <c r="H18" s="21" t="s">
        <v>600</v>
      </c>
      <c r="I18" s="21" t="s">
        <v>616</v>
      </c>
      <c r="J18" s="34" t="s">
        <v>637</v>
      </c>
    </row>
    <row r="19" ht="18.75" customHeight="1" spans="1:10">
      <c r="A19" s="211" t="s">
        <v>553</v>
      </c>
      <c r="B19" s="21" t="s">
        <v>638</v>
      </c>
      <c r="C19" s="21" t="s">
        <v>589</v>
      </c>
      <c r="D19" s="21" t="s">
        <v>590</v>
      </c>
      <c r="E19" s="34" t="s">
        <v>619</v>
      </c>
      <c r="F19" s="21" t="s">
        <v>614</v>
      </c>
      <c r="G19" s="34" t="s">
        <v>639</v>
      </c>
      <c r="H19" s="21" t="s">
        <v>621</v>
      </c>
      <c r="I19" s="21" t="s">
        <v>616</v>
      </c>
      <c r="J19" s="34" t="s">
        <v>622</v>
      </c>
    </row>
    <row r="20" ht="18.75" customHeight="1" spans="1:10">
      <c r="A20" s="211" t="s">
        <v>553</v>
      </c>
      <c r="B20" s="21" t="s">
        <v>638</v>
      </c>
      <c r="C20" s="21" t="s">
        <v>589</v>
      </c>
      <c r="D20" s="21" t="s">
        <v>597</v>
      </c>
      <c r="E20" s="34" t="s">
        <v>623</v>
      </c>
      <c r="F20" s="21" t="s">
        <v>614</v>
      </c>
      <c r="G20" s="34" t="s">
        <v>615</v>
      </c>
      <c r="H20" s="21" t="s">
        <v>600</v>
      </c>
      <c r="I20" s="21" t="s">
        <v>616</v>
      </c>
      <c r="J20" s="34" t="s">
        <v>624</v>
      </c>
    </row>
    <row r="21" ht="18.75" customHeight="1" spans="1:10">
      <c r="A21" s="211" t="s">
        <v>553</v>
      </c>
      <c r="B21" s="21" t="s">
        <v>638</v>
      </c>
      <c r="C21" s="21" t="s">
        <v>589</v>
      </c>
      <c r="D21" s="21" t="s">
        <v>602</v>
      </c>
      <c r="E21" s="34" t="s">
        <v>625</v>
      </c>
      <c r="F21" s="21" t="s">
        <v>592</v>
      </c>
      <c r="G21" s="34" t="s">
        <v>599</v>
      </c>
      <c r="H21" s="21" t="s">
        <v>600</v>
      </c>
      <c r="I21" s="21" t="s">
        <v>616</v>
      </c>
      <c r="J21" s="34" t="s">
        <v>626</v>
      </c>
    </row>
    <row r="22" ht="18.75" customHeight="1" spans="1:10">
      <c r="A22" s="211" t="s">
        <v>553</v>
      </c>
      <c r="B22" s="21" t="s">
        <v>638</v>
      </c>
      <c r="C22" s="21" t="s">
        <v>589</v>
      </c>
      <c r="D22" s="21" t="s">
        <v>602</v>
      </c>
      <c r="E22" s="34" t="s">
        <v>640</v>
      </c>
      <c r="F22" s="21" t="s">
        <v>592</v>
      </c>
      <c r="G22" s="34" t="s">
        <v>599</v>
      </c>
      <c r="H22" s="21" t="s">
        <v>600</v>
      </c>
      <c r="I22" s="21" t="s">
        <v>616</v>
      </c>
      <c r="J22" s="34" t="s">
        <v>641</v>
      </c>
    </row>
    <row r="23" ht="18.75" customHeight="1" spans="1:10">
      <c r="A23" s="211" t="s">
        <v>553</v>
      </c>
      <c r="B23" s="21" t="s">
        <v>638</v>
      </c>
      <c r="C23" s="21" t="s">
        <v>605</v>
      </c>
      <c r="D23" s="21" t="s">
        <v>606</v>
      </c>
      <c r="E23" s="34" t="s">
        <v>642</v>
      </c>
      <c r="F23" s="21" t="s">
        <v>592</v>
      </c>
      <c r="G23" s="34" t="s">
        <v>634</v>
      </c>
      <c r="H23" s="21" t="s">
        <v>609</v>
      </c>
      <c r="I23" s="21" t="s">
        <v>595</v>
      </c>
      <c r="J23" s="34" t="s">
        <v>635</v>
      </c>
    </row>
    <row r="24" ht="18.75" customHeight="1" spans="1:10">
      <c r="A24" s="211" t="s">
        <v>553</v>
      </c>
      <c r="B24" s="21" t="s">
        <v>638</v>
      </c>
      <c r="C24" s="21" t="s">
        <v>611</v>
      </c>
      <c r="D24" s="21" t="s">
        <v>612</v>
      </c>
      <c r="E24" s="34" t="s">
        <v>636</v>
      </c>
      <c r="F24" s="21" t="s">
        <v>614</v>
      </c>
      <c r="G24" s="34" t="s">
        <v>615</v>
      </c>
      <c r="H24" s="21" t="s">
        <v>600</v>
      </c>
      <c r="I24" s="21" t="s">
        <v>616</v>
      </c>
      <c r="J24" s="34" t="s">
        <v>637</v>
      </c>
    </row>
    <row r="25" ht="18.75" customHeight="1" spans="1:10">
      <c r="A25" s="211" t="s">
        <v>536</v>
      </c>
      <c r="B25" s="21" t="s">
        <v>643</v>
      </c>
      <c r="C25" s="21" t="s">
        <v>589</v>
      </c>
      <c r="D25" s="21" t="s">
        <v>590</v>
      </c>
      <c r="E25" s="34" t="s">
        <v>644</v>
      </c>
      <c r="F25" s="21" t="s">
        <v>592</v>
      </c>
      <c r="G25" s="34" t="s">
        <v>645</v>
      </c>
      <c r="H25" s="21" t="s">
        <v>594</v>
      </c>
      <c r="I25" s="21" t="s">
        <v>616</v>
      </c>
      <c r="J25" s="34" t="s">
        <v>646</v>
      </c>
    </row>
    <row r="26" ht="18.75" customHeight="1" spans="1:10">
      <c r="A26" s="211" t="s">
        <v>536</v>
      </c>
      <c r="B26" s="21" t="s">
        <v>647</v>
      </c>
      <c r="C26" s="21" t="s">
        <v>589</v>
      </c>
      <c r="D26" s="21" t="s">
        <v>590</v>
      </c>
      <c r="E26" s="34" t="s">
        <v>648</v>
      </c>
      <c r="F26" s="21" t="s">
        <v>614</v>
      </c>
      <c r="G26" s="34" t="s">
        <v>649</v>
      </c>
      <c r="H26" s="21" t="s">
        <v>650</v>
      </c>
      <c r="I26" s="21" t="s">
        <v>616</v>
      </c>
      <c r="J26" s="34" t="s">
        <v>651</v>
      </c>
    </row>
    <row r="27" ht="18.75" customHeight="1" spans="1:10">
      <c r="A27" s="211" t="s">
        <v>536</v>
      </c>
      <c r="B27" s="21" t="s">
        <v>647</v>
      </c>
      <c r="C27" s="21" t="s">
        <v>589</v>
      </c>
      <c r="D27" s="21" t="s">
        <v>590</v>
      </c>
      <c r="E27" s="34" t="s">
        <v>652</v>
      </c>
      <c r="F27" s="21" t="s">
        <v>614</v>
      </c>
      <c r="G27" s="34" t="s">
        <v>653</v>
      </c>
      <c r="H27" s="21" t="s">
        <v>654</v>
      </c>
      <c r="I27" s="21" t="s">
        <v>616</v>
      </c>
      <c r="J27" s="34" t="s">
        <v>655</v>
      </c>
    </row>
    <row r="28" ht="18.75" customHeight="1" spans="1:10">
      <c r="A28" s="211" t="s">
        <v>536</v>
      </c>
      <c r="B28" s="21" t="s">
        <v>647</v>
      </c>
      <c r="C28" s="21" t="s">
        <v>589</v>
      </c>
      <c r="D28" s="21" t="s">
        <v>597</v>
      </c>
      <c r="E28" s="34" t="s">
        <v>656</v>
      </c>
      <c r="F28" s="21" t="s">
        <v>592</v>
      </c>
      <c r="G28" s="34" t="s">
        <v>599</v>
      </c>
      <c r="H28" s="21" t="s">
        <v>600</v>
      </c>
      <c r="I28" s="21" t="s">
        <v>616</v>
      </c>
      <c r="J28" s="34" t="s">
        <v>657</v>
      </c>
    </row>
    <row r="29" ht="18.75" customHeight="1" spans="1:10">
      <c r="A29" s="211" t="s">
        <v>536</v>
      </c>
      <c r="B29" s="21" t="s">
        <v>647</v>
      </c>
      <c r="C29" s="21" t="s">
        <v>589</v>
      </c>
      <c r="D29" s="21" t="s">
        <v>602</v>
      </c>
      <c r="E29" s="34" t="s">
        <v>658</v>
      </c>
      <c r="F29" s="21" t="s">
        <v>592</v>
      </c>
      <c r="G29" s="34" t="s">
        <v>599</v>
      </c>
      <c r="H29" s="21" t="s">
        <v>600</v>
      </c>
      <c r="I29" s="21" t="s">
        <v>616</v>
      </c>
      <c r="J29" s="34" t="s">
        <v>659</v>
      </c>
    </row>
    <row r="30" ht="18.75" customHeight="1" spans="1:10">
      <c r="A30" s="211" t="s">
        <v>536</v>
      </c>
      <c r="B30" s="21" t="s">
        <v>647</v>
      </c>
      <c r="C30" s="21" t="s">
        <v>589</v>
      </c>
      <c r="D30" s="21" t="s">
        <v>627</v>
      </c>
      <c r="E30" s="34" t="s">
        <v>628</v>
      </c>
      <c r="F30" s="21" t="s">
        <v>629</v>
      </c>
      <c r="G30" s="34" t="s">
        <v>660</v>
      </c>
      <c r="H30" s="21" t="s">
        <v>631</v>
      </c>
      <c r="I30" s="21" t="s">
        <v>616</v>
      </c>
      <c r="J30" s="34" t="s">
        <v>661</v>
      </c>
    </row>
    <row r="31" ht="18.75" customHeight="1" spans="1:10">
      <c r="A31" s="211" t="s">
        <v>536</v>
      </c>
      <c r="B31" s="21" t="s">
        <v>647</v>
      </c>
      <c r="C31" s="21" t="s">
        <v>605</v>
      </c>
      <c r="D31" s="21" t="s">
        <v>662</v>
      </c>
      <c r="E31" s="34" t="s">
        <v>633</v>
      </c>
      <c r="F31" s="21" t="s">
        <v>592</v>
      </c>
      <c r="G31" s="34" t="s">
        <v>634</v>
      </c>
      <c r="H31" s="21" t="s">
        <v>609</v>
      </c>
      <c r="I31" s="21" t="s">
        <v>595</v>
      </c>
      <c r="J31" s="34" t="s">
        <v>610</v>
      </c>
    </row>
    <row r="32" ht="18.75" customHeight="1" spans="1:10">
      <c r="A32" s="211" t="s">
        <v>536</v>
      </c>
      <c r="B32" s="21" t="s">
        <v>647</v>
      </c>
      <c r="C32" s="21" t="s">
        <v>611</v>
      </c>
      <c r="D32" s="21" t="s">
        <v>612</v>
      </c>
      <c r="E32" s="34" t="s">
        <v>663</v>
      </c>
      <c r="F32" s="21" t="s">
        <v>614</v>
      </c>
      <c r="G32" s="34" t="s">
        <v>615</v>
      </c>
      <c r="H32" s="21" t="s">
        <v>600</v>
      </c>
      <c r="I32" s="21" t="s">
        <v>616</v>
      </c>
      <c r="J32" s="34" t="s">
        <v>664</v>
      </c>
    </row>
    <row r="33" ht="18.75" customHeight="1" spans="1:10">
      <c r="A33" s="211" t="s">
        <v>540</v>
      </c>
      <c r="B33" s="21" t="s">
        <v>665</v>
      </c>
      <c r="C33" s="21" t="s">
        <v>589</v>
      </c>
      <c r="D33" s="21" t="s">
        <v>590</v>
      </c>
      <c r="E33" s="34" t="s">
        <v>666</v>
      </c>
      <c r="F33" s="21" t="s">
        <v>614</v>
      </c>
      <c r="G33" s="34" t="s">
        <v>667</v>
      </c>
      <c r="H33" s="21" t="s">
        <v>668</v>
      </c>
      <c r="I33" s="21" t="s">
        <v>616</v>
      </c>
      <c r="J33" s="34" t="s">
        <v>669</v>
      </c>
    </row>
    <row r="34" ht="18.75" customHeight="1" spans="1:10">
      <c r="A34" s="211" t="s">
        <v>540</v>
      </c>
      <c r="B34" s="21" t="s">
        <v>665</v>
      </c>
      <c r="C34" s="21" t="s">
        <v>589</v>
      </c>
      <c r="D34" s="21" t="s">
        <v>597</v>
      </c>
      <c r="E34" s="34" t="s">
        <v>670</v>
      </c>
      <c r="F34" s="21" t="s">
        <v>592</v>
      </c>
      <c r="G34" s="34" t="s">
        <v>599</v>
      </c>
      <c r="H34" s="21" t="s">
        <v>600</v>
      </c>
      <c r="I34" s="21" t="s">
        <v>616</v>
      </c>
      <c r="J34" s="34" t="s">
        <v>601</v>
      </c>
    </row>
    <row r="35" ht="18.75" customHeight="1" spans="1:10">
      <c r="A35" s="211" t="s">
        <v>540</v>
      </c>
      <c r="B35" s="21" t="s">
        <v>665</v>
      </c>
      <c r="C35" s="21" t="s">
        <v>589</v>
      </c>
      <c r="D35" s="21" t="s">
        <v>602</v>
      </c>
      <c r="E35" s="34" t="s">
        <v>671</v>
      </c>
      <c r="F35" s="21" t="s">
        <v>592</v>
      </c>
      <c r="G35" s="34" t="s">
        <v>599</v>
      </c>
      <c r="H35" s="21" t="s">
        <v>600</v>
      </c>
      <c r="I35" s="21" t="s">
        <v>616</v>
      </c>
      <c r="J35" s="34" t="s">
        <v>604</v>
      </c>
    </row>
    <row r="36" ht="18.75" customHeight="1" spans="1:10">
      <c r="A36" s="211" t="s">
        <v>540</v>
      </c>
      <c r="B36" s="21" t="s">
        <v>665</v>
      </c>
      <c r="C36" s="21" t="s">
        <v>589</v>
      </c>
      <c r="D36" s="21" t="s">
        <v>627</v>
      </c>
      <c r="E36" s="34" t="s">
        <v>628</v>
      </c>
      <c r="F36" s="21" t="s">
        <v>629</v>
      </c>
      <c r="G36" s="34" t="s">
        <v>672</v>
      </c>
      <c r="H36" s="21" t="s">
        <v>631</v>
      </c>
      <c r="I36" s="21" t="s">
        <v>616</v>
      </c>
      <c r="J36" s="34" t="s">
        <v>661</v>
      </c>
    </row>
    <row r="37" ht="18.75" customHeight="1" spans="1:10">
      <c r="A37" s="211" t="s">
        <v>540</v>
      </c>
      <c r="B37" s="21" t="s">
        <v>665</v>
      </c>
      <c r="C37" s="21" t="s">
        <v>605</v>
      </c>
      <c r="D37" s="21" t="s">
        <v>606</v>
      </c>
      <c r="E37" s="34" t="s">
        <v>673</v>
      </c>
      <c r="F37" s="21" t="s">
        <v>592</v>
      </c>
      <c r="G37" s="34" t="s">
        <v>674</v>
      </c>
      <c r="H37" s="21" t="s">
        <v>609</v>
      </c>
      <c r="I37" s="21" t="s">
        <v>595</v>
      </c>
      <c r="J37" s="34" t="s">
        <v>675</v>
      </c>
    </row>
    <row r="38" ht="18.75" customHeight="1" spans="1:10">
      <c r="A38" s="211" t="s">
        <v>540</v>
      </c>
      <c r="B38" s="21" t="s">
        <v>665</v>
      </c>
      <c r="C38" s="21" t="s">
        <v>605</v>
      </c>
      <c r="D38" s="21" t="s">
        <v>606</v>
      </c>
      <c r="E38" s="34" t="s">
        <v>633</v>
      </c>
      <c r="F38" s="21" t="s">
        <v>592</v>
      </c>
      <c r="G38" s="34" t="s">
        <v>634</v>
      </c>
      <c r="H38" s="21" t="s">
        <v>634</v>
      </c>
      <c r="I38" s="21" t="s">
        <v>595</v>
      </c>
      <c r="J38" s="34" t="s">
        <v>610</v>
      </c>
    </row>
    <row r="39" ht="18.75" customHeight="1" spans="1:10">
      <c r="A39" s="211" t="s">
        <v>540</v>
      </c>
      <c r="B39" s="21" t="s">
        <v>665</v>
      </c>
      <c r="C39" s="21" t="s">
        <v>611</v>
      </c>
      <c r="D39" s="21" t="s">
        <v>612</v>
      </c>
      <c r="E39" s="34" t="s">
        <v>613</v>
      </c>
      <c r="F39" s="21" t="s">
        <v>614</v>
      </c>
      <c r="G39" s="34" t="s">
        <v>615</v>
      </c>
      <c r="H39" s="21" t="s">
        <v>600</v>
      </c>
      <c r="I39" s="21" t="s">
        <v>616</v>
      </c>
      <c r="J39" s="34" t="s">
        <v>617</v>
      </c>
    </row>
    <row r="40" ht="18.75" customHeight="1" spans="1:10">
      <c r="A40" s="211" t="s">
        <v>565</v>
      </c>
      <c r="B40" s="21" t="s">
        <v>676</v>
      </c>
      <c r="C40" s="21" t="s">
        <v>589</v>
      </c>
      <c r="D40" s="21" t="s">
        <v>590</v>
      </c>
      <c r="E40" s="34" t="s">
        <v>619</v>
      </c>
      <c r="F40" s="21" t="s">
        <v>592</v>
      </c>
      <c r="G40" s="34" t="s">
        <v>677</v>
      </c>
      <c r="H40" s="21" t="s">
        <v>621</v>
      </c>
      <c r="I40" s="21" t="s">
        <v>616</v>
      </c>
      <c r="J40" s="34" t="s">
        <v>622</v>
      </c>
    </row>
    <row r="41" ht="18.75" customHeight="1" spans="1:10">
      <c r="A41" s="211" t="s">
        <v>565</v>
      </c>
      <c r="B41" s="21" t="s">
        <v>676</v>
      </c>
      <c r="C41" s="21" t="s">
        <v>589</v>
      </c>
      <c r="D41" s="21" t="s">
        <v>597</v>
      </c>
      <c r="E41" s="34" t="s">
        <v>623</v>
      </c>
      <c r="F41" s="21" t="s">
        <v>592</v>
      </c>
      <c r="G41" s="34" t="s">
        <v>599</v>
      </c>
      <c r="H41" s="21" t="s">
        <v>600</v>
      </c>
      <c r="I41" s="21" t="s">
        <v>616</v>
      </c>
      <c r="J41" s="34" t="s">
        <v>624</v>
      </c>
    </row>
    <row r="42" ht="18.75" customHeight="1" spans="1:10">
      <c r="A42" s="211" t="s">
        <v>565</v>
      </c>
      <c r="B42" s="21" t="s">
        <v>676</v>
      </c>
      <c r="C42" s="21" t="s">
        <v>589</v>
      </c>
      <c r="D42" s="21" t="s">
        <v>602</v>
      </c>
      <c r="E42" s="34" t="s">
        <v>625</v>
      </c>
      <c r="F42" s="21" t="s">
        <v>592</v>
      </c>
      <c r="G42" s="34" t="s">
        <v>599</v>
      </c>
      <c r="H42" s="21" t="s">
        <v>600</v>
      </c>
      <c r="I42" s="21" t="s">
        <v>616</v>
      </c>
      <c r="J42" s="34" t="s">
        <v>626</v>
      </c>
    </row>
    <row r="43" ht="18.75" customHeight="1" spans="1:10">
      <c r="A43" s="211" t="s">
        <v>565</v>
      </c>
      <c r="B43" s="21" t="s">
        <v>676</v>
      </c>
      <c r="C43" s="21" t="s">
        <v>589</v>
      </c>
      <c r="D43" s="21" t="s">
        <v>627</v>
      </c>
      <c r="E43" s="34" t="s">
        <v>628</v>
      </c>
      <c r="F43" s="21" t="s">
        <v>629</v>
      </c>
      <c r="G43" s="34" t="s">
        <v>678</v>
      </c>
      <c r="H43" s="21" t="s">
        <v>631</v>
      </c>
      <c r="I43" s="21" t="s">
        <v>616</v>
      </c>
      <c r="J43" s="34" t="s">
        <v>632</v>
      </c>
    </row>
    <row r="44" ht="18.75" customHeight="1" spans="1:10">
      <c r="A44" s="211" t="s">
        <v>565</v>
      </c>
      <c r="B44" s="21" t="s">
        <v>676</v>
      </c>
      <c r="C44" s="21" t="s">
        <v>605</v>
      </c>
      <c r="D44" s="21" t="s">
        <v>606</v>
      </c>
      <c r="E44" s="34" t="s">
        <v>679</v>
      </c>
      <c r="F44" s="21" t="s">
        <v>592</v>
      </c>
      <c r="G44" s="34" t="s">
        <v>634</v>
      </c>
      <c r="H44" s="21" t="s">
        <v>609</v>
      </c>
      <c r="I44" s="21" t="s">
        <v>595</v>
      </c>
      <c r="J44" s="34" t="s">
        <v>635</v>
      </c>
    </row>
    <row r="45" ht="18.75" customHeight="1" spans="1:10">
      <c r="A45" s="211" t="s">
        <v>565</v>
      </c>
      <c r="B45" s="21" t="s">
        <v>676</v>
      </c>
      <c r="C45" s="21" t="s">
        <v>611</v>
      </c>
      <c r="D45" s="21" t="s">
        <v>612</v>
      </c>
      <c r="E45" s="34" t="s">
        <v>636</v>
      </c>
      <c r="F45" s="21" t="s">
        <v>680</v>
      </c>
      <c r="G45" s="34" t="s">
        <v>615</v>
      </c>
      <c r="H45" s="21" t="s">
        <v>600</v>
      </c>
      <c r="I45" s="21" t="s">
        <v>616</v>
      </c>
      <c r="J45" s="34" t="s">
        <v>637</v>
      </c>
    </row>
    <row r="46" ht="18.75" customHeight="1" spans="1:10">
      <c r="A46" s="211" t="s">
        <v>550</v>
      </c>
      <c r="B46" s="21" t="s">
        <v>681</v>
      </c>
      <c r="C46" s="21" t="s">
        <v>589</v>
      </c>
      <c r="D46" s="21" t="s">
        <v>590</v>
      </c>
      <c r="E46" s="34" t="s">
        <v>682</v>
      </c>
      <c r="F46" s="21" t="s">
        <v>592</v>
      </c>
      <c r="G46" s="34" t="s">
        <v>683</v>
      </c>
      <c r="H46" s="21" t="s">
        <v>631</v>
      </c>
      <c r="I46" s="21" t="s">
        <v>595</v>
      </c>
      <c r="J46" s="34" t="s">
        <v>596</v>
      </c>
    </row>
    <row r="47" ht="18.75" customHeight="1" spans="1:10">
      <c r="A47" s="211" t="s">
        <v>550</v>
      </c>
      <c r="B47" s="21" t="s">
        <v>684</v>
      </c>
      <c r="C47" s="21" t="s">
        <v>589</v>
      </c>
      <c r="D47" s="21" t="s">
        <v>597</v>
      </c>
      <c r="E47" s="34" t="s">
        <v>598</v>
      </c>
      <c r="F47" s="21" t="s">
        <v>592</v>
      </c>
      <c r="G47" s="34" t="s">
        <v>599</v>
      </c>
      <c r="H47" s="21" t="s">
        <v>600</v>
      </c>
      <c r="I47" s="21" t="s">
        <v>595</v>
      </c>
      <c r="J47" s="34" t="s">
        <v>601</v>
      </c>
    </row>
    <row r="48" ht="18.75" customHeight="1" spans="1:10">
      <c r="A48" s="211" t="s">
        <v>550</v>
      </c>
      <c r="B48" s="21" t="s">
        <v>684</v>
      </c>
      <c r="C48" s="21" t="s">
        <v>605</v>
      </c>
      <c r="D48" s="21" t="s">
        <v>606</v>
      </c>
      <c r="E48" s="34" t="s">
        <v>685</v>
      </c>
      <c r="F48" s="21" t="s">
        <v>592</v>
      </c>
      <c r="G48" s="34" t="s">
        <v>686</v>
      </c>
      <c r="H48" s="21" t="s">
        <v>609</v>
      </c>
      <c r="I48" s="21" t="s">
        <v>595</v>
      </c>
      <c r="J48" s="34" t="s">
        <v>687</v>
      </c>
    </row>
    <row r="49" ht="18.75" customHeight="1" spans="1:10">
      <c r="A49" s="211" t="s">
        <v>550</v>
      </c>
      <c r="B49" s="21" t="s">
        <v>684</v>
      </c>
      <c r="C49" s="21" t="s">
        <v>611</v>
      </c>
      <c r="D49" s="21" t="s">
        <v>612</v>
      </c>
      <c r="E49" s="34" t="s">
        <v>613</v>
      </c>
      <c r="F49" s="21" t="s">
        <v>614</v>
      </c>
      <c r="G49" s="34" t="s">
        <v>615</v>
      </c>
      <c r="H49" s="21" t="s">
        <v>600</v>
      </c>
      <c r="I49" s="21" t="s">
        <v>616</v>
      </c>
      <c r="J49" s="34" t="s">
        <v>617</v>
      </c>
    </row>
    <row r="50" ht="18.75" customHeight="1" spans="1:10">
      <c r="A50" s="211" t="s">
        <v>571</v>
      </c>
      <c r="B50" s="21" t="s">
        <v>688</v>
      </c>
      <c r="C50" s="21" t="s">
        <v>589</v>
      </c>
      <c r="D50" s="21" t="s">
        <v>590</v>
      </c>
      <c r="E50" s="34" t="s">
        <v>591</v>
      </c>
      <c r="F50" s="21" t="s">
        <v>592</v>
      </c>
      <c r="G50" s="34" t="s">
        <v>226</v>
      </c>
      <c r="H50" s="21" t="s">
        <v>689</v>
      </c>
      <c r="I50" s="21" t="s">
        <v>616</v>
      </c>
      <c r="J50" s="34" t="s">
        <v>596</v>
      </c>
    </row>
    <row r="51" ht="18.75" customHeight="1" spans="1:10">
      <c r="A51" s="211" t="s">
        <v>571</v>
      </c>
      <c r="B51" s="21" t="s">
        <v>688</v>
      </c>
      <c r="C51" s="21" t="s">
        <v>589</v>
      </c>
      <c r="D51" s="21" t="s">
        <v>597</v>
      </c>
      <c r="E51" s="34" t="s">
        <v>690</v>
      </c>
      <c r="F51" s="21" t="s">
        <v>592</v>
      </c>
      <c r="G51" s="34" t="s">
        <v>599</v>
      </c>
      <c r="H51" s="21" t="s">
        <v>600</v>
      </c>
      <c r="I51" s="21" t="s">
        <v>616</v>
      </c>
      <c r="J51" s="34" t="s">
        <v>691</v>
      </c>
    </row>
    <row r="52" ht="18.75" customHeight="1" spans="1:10">
      <c r="A52" s="211" t="s">
        <v>571</v>
      </c>
      <c r="B52" s="21" t="s">
        <v>688</v>
      </c>
      <c r="C52" s="21" t="s">
        <v>589</v>
      </c>
      <c r="D52" s="21" t="s">
        <v>602</v>
      </c>
      <c r="E52" s="34" t="s">
        <v>692</v>
      </c>
      <c r="F52" s="21" t="s">
        <v>592</v>
      </c>
      <c r="G52" s="34" t="s">
        <v>599</v>
      </c>
      <c r="H52" s="21" t="s">
        <v>600</v>
      </c>
      <c r="I52" s="21" t="s">
        <v>616</v>
      </c>
      <c r="J52" s="34" t="s">
        <v>604</v>
      </c>
    </row>
    <row r="53" ht="18.75" customHeight="1" spans="1:10">
      <c r="A53" s="211" t="s">
        <v>571</v>
      </c>
      <c r="B53" s="21" t="s">
        <v>688</v>
      </c>
      <c r="C53" s="21" t="s">
        <v>589</v>
      </c>
      <c r="D53" s="21" t="s">
        <v>627</v>
      </c>
      <c r="E53" s="34" t="s">
        <v>628</v>
      </c>
      <c r="F53" s="21" t="s">
        <v>629</v>
      </c>
      <c r="G53" s="34" t="s">
        <v>226</v>
      </c>
      <c r="H53" s="21" t="s">
        <v>693</v>
      </c>
      <c r="I53" s="21" t="s">
        <v>616</v>
      </c>
      <c r="J53" s="34" t="s">
        <v>632</v>
      </c>
    </row>
    <row r="54" ht="18.75" customHeight="1" spans="1:10">
      <c r="A54" s="211" t="s">
        <v>571</v>
      </c>
      <c r="B54" s="21" t="s">
        <v>688</v>
      </c>
      <c r="C54" s="21" t="s">
        <v>605</v>
      </c>
      <c r="D54" s="21" t="s">
        <v>606</v>
      </c>
      <c r="E54" s="34" t="s">
        <v>694</v>
      </c>
      <c r="F54" s="21" t="s">
        <v>592</v>
      </c>
      <c r="G54" s="34" t="s">
        <v>695</v>
      </c>
      <c r="H54" s="21" t="s">
        <v>609</v>
      </c>
      <c r="I54" s="21" t="s">
        <v>595</v>
      </c>
      <c r="J54" s="34" t="s">
        <v>610</v>
      </c>
    </row>
    <row r="55" ht="18.75" customHeight="1" spans="1:10">
      <c r="A55" s="211" t="s">
        <v>571</v>
      </c>
      <c r="B55" s="21" t="s">
        <v>688</v>
      </c>
      <c r="C55" s="21" t="s">
        <v>611</v>
      </c>
      <c r="D55" s="21" t="s">
        <v>612</v>
      </c>
      <c r="E55" s="34" t="s">
        <v>613</v>
      </c>
      <c r="F55" s="21" t="s">
        <v>614</v>
      </c>
      <c r="G55" s="34" t="s">
        <v>696</v>
      </c>
      <c r="H55" s="21" t="s">
        <v>600</v>
      </c>
      <c r="I55" s="21" t="s">
        <v>616</v>
      </c>
      <c r="J55" s="34" t="s">
        <v>617</v>
      </c>
    </row>
    <row r="56" ht="18.75" customHeight="1" spans="1:10">
      <c r="A56" s="211" t="s">
        <v>522</v>
      </c>
      <c r="B56" s="21" t="s">
        <v>697</v>
      </c>
      <c r="C56" s="21" t="s">
        <v>589</v>
      </c>
      <c r="D56" s="21" t="s">
        <v>590</v>
      </c>
      <c r="E56" s="34" t="s">
        <v>698</v>
      </c>
      <c r="F56" s="21" t="s">
        <v>592</v>
      </c>
      <c r="G56" s="34" t="s">
        <v>699</v>
      </c>
      <c r="H56" s="21" t="s">
        <v>700</v>
      </c>
      <c r="I56" s="21" t="s">
        <v>616</v>
      </c>
      <c r="J56" s="34" t="s">
        <v>701</v>
      </c>
    </row>
    <row r="57" ht="18.75" customHeight="1" spans="1:10">
      <c r="A57" s="211" t="s">
        <v>522</v>
      </c>
      <c r="B57" s="21" t="s">
        <v>697</v>
      </c>
      <c r="C57" s="21" t="s">
        <v>589</v>
      </c>
      <c r="D57" s="21" t="s">
        <v>597</v>
      </c>
      <c r="E57" s="34" t="s">
        <v>702</v>
      </c>
      <c r="F57" s="21" t="s">
        <v>592</v>
      </c>
      <c r="G57" s="34" t="s">
        <v>608</v>
      </c>
      <c r="H57" s="21" t="s">
        <v>609</v>
      </c>
      <c r="I57" s="21" t="s">
        <v>595</v>
      </c>
      <c r="J57" s="34" t="s">
        <v>703</v>
      </c>
    </row>
    <row r="58" ht="18.75" customHeight="1" spans="1:10">
      <c r="A58" s="211" t="s">
        <v>522</v>
      </c>
      <c r="B58" s="21" t="s">
        <v>697</v>
      </c>
      <c r="C58" s="21" t="s">
        <v>589</v>
      </c>
      <c r="D58" s="21" t="s">
        <v>602</v>
      </c>
      <c r="E58" s="34" t="s">
        <v>704</v>
      </c>
      <c r="F58" s="21" t="s">
        <v>629</v>
      </c>
      <c r="G58" s="34" t="s">
        <v>593</v>
      </c>
      <c r="H58" s="21" t="s">
        <v>705</v>
      </c>
      <c r="I58" s="21" t="s">
        <v>616</v>
      </c>
      <c r="J58" s="34" t="s">
        <v>706</v>
      </c>
    </row>
    <row r="59" ht="18.75" customHeight="1" spans="1:10">
      <c r="A59" s="211" t="s">
        <v>522</v>
      </c>
      <c r="B59" s="21" t="s">
        <v>697</v>
      </c>
      <c r="C59" s="21" t="s">
        <v>589</v>
      </c>
      <c r="D59" s="21" t="s">
        <v>627</v>
      </c>
      <c r="E59" s="34" t="s">
        <v>628</v>
      </c>
      <c r="F59" s="21" t="s">
        <v>629</v>
      </c>
      <c r="G59" s="34" t="s">
        <v>707</v>
      </c>
      <c r="H59" s="21" t="s">
        <v>693</v>
      </c>
      <c r="I59" s="21" t="s">
        <v>616</v>
      </c>
      <c r="J59" s="34" t="s">
        <v>708</v>
      </c>
    </row>
    <row r="60" ht="18.75" customHeight="1" spans="1:10">
      <c r="A60" s="211" t="s">
        <v>522</v>
      </c>
      <c r="B60" s="21" t="s">
        <v>697</v>
      </c>
      <c r="C60" s="21" t="s">
        <v>605</v>
      </c>
      <c r="D60" s="21" t="s">
        <v>606</v>
      </c>
      <c r="E60" s="34" t="s">
        <v>709</v>
      </c>
      <c r="F60" s="21" t="s">
        <v>592</v>
      </c>
      <c r="G60" s="34" t="s">
        <v>608</v>
      </c>
      <c r="H60" s="21" t="s">
        <v>609</v>
      </c>
      <c r="I60" s="21" t="s">
        <v>595</v>
      </c>
      <c r="J60" s="34" t="s">
        <v>710</v>
      </c>
    </row>
    <row r="61" ht="18.75" customHeight="1" spans="1:10">
      <c r="A61" s="211" t="s">
        <v>522</v>
      </c>
      <c r="B61" s="21" t="s">
        <v>697</v>
      </c>
      <c r="C61" s="21" t="s">
        <v>611</v>
      </c>
      <c r="D61" s="21" t="s">
        <v>612</v>
      </c>
      <c r="E61" s="34" t="s">
        <v>613</v>
      </c>
      <c r="F61" s="21" t="s">
        <v>614</v>
      </c>
      <c r="G61" s="34" t="s">
        <v>711</v>
      </c>
      <c r="H61" s="21" t="s">
        <v>600</v>
      </c>
      <c r="I61" s="21" t="s">
        <v>616</v>
      </c>
      <c r="J61" s="34" t="s">
        <v>617</v>
      </c>
    </row>
    <row r="62" ht="18.75" customHeight="1" spans="1:10">
      <c r="A62" s="211" t="s">
        <v>509</v>
      </c>
      <c r="B62" s="21" t="s">
        <v>712</v>
      </c>
      <c r="C62" s="21" t="s">
        <v>589</v>
      </c>
      <c r="D62" s="21" t="s">
        <v>590</v>
      </c>
      <c r="E62" s="34" t="s">
        <v>713</v>
      </c>
      <c r="F62" s="21" t="s">
        <v>614</v>
      </c>
      <c r="G62" s="34" t="s">
        <v>714</v>
      </c>
      <c r="H62" s="21" t="s">
        <v>715</v>
      </c>
      <c r="I62" s="21" t="s">
        <v>616</v>
      </c>
      <c r="J62" s="34" t="s">
        <v>716</v>
      </c>
    </row>
    <row r="63" ht="18.75" customHeight="1" spans="1:10">
      <c r="A63" s="211" t="s">
        <v>509</v>
      </c>
      <c r="B63" s="21" t="s">
        <v>712</v>
      </c>
      <c r="C63" s="21" t="s">
        <v>589</v>
      </c>
      <c r="D63" s="21" t="s">
        <v>590</v>
      </c>
      <c r="E63" s="34" t="s">
        <v>717</v>
      </c>
      <c r="F63" s="21" t="s">
        <v>614</v>
      </c>
      <c r="G63" s="34" t="s">
        <v>620</v>
      </c>
      <c r="H63" s="21" t="s">
        <v>718</v>
      </c>
      <c r="I63" s="21" t="s">
        <v>616</v>
      </c>
      <c r="J63" s="34" t="s">
        <v>719</v>
      </c>
    </row>
    <row r="64" ht="18.75" customHeight="1" spans="1:10">
      <c r="A64" s="211" t="s">
        <v>509</v>
      </c>
      <c r="B64" s="21" t="s">
        <v>712</v>
      </c>
      <c r="C64" s="21" t="s">
        <v>589</v>
      </c>
      <c r="D64" s="21" t="s">
        <v>597</v>
      </c>
      <c r="E64" s="34" t="s">
        <v>720</v>
      </c>
      <c r="F64" s="21" t="s">
        <v>592</v>
      </c>
      <c r="G64" s="34" t="s">
        <v>599</v>
      </c>
      <c r="H64" s="21" t="s">
        <v>600</v>
      </c>
      <c r="I64" s="21" t="s">
        <v>616</v>
      </c>
      <c r="J64" s="34" t="s">
        <v>721</v>
      </c>
    </row>
    <row r="65" ht="18.75" customHeight="1" spans="1:10">
      <c r="A65" s="211" t="s">
        <v>509</v>
      </c>
      <c r="B65" s="21" t="s">
        <v>712</v>
      </c>
      <c r="C65" s="21" t="s">
        <v>589</v>
      </c>
      <c r="D65" s="21" t="s">
        <v>602</v>
      </c>
      <c r="E65" s="34" t="s">
        <v>722</v>
      </c>
      <c r="F65" s="21" t="s">
        <v>592</v>
      </c>
      <c r="G65" s="34" t="s">
        <v>599</v>
      </c>
      <c r="H65" s="21" t="s">
        <v>600</v>
      </c>
      <c r="I65" s="21" t="s">
        <v>616</v>
      </c>
      <c r="J65" s="34" t="s">
        <v>723</v>
      </c>
    </row>
    <row r="66" ht="18.75" customHeight="1" spans="1:10">
      <c r="A66" s="211" t="s">
        <v>509</v>
      </c>
      <c r="B66" s="21" t="s">
        <v>712</v>
      </c>
      <c r="C66" s="21" t="s">
        <v>589</v>
      </c>
      <c r="D66" s="21" t="s">
        <v>627</v>
      </c>
      <c r="E66" s="34" t="s">
        <v>628</v>
      </c>
      <c r="F66" s="21" t="s">
        <v>629</v>
      </c>
      <c r="G66" s="34" t="s">
        <v>724</v>
      </c>
      <c r="H66" s="21" t="s">
        <v>631</v>
      </c>
      <c r="I66" s="21" t="s">
        <v>616</v>
      </c>
      <c r="J66" s="34" t="s">
        <v>632</v>
      </c>
    </row>
    <row r="67" ht="18.75" customHeight="1" spans="1:10">
      <c r="A67" s="211" t="s">
        <v>509</v>
      </c>
      <c r="B67" s="21" t="s">
        <v>712</v>
      </c>
      <c r="C67" s="21" t="s">
        <v>605</v>
      </c>
      <c r="D67" s="21" t="s">
        <v>606</v>
      </c>
      <c r="E67" s="34" t="s">
        <v>725</v>
      </c>
      <c r="F67" s="21" t="s">
        <v>614</v>
      </c>
      <c r="G67" s="34" t="s">
        <v>615</v>
      </c>
      <c r="H67" s="21" t="s">
        <v>600</v>
      </c>
      <c r="I67" s="21" t="s">
        <v>616</v>
      </c>
      <c r="J67" s="34" t="s">
        <v>726</v>
      </c>
    </row>
    <row r="68" ht="18.75" customHeight="1" spans="1:10">
      <c r="A68" s="211" t="s">
        <v>509</v>
      </c>
      <c r="B68" s="21" t="s">
        <v>712</v>
      </c>
      <c r="C68" s="21" t="s">
        <v>611</v>
      </c>
      <c r="D68" s="21" t="s">
        <v>612</v>
      </c>
      <c r="E68" s="34" t="s">
        <v>613</v>
      </c>
      <c r="F68" s="21" t="s">
        <v>614</v>
      </c>
      <c r="G68" s="34" t="s">
        <v>615</v>
      </c>
      <c r="H68" s="21" t="s">
        <v>600</v>
      </c>
      <c r="I68" s="21" t="s">
        <v>616</v>
      </c>
      <c r="J68" s="34" t="s">
        <v>727</v>
      </c>
    </row>
    <row r="69" ht="18.75" customHeight="1" spans="1:10">
      <c r="A69" s="211" t="s">
        <v>546</v>
      </c>
      <c r="B69" s="21" t="s">
        <v>728</v>
      </c>
      <c r="C69" s="21" t="s">
        <v>589</v>
      </c>
      <c r="D69" s="21" t="s">
        <v>590</v>
      </c>
      <c r="E69" s="34" t="s">
        <v>619</v>
      </c>
      <c r="F69" s="21" t="s">
        <v>614</v>
      </c>
      <c r="G69" s="34" t="s">
        <v>639</v>
      </c>
      <c r="H69" s="21" t="s">
        <v>621</v>
      </c>
      <c r="I69" s="21" t="s">
        <v>616</v>
      </c>
      <c r="J69" s="34" t="s">
        <v>622</v>
      </c>
    </row>
    <row r="70" ht="18.75" customHeight="1" spans="1:10">
      <c r="A70" s="211" t="s">
        <v>546</v>
      </c>
      <c r="B70" s="21" t="s">
        <v>728</v>
      </c>
      <c r="C70" s="21" t="s">
        <v>589</v>
      </c>
      <c r="D70" s="21" t="s">
        <v>597</v>
      </c>
      <c r="E70" s="34" t="s">
        <v>623</v>
      </c>
      <c r="F70" s="21" t="s">
        <v>614</v>
      </c>
      <c r="G70" s="34" t="s">
        <v>615</v>
      </c>
      <c r="H70" s="21" t="s">
        <v>600</v>
      </c>
      <c r="I70" s="21" t="s">
        <v>616</v>
      </c>
      <c r="J70" s="34" t="s">
        <v>624</v>
      </c>
    </row>
    <row r="71" ht="18.75" customHeight="1" spans="1:10">
      <c r="A71" s="211" t="s">
        <v>546</v>
      </c>
      <c r="B71" s="21" t="s">
        <v>728</v>
      </c>
      <c r="C71" s="21" t="s">
        <v>589</v>
      </c>
      <c r="D71" s="21" t="s">
        <v>602</v>
      </c>
      <c r="E71" s="34" t="s">
        <v>625</v>
      </c>
      <c r="F71" s="21" t="s">
        <v>592</v>
      </c>
      <c r="G71" s="34" t="s">
        <v>599</v>
      </c>
      <c r="H71" s="21" t="s">
        <v>600</v>
      </c>
      <c r="I71" s="21" t="s">
        <v>616</v>
      </c>
      <c r="J71" s="34" t="s">
        <v>626</v>
      </c>
    </row>
    <row r="72" ht="18.75" customHeight="1" spans="1:10">
      <c r="A72" s="211" t="s">
        <v>546</v>
      </c>
      <c r="B72" s="21" t="s">
        <v>728</v>
      </c>
      <c r="C72" s="21" t="s">
        <v>589</v>
      </c>
      <c r="D72" s="21" t="s">
        <v>602</v>
      </c>
      <c r="E72" s="34" t="s">
        <v>640</v>
      </c>
      <c r="F72" s="21" t="s">
        <v>592</v>
      </c>
      <c r="G72" s="34" t="s">
        <v>599</v>
      </c>
      <c r="H72" s="21" t="s">
        <v>600</v>
      </c>
      <c r="I72" s="21" t="s">
        <v>616</v>
      </c>
      <c r="J72" s="34" t="s">
        <v>641</v>
      </c>
    </row>
    <row r="73" ht="18.75" customHeight="1" spans="1:10">
      <c r="A73" s="211" t="s">
        <v>546</v>
      </c>
      <c r="B73" s="21" t="s">
        <v>728</v>
      </c>
      <c r="C73" s="21" t="s">
        <v>605</v>
      </c>
      <c r="D73" s="21" t="s">
        <v>606</v>
      </c>
      <c r="E73" s="34" t="s">
        <v>729</v>
      </c>
      <c r="F73" s="21" t="s">
        <v>592</v>
      </c>
      <c r="G73" s="34" t="s">
        <v>634</v>
      </c>
      <c r="H73" s="21" t="s">
        <v>609</v>
      </c>
      <c r="I73" s="21" t="s">
        <v>595</v>
      </c>
      <c r="J73" s="34" t="s">
        <v>635</v>
      </c>
    </row>
    <row r="74" ht="18.75" customHeight="1" spans="1:10">
      <c r="A74" s="211" t="s">
        <v>546</v>
      </c>
      <c r="B74" s="21" t="s">
        <v>728</v>
      </c>
      <c r="C74" s="21" t="s">
        <v>611</v>
      </c>
      <c r="D74" s="21" t="s">
        <v>612</v>
      </c>
      <c r="E74" s="34" t="s">
        <v>636</v>
      </c>
      <c r="F74" s="21" t="s">
        <v>614</v>
      </c>
      <c r="G74" s="34" t="s">
        <v>615</v>
      </c>
      <c r="H74" s="21" t="s">
        <v>600</v>
      </c>
      <c r="I74" s="21" t="s">
        <v>616</v>
      </c>
      <c r="J74" s="34" t="s">
        <v>637</v>
      </c>
    </row>
    <row r="75" ht="18.75" customHeight="1" spans="1:10">
      <c r="A75" s="211" t="s">
        <v>567</v>
      </c>
      <c r="B75" s="21" t="s">
        <v>730</v>
      </c>
      <c r="C75" s="21" t="s">
        <v>589</v>
      </c>
      <c r="D75" s="21" t="s">
        <v>590</v>
      </c>
      <c r="E75" s="34" t="s">
        <v>731</v>
      </c>
      <c r="F75" s="21" t="s">
        <v>614</v>
      </c>
      <c r="G75" s="34" t="s">
        <v>732</v>
      </c>
      <c r="H75" s="21" t="s">
        <v>733</v>
      </c>
      <c r="I75" s="21" t="s">
        <v>616</v>
      </c>
      <c r="J75" s="34" t="s">
        <v>734</v>
      </c>
    </row>
    <row r="76" ht="18.75" customHeight="1" spans="1:10">
      <c r="A76" s="211" t="s">
        <v>567</v>
      </c>
      <c r="B76" s="21" t="s">
        <v>730</v>
      </c>
      <c r="C76" s="21" t="s">
        <v>589</v>
      </c>
      <c r="D76" s="21" t="s">
        <v>602</v>
      </c>
      <c r="E76" s="34" t="s">
        <v>735</v>
      </c>
      <c r="F76" s="21" t="s">
        <v>592</v>
      </c>
      <c r="G76" s="34" t="s">
        <v>599</v>
      </c>
      <c r="H76" s="21" t="s">
        <v>600</v>
      </c>
      <c r="I76" s="21" t="s">
        <v>616</v>
      </c>
      <c r="J76" s="34" t="s">
        <v>735</v>
      </c>
    </row>
    <row r="77" ht="18.75" customHeight="1" spans="1:10">
      <c r="A77" s="211" t="s">
        <v>567</v>
      </c>
      <c r="B77" s="21" t="s">
        <v>730</v>
      </c>
      <c r="C77" s="21" t="s">
        <v>589</v>
      </c>
      <c r="D77" s="21" t="s">
        <v>627</v>
      </c>
      <c r="E77" s="34" t="s">
        <v>628</v>
      </c>
      <c r="F77" s="21" t="s">
        <v>629</v>
      </c>
      <c r="G77" s="34" t="s">
        <v>736</v>
      </c>
      <c r="H77" s="21" t="s">
        <v>631</v>
      </c>
      <c r="I77" s="21" t="s">
        <v>616</v>
      </c>
      <c r="J77" s="34" t="s">
        <v>737</v>
      </c>
    </row>
    <row r="78" ht="18.75" customHeight="1" spans="1:10">
      <c r="A78" s="211" t="s">
        <v>567</v>
      </c>
      <c r="B78" s="21" t="s">
        <v>730</v>
      </c>
      <c r="C78" s="21" t="s">
        <v>605</v>
      </c>
      <c r="D78" s="21" t="s">
        <v>606</v>
      </c>
      <c r="E78" s="34" t="s">
        <v>633</v>
      </c>
      <c r="F78" s="21" t="s">
        <v>592</v>
      </c>
      <c r="G78" s="34" t="s">
        <v>634</v>
      </c>
      <c r="H78" s="21" t="s">
        <v>609</v>
      </c>
      <c r="I78" s="21" t="s">
        <v>595</v>
      </c>
      <c r="J78" s="34" t="s">
        <v>610</v>
      </c>
    </row>
    <row r="79" ht="18.75" customHeight="1" spans="1:10">
      <c r="A79" s="211" t="s">
        <v>567</v>
      </c>
      <c r="B79" s="21" t="s">
        <v>730</v>
      </c>
      <c r="C79" s="21" t="s">
        <v>605</v>
      </c>
      <c r="D79" s="21" t="s">
        <v>606</v>
      </c>
      <c r="E79" s="34" t="s">
        <v>738</v>
      </c>
      <c r="F79" s="21" t="s">
        <v>592</v>
      </c>
      <c r="G79" s="34" t="s">
        <v>739</v>
      </c>
      <c r="H79" s="21" t="s">
        <v>609</v>
      </c>
      <c r="I79" s="21" t="s">
        <v>595</v>
      </c>
      <c r="J79" s="34" t="s">
        <v>740</v>
      </c>
    </row>
    <row r="80" ht="18.75" customHeight="1" spans="1:10">
      <c r="A80" s="211" t="s">
        <v>567</v>
      </c>
      <c r="B80" s="21" t="s">
        <v>730</v>
      </c>
      <c r="C80" s="21" t="s">
        <v>611</v>
      </c>
      <c r="D80" s="21" t="s">
        <v>612</v>
      </c>
      <c r="E80" s="34" t="s">
        <v>613</v>
      </c>
      <c r="F80" s="21" t="s">
        <v>614</v>
      </c>
      <c r="G80" s="34" t="s">
        <v>615</v>
      </c>
      <c r="H80" s="21" t="s">
        <v>600</v>
      </c>
      <c r="I80" s="21" t="s">
        <v>616</v>
      </c>
      <c r="J80" s="34" t="s">
        <v>617</v>
      </c>
    </row>
    <row r="81" ht="18.75" customHeight="1" spans="1:10">
      <c r="A81" s="211" t="s">
        <v>561</v>
      </c>
      <c r="B81" s="124" t="s">
        <v>741</v>
      </c>
      <c r="C81" s="21" t="s">
        <v>589</v>
      </c>
      <c r="D81" s="21" t="s">
        <v>590</v>
      </c>
      <c r="E81" s="34" t="s">
        <v>742</v>
      </c>
      <c r="F81" s="21" t="s">
        <v>592</v>
      </c>
      <c r="G81" s="34" t="s">
        <v>743</v>
      </c>
      <c r="H81" s="21" t="s">
        <v>744</v>
      </c>
      <c r="I81" s="21" t="s">
        <v>616</v>
      </c>
      <c r="J81" s="34" t="s">
        <v>745</v>
      </c>
    </row>
    <row r="82" ht="18.75" customHeight="1" spans="1:10">
      <c r="A82" s="211" t="s">
        <v>561</v>
      </c>
      <c r="B82" s="124" t="s">
        <v>746</v>
      </c>
      <c r="C82" s="21" t="s">
        <v>589</v>
      </c>
      <c r="D82" s="21" t="s">
        <v>597</v>
      </c>
      <c r="E82" s="34" t="s">
        <v>598</v>
      </c>
      <c r="F82" s="21" t="s">
        <v>592</v>
      </c>
      <c r="G82" s="34" t="s">
        <v>599</v>
      </c>
      <c r="H82" s="21" t="s">
        <v>600</v>
      </c>
      <c r="I82" s="21" t="s">
        <v>616</v>
      </c>
      <c r="J82" s="34" t="s">
        <v>747</v>
      </c>
    </row>
    <row r="83" ht="18.75" customHeight="1" spans="1:10">
      <c r="A83" s="211" t="s">
        <v>561</v>
      </c>
      <c r="B83" s="124" t="s">
        <v>746</v>
      </c>
      <c r="C83" s="21" t="s">
        <v>589</v>
      </c>
      <c r="D83" s="21" t="s">
        <v>602</v>
      </c>
      <c r="E83" s="34" t="s">
        <v>692</v>
      </c>
      <c r="F83" s="21" t="s">
        <v>592</v>
      </c>
      <c r="G83" s="34" t="s">
        <v>599</v>
      </c>
      <c r="H83" s="21" t="s">
        <v>600</v>
      </c>
      <c r="I83" s="21" t="s">
        <v>616</v>
      </c>
      <c r="J83" s="34" t="s">
        <v>748</v>
      </c>
    </row>
    <row r="84" ht="18.75" customHeight="1" spans="1:10">
      <c r="A84" s="211" t="s">
        <v>561</v>
      </c>
      <c r="B84" s="124" t="s">
        <v>746</v>
      </c>
      <c r="C84" s="21" t="s">
        <v>589</v>
      </c>
      <c r="D84" s="21" t="s">
        <v>627</v>
      </c>
      <c r="E84" s="34" t="s">
        <v>628</v>
      </c>
      <c r="F84" s="21" t="s">
        <v>592</v>
      </c>
      <c r="G84" s="34" t="s">
        <v>749</v>
      </c>
      <c r="H84" s="21" t="s">
        <v>631</v>
      </c>
      <c r="I84" s="21" t="s">
        <v>616</v>
      </c>
      <c r="J84" s="34" t="s">
        <v>632</v>
      </c>
    </row>
    <row r="85" ht="18.75" customHeight="1" spans="1:10">
      <c r="A85" s="211" t="s">
        <v>561</v>
      </c>
      <c r="B85" s="124" t="s">
        <v>746</v>
      </c>
      <c r="C85" s="21" t="s">
        <v>605</v>
      </c>
      <c r="D85" s="21" t="s">
        <v>662</v>
      </c>
      <c r="E85" s="34" t="s">
        <v>642</v>
      </c>
      <c r="F85" s="21" t="s">
        <v>592</v>
      </c>
      <c r="G85" s="34" t="s">
        <v>634</v>
      </c>
      <c r="H85" s="21" t="s">
        <v>609</v>
      </c>
      <c r="I85" s="21" t="s">
        <v>595</v>
      </c>
      <c r="J85" s="34" t="s">
        <v>750</v>
      </c>
    </row>
    <row r="86" ht="18.75" customHeight="1" spans="1:10">
      <c r="A86" s="211" t="s">
        <v>561</v>
      </c>
      <c r="B86" s="124" t="s">
        <v>746</v>
      </c>
      <c r="C86" s="21" t="s">
        <v>611</v>
      </c>
      <c r="D86" s="21" t="s">
        <v>612</v>
      </c>
      <c r="E86" s="34" t="s">
        <v>751</v>
      </c>
      <c r="F86" s="21" t="s">
        <v>614</v>
      </c>
      <c r="G86" s="34" t="s">
        <v>615</v>
      </c>
      <c r="H86" s="21" t="s">
        <v>600</v>
      </c>
      <c r="I86" s="21" t="s">
        <v>616</v>
      </c>
      <c r="J86" s="34" t="s">
        <v>752</v>
      </c>
    </row>
    <row r="87" ht="18.75" customHeight="1" spans="1:10">
      <c r="A87" s="211" t="s">
        <v>534</v>
      </c>
      <c r="B87" s="21" t="s">
        <v>753</v>
      </c>
      <c r="C87" s="21" t="s">
        <v>589</v>
      </c>
      <c r="D87" s="21" t="s">
        <v>590</v>
      </c>
      <c r="E87" s="34" t="s">
        <v>619</v>
      </c>
      <c r="F87" s="21" t="s">
        <v>614</v>
      </c>
      <c r="G87" s="34" t="s">
        <v>230</v>
      </c>
      <c r="H87" s="21" t="s">
        <v>621</v>
      </c>
      <c r="I87" s="21" t="s">
        <v>616</v>
      </c>
      <c r="J87" s="34" t="s">
        <v>622</v>
      </c>
    </row>
    <row r="88" ht="18.75" customHeight="1" spans="1:10">
      <c r="A88" s="211" t="s">
        <v>534</v>
      </c>
      <c r="B88" s="21" t="s">
        <v>753</v>
      </c>
      <c r="C88" s="21" t="s">
        <v>589</v>
      </c>
      <c r="D88" s="21" t="s">
        <v>597</v>
      </c>
      <c r="E88" s="34" t="s">
        <v>623</v>
      </c>
      <c r="F88" s="21" t="s">
        <v>592</v>
      </c>
      <c r="G88" s="34" t="s">
        <v>599</v>
      </c>
      <c r="H88" s="21" t="s">
        <v>600</v>
      </c>
      <c r="I88" s="21" t="s">
        <v>616</v>
      </c>
      <c r="J88" s="34" t="s">
        <v>624</v>
      </c>
    </row>
    <row r="89" ht="18.75" customHeight="1" spans="1:10">
      <c r="A89" s="211" t="s">
        <v>534</v>
      </c>
      <c r="B89" s="21" t="s">
        <v>753</v>
      </c>
      <c r="C89" s="21" t="s">
        <v>589</v>
      </c>
      <c r="D89" s="21" t="s">
        <v>602</v>
      </c>
      <c r="E89" s="34" t="s">
        <v>625</v>
      </c>
      <c r="F89" s="21" t="s">
        <v>592</v>
      </c>
      <c r="G89" s="34" t="s">
        <v>599</v>
      </c>
      <c r="H89" s="21" t="s">
        <v>600</v>
      </c>
      <c r="I89" s="21" t="s">
        <v>616</v>
      </c>
      <c r="J89" s="34" t="s">
        <v>626</v>
      </c>
    </row>
    <row r="90" ht="18.75" customHeight="1" spans="1:10">
      <c r="A90" s="211" t="s">
        <v>534</v>
      </c>
      <c r="B90" s="21" t="s">
        <v>753</v>
      </c>
      <c r="C90" s="21" t="s">
        <v>589</v>
      </c>
      <c r="D90" s="21" t="s">
        <v>627</v>
      </c>
      <c r="E90" s="34" t="s">
        <v>628</v>
      </c>
      <c r="F90" s="21" t="s">
        <v>629</v>
      </c>
      <c r="G90" s="34" t="s">
        <v>754</v>
      </c>
      <c r="H90" s="21" t="s">
        <v>631</v>
      </c>
      <c r="I90" s="21" t="s">
        <v>616</v>
      </c>
      <c r="J90" s="34" t="s">
        <v>632</v>
      </c>
    </row>
    <row r="91" ht="18.75" customHeight="1" spans="1:10">
      <c r="A91" s="211" t="s">
        <v>534</v>
      </c>
      <c r="B91" s="21" t="s">
        <v>753</v>
      </c>
      <c r="C91" s="21" t="s">
        <v>605</v>
      </c>
      <c r="D91" s="21" t="s">
        <v>606</v>
      </c>
      <c r="E91" s="34" t="s">
        <v>633</v>
      </c>
      <c r="F91" s="21" t="s">
        <v>592</v>
      </c>
      <c r="G91" s="34" t="s">
        <v>634</v>
      </c>
      <c r="H91" s="21" t="s">
        <v>609</v>
      </c>
      <c r="I91" s="21" t="s">
        <v>595</v>
      </c>
      <c r="J91" s="34" t="s">
        <v>635</v>
      </c>
    </row>
    <row r="92" ht="18.75" customHeight="1" spans="1:10">
      <c r="A92" s="211" t="s">
        <v>534</v>
      </c>
      <c r="B92" s="21" t="s">
        <v>753</v>
      </c>
      <c r="C92" s="21" t="s">
        <v>611</v>
      </c>
      <c r="D92" s="21" t="s">
        <v>612</v>
      </c>
      <c r="E92" s="34" t="s">
        <v>636</v>
      </c>
      <c r="F92" s="21" t="s">
        <v>680</v>
      </c>
      <c r="G92" s="34" t="s">
        <v>615</v>
      </c>
      <c r="H92" s="21" t="s">
        <v>600</v>
      </c>
      <c r="I92" s="21" t="s">
        <v>616</v>
      </c>
      <c r="J92" s="34" t="s">
        <v>637</v>
      </c>
    </row>
    <row r="93" ht="18.75" customHeight="1" spans="1:10">
      <c r="A93" s="211" t="s">
        <v>520</v>
      </c>
      <c r="B93" s="21" t="s">
        <v>755</v>
      </c>
      <c r="C93" s="21" t="s">
        <v>589</v>
      </c>
      <c r="D93" s="21" t="s">
        <v>590</v>
      </c>
      <c r="E93" s="34" t="s">
        <v>756</v>
      </c>
      <c r="F93" s="21" t="s">
        <v>592</v>
      </c>
      <c r="G93" s="34" t="s">
        <v>757</v>
      </c>
      <c r="H93" s="21" t="s">
        <v>594</v>
      </c>
      <c r="I93" s="21" t="s">
        <v>616</v>
      </c>
      <c r="J93" s="34" t="s">
        <v>758</v>
      </c>
    </row>
    <row r="94" ht="18.75" customHeight="1" spans="1:10">
      <c r="A94" s="211" t="s">
        <v>520</v>
      </c>
      <c r="B94" s="21" t="s">
        <v>755</v>
      </c>
      <c r="C94" s="21" t="s">
        <v>589</v>
      </c>
      <c r="D94" s="21" t="s">
        <v>590</v>
      </c>
      <c r="E94" s="34" t="s">
        <v>759</v>
      </c>
      <c r="F94" s="21" t="s">
        <v>592</v>
      </c>
      <c r="G94" s="34" t="s">
        <v>760</v>
      </c>
      <c r="H94" s="21" t="s">
        <v>594</v>
      </c>
      <c r="I94" s="21" t="s">
        <v>616</v>
      </c>
      <c r="J94" s="34" t="s">
        <v>761</v>
      </c>
    </row>
    <row r="95" ht="18.75" customHeight="1" spans="1:10">
      <c r="A95" s="211" t="s">
        <v>520</v>
      </c>
      <c r="B95" s="21" t="s">
        <v>755</v>
      </c>
      <c r="C95" s="21" t="s">
        <v>589</v>
      </c>
      <c r="D95" s="21" t="s">
        <v>590</v>
      </c>
      <c r="E95" s="34" t="s">
        <v>762</v>
      </c>
      <c r="F95" s="21" t="s">
        <v>592</v>
      </c>
      <c r="G95" s="34" t="s">
        <v>228</v>
      </c>
      <c r="H95" s="21" t="s">
        <v>594</v>
      </c>
      <c r="I95" s="21" t="s">
        <v>616</v>
      </c>
      <c r="J95" s="34" t="s">
        <v>763</v>
      </c>
    </row>
    <row r="96" ht="18.75" customHeight="1" spans="1:10">
      <c r="A96" s="211" t="s">
        <v>520</v>
      </c>
      <c r="B96" s="21" t="s">
        <v>755</v>
      </c>
      <c r="C96" s="21" t="s">
        <v>589</v>
      </c>
      <c r="D96" s="21" t="s">
        <v>597</v>
      </c>
      <c r="E96" s="34" t="s">
        <v>764</v>
      </c>
      <c r="F96" s="21" t="s">
        <v>592</v>
      </c>
      <c r="G96" s="34" t="s">
        <v>599</v>
      </c>
      <c r="H96" s="21" t="s">
        <v>600</v>
      </c>
      <c r="I96" s="21" t="s">
        <v>616</v>
      </c>
      <c r="J96" s="34" t="s">
        <v>765</v>
      </c>
    </row>
    <row r="97" ht="18.75" customHeight="1" spans="1:10">
      <c r="A97" s="211" t="s">
        <v>520</v>
      </c>
      <c r="B97" s="21" t="s">
        <v>755</v>
      </c>
      <c r="C97" s="21" t="s">
        <v>589</v>
      </c>
      <c r="D97" s="21" t="s">
        <v>602</v>
      </c>
      <c r="E97" s="34" t="s">
        <v>766</v>
      </c>
      <c r="F97" s="21" t="s">
        <v>592</v>
      </c>
      <c r="G97" s="34" t="s">
        <v>599</v>
      </c>
      <c r="H97" s="21" t="s">
        <v>631</v>
      </c>
      <c r="I97" s="21" t="s">
        <v>616</v>
      </c>
      <c r="J97" s="34" t="s">
        <v>767</v>
      </c>
    </row>
    <row r="98" ht="18.75" customHeight="1" spans="1:10">
      <c r="A98" s="211" t="s">
        <v>520</v>
      </c>
      <c r="B98" s="21" t="s">
        <v>755</v>
      </c>
      <c r="C98" s="21" t="s">
        <v>589</v>
      </c>
      <c r="D98" s="21" t="s">
        <v>627</v>
      </c>
      <c r="E98" s="34" t="s">
        <v>628</v>
      </c>
      <c r="F98" s="21" t="s">
        <v>629</v>
      </c>
      <c r="G98" s="34" t="s">
        <v>768</v>
      </c>
      <c r="H98" s="21" t="s">
        <v>631</v>
      </c>
      <c r="I98" s="21" t="s">
        <v>616</v>
      </c>
      <c r="J98" s="34" t="s">
        <v>769</v>
      </c>
    </row>
    <row r="99" ht="18.75" customHeight="1" spans="1:10">
      <c r="A99" s="211" t="s">
        <v>520</v>
      </c>
      <c r="B99" s="21" t="s">
        <v>755</v>
      </c>
      <c r="C99" s="21" t="s">
        <v>605</v>
      </c>
      <c r="D99" s="21" t="s">
        <v>662</v>
      </c>
      <c r="E99" s="34" t="s">
        <v>633</v>
      </c>
      <c r="F99" s="21" t="s">
        <v>592</v>
      </c>
      <c r="G99" s="34" t="s">
        <v>634</v>
      </c>
      <c r="H99" s="21" t="s">
        <v>634</v>
      </c>
      <c r="I99" s="21" t="s">
        <v>595</v>
      </c>
      <c r="J99" s="34" t="s">
        <v>610</v>
      </c>
    </row>
    <row r="100" ht="18.75" customHeight="1" spans="1:10">
      <c r="A100" s="211" t="s">
        <v>520</v>
      </c>
      <c r="B100" s="21" t="s">
        <v>755</v>
      </c>
      <c r="C100" s="21" t="s">
        <v>611</v>
      </c>
      <c r="D100" s="21" t="s">
        <v>612</v>
      </c>
      <c r="E100" s="34" t="s">
        <v>613</v>
      </c>
      <c r="F100" s="21" t="s">
        <v>614</v>
      </c>
      <c r="G100" s="34" t="s">
        <v>615</v>
      </c>
      <c r="H100" s="21" t="s">
        <v>600</v>
      </c>
      <c r="I100" s="21" t="s">
        <v>616</v>
      </c>
      <c r="J100" s="34" t="s">
        <v>617</v>
      </c>
    </row>
    <row r="101" ht="18.75" customHeight="1" spans="1:10">
      <c r="A101" s="211" t="s">
        <v>506</v>
      </c>
      <c r="B101" s="21" t="s">
        <v>770</v>
      </c>
      <c r="C101" s="21" t="s">
        <v>589</v>
      </c>
      <c r="D101" s="21" t="s">
        <v>590</v>
      </c>
      <c r="E101" s="34" t="s">
        <v>771</v>
      </c>
      <c r="F101" s="21" t="s">
        <v>592</v>
      </c>
      <c r="G101" s="34" t="s">
        <v>772</v>
      </c>
      <c r="H101" s="21" t="s">
        <v>689</v>
      </c>
      <c r="I101" s="21" t="s">
        <v>616</v>
      </c>
      <c r="J101" s="34" t="s">
        <v>745</v>
      </c>
    </row>
    <row r="102" ht="18.75" customHeight="1" spans="1:10">
      <c r="A102" s="211" t="s">
        <v>506</v>
      </c>
      <c r="B102" s="21" t="s">
        <v>770</v>
      </c>
      <c r="C102" s="21" t="s">
        <v>589</v>
      </c>
      <c r="D102" s="21" t="s">
        <v>590</v>
      </c>
      <c r="E102" s="34" t="s">
        <v>773</v>
      </c>
      <c r="F102" s="21" t="s">
        <v>592</v>
      </c>
      <c r="G102" s="34" t="s">
        <v>760</v>
      </c>
      <c r="H102" s="21" t="s">
        <v>689</v>
      </c>
      <c r="I102" s="21" t="s">
        <v>616</v>
      </c>
      <c r="J102" s="34" t="s">
        <v>745</v>
      </c>
    </row>
    <row r="103" ht="18.75" customHeight="1" spans="1:10">
      <c r="A103" s="211" t="s">
        <v>506</v>
      </c>
      <c r="B103" s="21" t="s">
        <v>770</v>
      </c>
      <c r="C103" s="21" t="s">
        <v>589</v>
      </c>
      <c r="D103" s="21" t="s">
        <v>590</v>
      </c>
      <c r="E103" s="34" t="s">
        <v>774</v>
      </c>
      <c r="F103" s="21" t="s">
        <v>592</v>
      </c>
      <c r="G103" s="34" t="s">
        <v>639</v>
      </c>
      <c r="H103" s="21" t="s">
        <v>689</v>
      </c>
      <c r="I103" s="21" t="s">
        <v>616</v>
      </c>
      <c r="J103" s="34" t="s">
        <v>745</v>
      </c>
    </row>
    <row r="104" ht="18.75" customHeight="1" spans="1:10">
      <c r="A104" s="211" t="s">
        <v>506</v>
      </c>
      <c r="B104" s="21" t="s">
        <v>770</v>
      </c>
      <c r="C104" s="21" t="s">
        <v>589</v>
      </c>
      <c r="D104" s="21" t="s">
        <v>590</v>
      </c>
      <c r="E104" s="34" t="s">
        <v>775</v>
      </c>
      <c r="F104" s="21" t="s">
        <v>592</v>
      </c>
      <c r="G104" s="34" t="s">
        <v>776</v>
      </c>
      <c r="H104" s="21" t="s">
        <v>689</v>
      </c>
      <c r="I104" s="21" t="s">
        <v>616</v>
      </c>
      <c r="J104" s="34" t="s">
        <v>745</v>
      </c>
    </row>
    <row r="105" ht="18.75" customHeight="1" spans="1:10">
      <c r="A105" s="211" t="s">
        <v>506</v>
      </c>
      <c r="B105" s="21" t="s">
        <v>770</v>
      </c>
      <c r="C105" s="21" t="s">
        <v>589</v>
      </c>
      <c r="D105" s="21" t="s">
        <v>590</v>
      </c>
      <c r="E105" s="34" t="s">
        <v>777</v>
      </c>
      <c r="F105" s="21" t="s">
        <v>592</v>
      </c>
      <c r="G105" s="34" t="s">
        <v>760</v>
      </c>
      <c r="H105" s="21" t="s">
        <v>689</v>
      </c>
      <c r="I105" s="21" t="s">
        <v>616</v>
      </c>
      <c r="J105" s="34" t="s">
        <v>745</v>
      </c>
    </row>
    <row r="106" ht="18.75" customHeight="1" spans="1:10">
      <c r="A106" s="211" t="s">
        <v>506</v>
      </c>
      <c r="B106" s="21" t="s">
        <v>770</v>
      </c>
      <c r="C106" s="21" t="s">
        <v>589</v>
      </c>
      <c r="D106" s="21" t="s">
        <v>590</v>
      </c>
      <c r="E106" s="34" t="s">
        <v>778</v>
      </c>
      <c r="F106" s="21" t="s">
        <v>592</v>
      </c>
      <c r="G106" s="34" t="s">
        <v>593</v>
      </c>
      <c r="H106" s="21" t="s">
        <v>689</v>
      </c>
      <c r="I106" s="21" t="s">
        <v>616</v>
      </c>
      <c r="J106" s="34" t="s">
        <v>745</v>
      </c>
    </row>
    <row r="107" ht="18.75" customHeight="1" spans="1:10">
      <c r="A107" s="211" t="s">
        <v>506</v>
      </c>
      <c r="B107" s="21" t="s">
        <v>770</v>
      </c>
      <c r="C107" s="21" t="s">
        <v>589</v>
      </c>
      <c r="D107" s="21" t="s">
        <v>590</v>
      </c>
      <c r="E107" s="34" t="s">
        <v>779</v>
      </c>
      <c r="F107" s="21" t="s">
        <v>592</v>
      </c>
      <c r="G107" s="34" t="s">
        <v>780</v>
      </c>
      <c r="H107" s="21" t="s">
        <v>781</v>
      </c>
      <c r="I107" s="21" t="s">
        <v>616</v>
      </c>
      <c r="J107" s="34" t="s">
        <v>745</v>
      </c>
    </row>
    <row r="108" ht="18.75" customHeight="1" spans="1:10">
      <c r="A108" s="211" t="s">
        <v>506</v>
      </c>
      <c r="B108" s="21" t="s">
        <v>770</v>
      </c>
      <c r="C108" s="21" t="s">
        <v>589</v>
      </c>
      <c r="D108" s="21" t="s">
        <v>590</v>
      </c>
      <c r="E108" s="34" t="s">
        <v>782</v>
      </c>
      <c r="F108" s="21" t="s">
        <v>592</v>
      </c>
      <c r="G108" s="34" t="s">
        <v>593</v>
      </c>
      <c r="H108" s="21" t="s">
        <v>594</v>
      </c>
      <c r="I108" s="21" t="s">
        <v>616</v>
      </c>
      <c r="J108" s="34" t="s">
        <v>745</v>
      </c>
    </row>
    <row r="109" ht="18.75" customHeight="1" spans="1:10">
      <c r="A109" s="211" t="s">
        <v>506</v>
      </c>
      <c r="B109" s="21" t="s">
        <v>770</v>
      </c>
      <c r="C109" s="21" t="s">
        <v>589</v>
      </c>
      <c r="D109" s="21" t="s">
        <v>590</v>
      </c>
      <c r="E109" s="34" t="s">
        <v>783</v>
      </c>
      <c r="F109" s="21" t="s">
        <v>592</v>
      </c>
      <c r="G109" s="34" t="s">
        <v>593</v>
      </c>
      <c r="H109" s="21" t="s">
        <v>594</v>
      </c>
      <c r="I109" s="21" t="s">
        <v>616</v>
      </c>
      <c r="J109" s="34" t="s">
        <v>745</v>
      </c>
    </row>
    <row r="110" ht="18.75" customHeight="1" spans="1:10">
      <c r="A110" s="211" t="s">
        <v>506</v>
      </c>
      <c r="B110" s="21" t="s">
        <v>770</v>
      </c>
      <c r="C110" s="21" t="s">
        <v>589</v>
      </c>
      <c r="D110" s="21" t="s">
        <v>590</v>
      </c>
      <c r="E110" s="34" t="s">
        <v>784</v>
      </c>
      <c r="F110" s="21" t="s">
        <v>592</v>
      </c>
      <c r="G110" s="34" t="s">
        <v>593</v>
      </c>
      <c r="H110" s="21" t="s">
        <v>594</v>
      </c>
      <c r="I110" s="21" t="s">
        <v>616</v>
      </c>
      <c r="J110" s="34" t="s">
        <v>745</v>
      </c>
    </row>
    <row r="111" ht="18.75" customHeight="1" spans="1:10">
      <c r="A111" s="211" t="s">
        <v>506</v>
      </c>
      <c r="B111" s="21" t="s">
        <v>770</v>
      </c>
      <c r="C111" s="21" t="s">
        <v>589</v>
      </c>
      <c r="D111" s="21" t="s">
        <v>590</v>
      </c>
      <c r="E111" s="34" t="s">
        <v>785</v>
      </c>
      <c r="F111" s="21" t="s">
        <v>592</v>
      </c>
      <c r="G111" s="34" t="s">
        <v>699</v>
      </c>
      <c r="H111" s="21" t="s">
        <v>594</v>
      </c>
      <c r="I111" s="21" t="s">
        <v>616</v>
      </c>
      <c r="J111" s="34" t="s">
        <v>745</v>
      </c>
    </row>
    <row r="112" ht="18.75" customHeight="1" spans="1:10">
      <c r="A112" s="211" t="s">
        <v>506</v>
      </c>
      <c r="B112" s="21" t="s">
        <v>770</v>
      </c>
      <c r="C112" s="21" t="s">
        <v>589</v>
      </c>
      <c r="D112" s="21" t="s">
        <v>597</v>
      </c>
      <c r="E112" s="34" t="s">
        <v>598</v>
      </c>
      <c r="F112" s="21" t="s">
        <v>592</v>
      </c>
      <c r="G112" s="34" t="s">
        <v>599</v>
      </c>
      <c r="H112" s="21" t="s">
        <v>600</v>
      </c>
      <c r="I112" s="21" t="s">
        <v>616</v>
      </c>
      <c r="J112" s="34" t="s">
        <v>601</v>
      </c>
    </row>
    <row r="113" ht="18.75" customHeight="1" spans="1:10">
      <c r="A113" s="211" t="s">
        <v>506</v>
      </c>
      <c r="B113" s="21" t="s">
        <v>770</v>
      </c>
      <c r="C113" s="21" t="s">
        <v>589</v>
      </c>
      <c r="D113" s="21" t="s">
        <v>602</v>
      </c>
      <c r="E113" s="34" t="s">
        <v>692</v>
      </c>
      <c r="F113" s="21" t="s">
        <v>592</v>
      </c>
      <c r="G113" s="34" t="s">
        <v>599</v>
      </c>
      <c r="H113" s="21" t="s">
        <v>600</v>
      </c>
      <c r="I113" s="21" t="s">
        <v>616</v>
      </c>
      <c r="J113" s="34" t="s">
        <v>604</v>
      </c>
    </row>
    <row r="114" ht="18.75" customHeight="1" spans="1:10">
      <c r="A114" s="211" t="s">
        <v>506</v>
      </c>
      <c r="B114" s="21" t="s">
        <v>770</v>
      </c>
      <c r="C114" s="21" t="s">
        <v>589</v>
      </c>
      <c r="D114" s="21" t="s">
        <v>627</v>
      </c>
      <c r="E114" s="34" t="s">
        <v>628</v>
      </c>
      <c r="F114" s="21" t="s">
        <v>629</v>
      </c>
      <c r="G114" s="34" t="s">
        <v>786</v>
      </c>
      <c r="H114" s="21" t="s">
        <v>631</v>
      </c>
      <c r="I114" s="21" t="s">
        <v>616</v>
      </c>
      <c r="J114" s="34" t="s">
        <v>632</v>
      </c>
    </row>
    <row r="115" ht="18.75" customHeight="1" spans="1:10">
      <c r="A115" s="211" t="s">
        <v>506</v>
      </c>
      <c r="B115" s="21" t="s">
        <v>770</v>
      </c>
      <c r="C115" s="21" t="s">
        <v>605</v>
      </c>
      <c r="D115" s="21" t="s">
        <v>606</v>
      </c>
      <c r="E115" s="34" t="s">
        <v>685</v>
      </c>
      <c r="F115" s="21" t="s">
        <v>592</v>
      </c>
      <c r="G115" s="34" t="s">
        <v>686</v>
      </c>
      <c r="H115" s="21" t="s">
        <v>609</v>
      </c>
      <c r="I115" s="21" t="s">
        <v>595</v>
      </c>
      <c r="J115" s="34" t="s">
        <v>675</v>
      </c>
    </row>
    <row r="116" ht="18.75" customHeight="1" spans="1:10">
      <c r="A116" s="211" t="s">
        <v>506</v>
      </c>
      <c r="B116" s="21" t="s">
        <v>770</v>
      </c>
      <c r="C116" s="21" t="s">
        <v>611</v>
      </c>
      <c r="D116" s="21" t="s">
        <v>612</v>
      </c>
      <c r="E116" s="34" t="s">
        <v>787</v>
      </c>
      <c r="F116" s="21" t="s">
        <v>614</v>
      </c>
      <c r="G116" s="34" t="s">
        <v>615</v>
      </c>
      <c r="H116" s="21" t="s">
        <v>600</v>
      </c>
      <c r="I116" s="21" t="s">
        <v>616</v>
      </c>
      <c r="J116" s="34" t="s">
        <v>617</v>
      </c>
    </row>
    <row r="117" ht="18.75" customHeight="1" spans="1:10">
      <c r="A117" s="211" t="s">
        <v>559</v>
      </c>
      <c r="B117" s="21" t="s">
        <v>788</v>
      </c>
      <c r="C117" s="21" t="s">
        <v>589</v>
      </c>
      <c r="D117" s="21" t="s">
        <v>590</v>
      </c>
      <c r="E117" s="34" t="s">
        <v>789</v>
      </c>
      <c r="F117" s="21" t="s">
        <v>592</v>
      </c>
      <c r="G117" s="34" t="s">
        <v>226</v>
      </c>
      <c r="H117" s="21" t="s">
        <v>594</v>
      </c>
      <c r="I117" s="21" t="s">
        <v>616</v>
      </c>
      <c r="J117" s="34" t="s">
        <v>790</v>
      </c>
    </row>
    <row r="118" ht="18.75" customHeight="1" spans="1:10">
      <c r="A118" s="211" t="s">
        <v>559</v>
      </c>
      <c r="B118" s="21" t="s">
        <v>791</v>
      </c>
      <c r="C118" s="21" t="s">
        <v>589</v>
      </c>
      <c r="D118" s="21" t="s">
        <v>597</v>
      </c>
      <c r="E118" s="34" t="s">
        <v>598</v>
      </c>
      <c r="F118" s="21" t="s">
        <v>592</v>
      </c>
      <c r="G118" s="34" t="s">
        <v>599</v>
      </c>
      <c r="H118" s="21" t="s">
        <v>600</v>
      </c>
      <c r="I118" s="21" t="s">
        <v>616</v>
      </c>
      <c r="J118" s="34" t="s">
        <v>601</v>
      </c>
    </row>
    <row r="119" ht="18.75" customHeight="1" spans="1:10">
      <c r="A119" s="211" t="s">
        <v>559</v>
      </c>
      <c r="B119" s="21" t="s">
        <v>791</v>
      </c>
      <c r="C119" s="21" t="s">
        <v>589</v>
      </c>
      <c r="D119" s="21" t="s">
        <v>602</v>
      </c>
      <c r="E119" s="34" t="s">
        <v>692</v>
      </c>
      <c r="F119" s="21" t="s">
        <v>592</v>
      </c>
      <c r="G119" s="34" t="s">
        <v>599</v>
      </c>
      <c r="H119" s="21" t="s">
        <v>600</v>
      </c>
      <c r="I119" s="21" t="s">
        <v>616</v>
      </c>
      <c r="J119" s="34" t="s">
        <v>604</v>
      </c>
    </row>
    <row r="120" ht="18.75" customHeight="1" spans="1:10">
      <c r="A120" s="211" t="s">
        <v>559</v>
      </c>
      <c r="B120" s="21" t="s">
        <v>791</v>
      </c>
      <c r="C120" s="21" t="s">
        <v>589</v>
      </c>
      <c r="D120" s="21" t="s">
        <v>627</v>
      </c>
      <c r="E120" s="34" t="s">
        <v>628</v>
      </c>
      <c r="F120" s="21" t="s">
        <v>629</v>
      </c>
      <c r="G120" s="34" t="s">
        <v>792</v>
      </c>
      <c r="H120" s="21" t="s">
        <v>631</v>
      </c>
      <c r="I120" s="21" t="s">
        <v>616</v>
      </c>
      <c r="J120" s="34" t="s">
        <v>632</v>
      </c>
    </row>
    <row r="121" ht="18.75" customHeight="1" spans="1:10">
      <c r="A121" s="211" t="s">
        <v>559</v>
      </c>
      <c r="B121" s="21" t="s">
        <v>791</v>
      </c>
      <c r="C121" s="21" t="s">
        <v>605</v>
      </c>
      <c r="D121" s="21" t="s">
        <v>606</v>
      </c>
      <c r="E121" s="34" t="s">
        <v>793</v>
      </c>
      <c r="F121" s="21" t="s">
        <v>592</v>
      </c>
      <c r="G121" s="34" t="s">
        <v>739</v>
      </c>
      <c r="H121" s="21" t="s">
        <v>609</v>
      </c>
      <c r="I121" s="21" t="s">
        <v>595</v>
      </c>
      <c r="J121" s="34" t="s">
        <v>794</v>
      </c>
    </row>
    <row r="122" ht="18.75" customHeight="1" spans="1:10">
      <c r="A122" s="211" t="s">
        <v>559</v>
      </c>
      <c r="B122" s="21" t="s">
        <v>791</v>
      </c>
      <c r="C122" s="21" t="s">
        <v>611</v>
      </c>
      <c r="D122" s="21" t="s">
        <v>612</v>
      </c>
      <c r="E122" s="34" t="s">
        <v>795</v>
      </c>
      <c r="F122" s="21" t="s">
        <v>614</v>
      </c>
      <c r="G122" s="34" t="s">
        <v>615</v>
      </c>
      <c r="H122" s="21" t="s">
        <v>600</v>
      </c>
      <c r="I122" s="21" t="s">
        <v>616</v>
      </c>
      <c r="J122" s="34" t="s">
        <v>796</v>
      </c>
    </row>
    <row r="123" ht="18.75" customHeight="1" spans="1:10">
      <c r="A123" s="211" t="s">
        <v>573</v>
      </c>
      <c r="B123" s="21" t="s">
        <v>797</v>
      </c>
      <c r="C123" s="21" t="s">
        <v>589</v>
      </c>
      <c r="D123" s="21" t="s">
        <v>590</v>
      </c>
      <c r="E123" s="34" t="s">
        <v>798</v>
      </c>
      <c r="F123" s="21" t="s">
        <v>592</v>
      </c>
      <c r="G123" s="34" t="s">
        <v>593</v>
      </c>
      <c r="H123" s="21" t="s">
        <v>594</v>
      </c>
      <c r="I123" s="21" t="s">
        <v>616</v>
      </c>
      <c r="J123" s="34" t="s">
        <v>799</v>
      </c>
    </row>
    <row r="124" ht="18.75" customHeight="1" spans="1:10">
      <c r="A124" s="211" t="s">
        <v>573</v>
      </c>
      <c r="B124" s="21" t="s">
        <v>797</v>
      </c>
      <c r="C124" s="21" t="s">
        <v>589</v>
      </c>
      <c r="D124" s="21" t="s">
        <v>597</v>
      </c>
      <c r="E124" s="34" t="s">
        <v>598</v>
      </c>
      <c r="F124" s="21" t="s">
        <v>592</v>
      </c>
      <c r="G124" s="34" t="s">
        <v>599</v>
      </c>
      <c r="H124" s="21" t="s">
        <v>600</v>
      </c>
      <c r="I124" s="21" t="s">
        <v>616</v>
      </c>
      <c r="J124" s="34" t="s">
        <v>601</v>
      </c>
    </row>
    <row r="125" ht="18.75" customHeight="1" spans="1:10">
      <c r="A125" s="211" t="s">
        <v>573</v>
      </c>
      <c r="B125" s="21" t="s">
        <v>797</v>
      </c>
      <c r="C125" s="21" t="s">
        <v>589</v>
      </c>
      <c r="D125" s="21" t="s">
        <v>602</v>
      </c>
      <c r="E125" s="34" t="s">
        <v>692</v>
      </c>
      <c r="F125" s="21" t="s">
        <v>592</v>
      </c>
      <c r="G125" s="34" t="s">
        <v>599</v>
      </c>
      <c r="H125" s="21" t="s">
        <v>600</v>
      </c>
      <c r="I125" s="21" t="s">
        <v>616</v>
      </c>
      <c r="J125" s="34" t="s">
        <v>604</v>
      </c>
    </row>
    <row r="126" ht="18.75" customHeight="1" spans="1:10">
      <c r="A126" s="211" t="s">
        <v>573</v>
      </c>
      <c r="B126" s="21" t="s">
        <v>797</v>
      </c>
      <c r="C126" s="21" t="s">
        <v>589</v>
      </c>
      <c r="D126" s="21" t="s">
        <v>627</v>
      </c>
      <c r="E126" s="34" t="s">
        <v>628</v>
      </c>
      <c r="F126" s="21" t="s">
        <v>629</v>
      </c>
      <c r="G126" s="34" t="s">
        <v>800</v>
      </c>
      <c r="H126" s="21" t="s">
        <v>693</v>
      </c>
      <c r="I126" s="21" t="s">
        <v>616</v>
      </c>
      <c r="J126" s="34" t="s">
        <v>632</v>
      </c>
    </row>
    <row r="127" ht="18.75" customHeight="1" spans="1:10">
      <c r="A127" s="211" t="s">
        <v>573</v>
      </c>
      <c r="B127" s="21" t="s">
        <v>797</v>
      </c>
      <c r="C127" s="21" t="s">
        <v>605</v>
      </c>
      <c r="D127" s="21" t="s">
        <v>606</v>
      </c>
      <c r="E127" s="34" t="s">
        <v>793</v>
      </c>
      <c r="F127" s="21" t="s">
        <v>592</v>
      </c>
      <c r="G127" s="34" t="s">
        <v>739</v>
      </c>
      <c r="H127" s="21" t="s">
        <v>609</v>
      </c>
      <c r="I127" s="21" t="s">
        <v>595</v>
      </c>
      <c r="J127" s="34" t="s">
        <v>801</v>
      </c>
    </row>
    <row r="128" ht="18.75" customHeight="1" spans="1:10">
      <c r="A128" s="211" t="s">
        <v>573</v>
      </c>
      <c r="B128" s="21" t="s">
        <v>797</v>
      </c>
      <c r="C128" s="21" t="s">
        <v>611</v>
      </c>
      <c r="D128" s="21" t="s">
        <v>612</v>
      </c>
      <c r="E128" s="34" t="s">
        <v>663</v>
      </c>
      <c r="F128" s="21" t="s">
        <v>614</v>
      </c>
      <c r="G128" s="34" t="s">
        <v>615</v>
      </c>
      <c r="H128" s="21" t="s">
        <v>600</v>
      </c>
      <c r="I128" s="21" t="s">
        <v>616</v>
      </c>
      <c r="J128" s="34" t="s">
        <v>664</v>
      </c>
    </row>
    <row r="129" ht="18.75" customHeight="1" spans="1:10">
      <c r="A129" s="211" t="s">
        <v>501</v>
      </c>
      <c r="B129" s="21" t="s">
        <v>802</v>
      </c>
      <c r="C129" s="21" t="s">
        <v>589</v>
      </c>
      <c r="D129" s="21" t="s">
        <v>590</v>
      </c>
      <c r="E129" s="34" t="s">
        <v>619</v>
      </c>
      <c r="F129" s="21" t="s">
        <v>592</v>
      </c>
      <c r="G129" s="34" t="s">
        <v>593</v>
      </c>
      <c r="H129" s="21" t="s">
        <v>594</v>
      </c>
      <c r="I129" s="21" t="s">
        <v>595</v>
      </c>
      <c r="J129" s="34" t="s">
        <v>622</v>
      </c>
    </row>
    <row r="130" ht="18.75" customHeight="1" spans="1:10">
      <c r="A130" s="211" t="s">
        <v>501</v>
      </c>
      <c r="B130" s="21" t="s">
        <v>802</v>
      </c>
      <c r="C130" s="21" t="s">
        <v>589</v>
      </c>
      <c r="D130" s="21" t="s">
        <v>597</v>
      </c>
      <c r="E130" s="34" t="s">
        <v>623</v>
      </c>
      <c r="F130" s="21" t="s">
        <v>614</v>
      </c>
      <c r="G130" s="34" t="s">
        <v>615</v>
      </c>
      <c r="H130" s="21" t="s">
        <v>600</v>
      </c>
      <c r="I130" s="21" t="s">
        <v>616</v>
      </c>
      <c r="J130" s="34" t="s">
        <v>624</v>
      </c>
    </row>
    <row r="131" ht="18.75" customHeight="1" spans="1:10">
      <c r="A131" s="211" t="s">
        <v>501</v>
      </c>
      <c r="B131" s="21" t="s">
        <v>802</v>
      </c>
      <c r="C131" s="21" t="s">
        <v>589</v>
      </c>
      <c r="D131" s="21" t="s">
        <v>602</v>
      </c>
      <c r="E131" s="34" t="s">
        <v>625</v>
      </c>
      <c r="F131" s="21" t="s">
        <v>592</v>
      </c>
      <c r="G131" s="34" t="s">
        <v>599</v>
      </c>
      <c r="H131" s="21" t="s">
        <v>600</v>
      </c>
      <c r="I131" s="21" t="s">
        <v>595</v>
      </c>
      <c r="J131" s="34" t="s">
        <v>626</v>
      </c>
    </row>
    <row r="132" ht="18.75" customHeight="1" spans="1:10">
      <c r="A132" s="211" t="s">
        <v>501</v>
      </c>
      <c r="B132" s="21" t="s">
        <v>802</v>
      </c>
      <c r="C132" s="21" t="s">
        <v>605</v>
      </c>
      <c r="D132" s="21" t="s">
        <v>606</v>
      </c>
      <c r="E132" s="34" t="s">
        <v>803</v>
      </c>
      <c r="F132" s="21" t="s">
        <v>592</v>
      </c>
      <c r="G132" s="34" t="s">
        <v>608</v>
      </c>
      <c r="H132" s="21" t="s">
        <v>804</v>
      </c>
      <c r="I132" s="21" t="s">
        <v>595</v>
      </c>
      <c r="J132" s="34" t="s">
        <v>635</v>
      </c>
    </row>
    <row r="133" ht="18.75" customHeight="1" spans="1:10">
      <c r="A133" s="211" t="s">
        <v>501</v>
      </c>
      <c r="B133" s="21" t="s">
        <v>802</v>
      </c>
      <c r="C133" s="21" t="s">
        <v>611</v>
      </c>
      <c r="D133" s="21" t="s">
        <v>612</v>
      </c>
      <c r="E133" s="34" t="s">
        <v>636</v>
      </c>
      <c r="F133" s="21" t="s">
        <v>614</v>
      </c>
      <c r="G133" s="34" t="s">
        <v>615</v>
      </c>
      <c r="H133" s="21" t="s">
        <v>600</v>
      </c>
      <c r="I133" s="21" t="s">
        <v>616</v>
      </c>
      <c r="J133" s="34" t="s">
        <v>637</v>
      </c>
    </row>
    <row r="134" ht="18.75" customHeight="1" spans="1:10">
      <c r="A134" s="211" t="s">
        <v>548</v>
      </c>
      <c r="B134" s="21" t="s">
        <v>805</v>
      </c>
      <c r="C134" s="21" t="s">
        <v>589</v>
      </c>
      <c r="D134" s="21" t="s">
        <v>590</v>
      </c>
      <c r="E134" s="34" t="s">
        <v>806</v>
      </c>
      <c r="F134" s="21" t="s">
        <v>614</v>
      </c>
      <c r="G134" s="34" t="s">
        <v>227</v>
      </c>
      <c r="H134" s="21" t="s">
        <v>621</v>
      </c>
      <c r="I134" s="21" t="s">
        <v>616</v>
      </c>
      <c r="J134" s="34" t="s">
        <v>622</v>
      </c>
    </row>
    <row r="135" ht="18.75" customHeight="1" spans="1:10">
      <c r="A135" s="211" t="s">
        <v>548</v>
      </c>
      <c r="B135" s="21" t="s">
        <v>805</v>
      </c>
      <c r="C135" s="21" t="s">
        <v>589</v>
      </c>
      <c r="D135" s="21" t="s">
        <v>597</v>
      </c>
      <c r="E135" s="34" t="s">
        <v>623</v>
      </c>
      <c r="F135" s="21" t="s">
        <v>592</v>
      </c>
      <c r="G135" s="34" t="s">
        <v>599</v>
      </c>
      <c r="H135" s="21" t="s">
        <v>600</v>
      </c>
      <c r="I135" s="21" t="s">
        <v>616</v>
      </c>
      <c r="J135" s="34" t="s">
        <v>624</v>
      </c>
    </row>
    <row r="136" ht="18.75" customHeight="1" spans="1:10">
      <c r="A136" s="211" t="s">
        <v>548</v>
      </c>
      <c r="B136" s="21" t="s">
        <v>805</v>
      </c>
      <c r="C136" s="21" t="s">
        <v>589</v>
      </c>
      <c r="D136" s="21" t="s">
        <v>602</v>
      </c>
      <c r="E136" s="34" t="s">
        <v>625</v>
      </c>
      <c r="F136" s="21" t="s">
        <v>592</v>
      </c>
      <c r="G136" s="34" t="s">
        <v>599</v>
      </c>
      <c r="H136" s="21" t="s">
        <v>600</v>
      </c>
      <c r="I136" s="21" t="s">
        <v>616</v>
      </c>
      <c r="J136" s="34" t="s">
        <v>626</v>
      </c>
    </row>
    <row r="137" ht="18.75" customHeight="1" spans="1:10">
      <c r="A137" s="211" t="s">
        <v>548</v>
      </c>
      <c r="B137" s="21" t="s">
        <v>805</v>
      </c>
      <c r="C137" s="21" t="s">
        <v>589</v>
      </c>
      <c r="D137" s="21" t="s">
        <v>627</v>
      </c>
      <c r="E137" s="34" t="s">
        <v>628</v>
      </c>
      <c r="F137" s="21" t="s">
        <v>629</v>
      </c>
      <c r="G137" s="34" t="s">
        <v>807</v>
      </c>
      <c r="H137" s="21" t="s">
        <v>631</v>
      </c>
      <c r="I137" s="21" t="s">
        <v>616</v>
      </c>
      <c r="J137" s="34" t="s">
        <v>632</v>
      </c>
    </row>
    <row r="138" ht="18.75" customHeight="1" spans="1:10">
      <c r="A138" s="211" t="s">
        <v>548</v>
      </c>
      <c r="B138" s="21" t="s">
        <v>805</v>
      </c>
      <c r="C138" s="21" t="s">
        <v>605</v>
      </c>
      <c r="D138" s="21" t="s">
        <v>606</v>
      </c>
      <c r="E138" s="34" t="s">
        <v>808</v>
      </c>
      <c r="F138" s="21" t="s">
        <v>592</v>
      </c>
      <c r="G138" s="34" t="s">
        <v>686</v>
      </c>
      <c r="H138" s="21" t="s">
        <v>609</v>
      </c>
      <c r="I138" s="21" t="s">
        <v>595</v>
      </c>
      <c r="J138" s="34" t="s">
        <v>635</v>
      </c>
    </row>
    <row r="139" ht="18.75" customHeight="1" spans="1:10">
      <c r="A139" s="211" t="s">
        <v>548</v>
      </c>
      <c r="B139" s="21" t="s">
        <v>805</v>
      </c>
      <c r="C139" s="21" t="s">
        <v>611</v>
      </c>
      <c r="D139" s="21" t="s">
        <v>612</v>
      </c>
      <c r="E139" s="34" t="s">
        <v>636</v>
      </c>
      <c r="F139" s="21" t="s">
        <v>614</v>
      </c>
      <c r="G139" s="34" t="s">
        <v>615</v>
      </c>
      <c r="H139" s="21" t="s">
        <v>600</v>
      </c>
      <c r="I139" s="21" t="s">
        <v>616</v>
      </c>
      <c r="J139" s="34" t="s">
        <v>637</v>
      </c>
    </row>
    <row r="140" ht="18.75" customHeight="1" spans="1:10">
      <c r="A140" s="211" t="s">
        <v>542</v>
      </c>
      <c r="B140" s="21" t="s">
        <v>809</v>
      </c>
      <c r="C140" s="21" t="s">
        <v>589</v>
      </c>
      <c r="D140" s="21" t="s">
        <v>590</v>
      </c>
      <c r="E140" s="34" t="s">
        <v>810</v>
      </c>
      <c r="F140" s="21" t="s">
        <v>614</v>
      </c>
      <c r="G140" s="34" t="s">
        <v>707</v>
      </c>
      <c r="H140" s="21" t="s">
        <v>811</v>
      </c>
      <c r="I140" s="21" t="s">
        <v>616</v>
      </c>
      <c r="J140" s="34" t="s">
        <v>812</v>
      </c>
    </row>
    <row r="141" ht="18.75" customHeight="1" spans="1:10">
      <c r="A141" s="211" t="s">
        <v>542</v>
      </c>
      <c r="B141" s="21" t="s">
        <v>809</v>
      </c>
      <c r="C141" s="21" t="s">
        <v>589</v>
      </c>
      <c r="D141" s="21" t="s">
        <v>597</v>
      </c>
      <c r="E141" s="34" t="s">
        <v>598</v>
      </c>
      <c r="F141" s="21" t="s">
        <v>592</v>
      </c>
      <c r="G141" s="34" t="s">
        <v>599</v>
      </c>
      <c r="H141" s="21" t="s">
        <v>600</v>
      </c>
      <c r="I141" s="21" t="s">
        <v>616</v>
      </c>
      <c r="J141" s="34" t="s">
        <v>601</v>
      </c>
    </row>
    <row r="142" ht="18.75" customHeight="1" spans="1:10">
      <c r="A142" s="211" t="s">
        <v>542</v>
      </c>
      <c r="B142" s="21" t="s">
        <v>809</v>
      </c>
      <c r="C142" s="21" t="s">
        <v>589</v>
      </c>
      <c r="D142" s="21" t="s">
        <v>602</v>
      </c>
      <c r="E142" s="34" t="s">
        <v>692</v>
      </c>
      <c r="F142" s="21" t="s">
        <v>592</v>
      </c>
      <c r="G142" s="34" t="s">
        <v>599</v>
      </c>
      <c r="H142" s="21" t="s">
        <v>600</v>
      </c>
      <c r="I142" s="21" t="s">
        <v>616</v>
      </c>
      <c r="J142" s="34" t="s">
        <v>604</v>
      </c>
    </row>
    <row r="143" ht="18.75" customHeight="1" spans="1:10">
      <c r="A143" s="211" t="s">
        <v>542</v>
      </c>
      <c r="B143" s="21" t="s">
        <v>809</v>
      </c>
      <c r="C143" s="21" t="s">
        <v>589</v>
      </c>
      <c r="D143" s="21" t="s">
        <v>627</v>
      </c>
      <c r="E143" s="34" t="s">
        <v>628</v>
      </c>
      <c r="F143" s="21" t="s">
        <v>629</v>
      </c>
      <c r="G143" s="34" t="s">
        <v>813</v>
      </c>
      <c r="H143" s="21" t="s">
        <v>631</v>
      </c>
      <c r="I143" s="21" t="s">
        <v>616</v>
      </c>
      <c r="J143" s="34" t="s">
        <v>632</v>
      </c>
    </row>
    <row r="144" ht="18.75" customHeight="1" spans="1:10">
      <c r="A144" s="211" t="s">
        <v>542</v>
      </c>
      <c r="B144" s="21" t="s">
        <v>809</v>
      </c>
      <c r="C144" s="21" t="s">
        <v>605</v>
      </c>
      <c r="D144" s="21" t="s">
        <v>606</v>
      </c>
      <c r="E144" s="34" t="s">
        <v>793</v>
      </c>
      <c r="F144" s="21" t="s">
        <v>592</v>
      </c>
      <c r="G144" s="34" t="s">
        <v>739</v>
      </c>
      <c r="H144" s="21" t="s">
        <v>814</v>
      </c>
      <c r="I144" s="21" t="s">
        <v>595</v>
      </c>
      <c r="J144" s="34" t="s">
        <v>815</v>
      </c>
    </row>
    <row r="145" ht="18.75" customHeight="1" spans="1:10">
      <c r="A145" s="211" t="s">
        <v>542</v>
      </c>
      <c r="B145" s="21" t="s">
        <v>809</v>
      </c>
      <c r="C145" s="21" t="s">
        <v>611</v>
      </c>
      <c r="D145" s="21" t="s">
        <v>612</v>
      </c>
      <c r="E145" s="34" t="s">
        <v>816</v>
      </c>
      <c r="F145" s="21" t="s">
        <v>614</v>
      </c>
      <c r="G145" s="34" t="s">
        <v>615</v>
      </c>
      <c r="H145" s="21" t="s">
        <v>600</v>
      </c>
      <c r="I145" s="21" t="s">
        <v>616</v>
      </c>
      <c r="J145" s="34" t="s">
        <v>817</v>
      </c>
    </row>
    <row r="146" ht="18.75" customHeight="1" spans="1:10">
      <c r="A146" s="211" t="s">
        <v>513</v>
      </c>
      <c r="B146" s="21" t="s">
        <v>818</v>
      </c>
      <c r="C146" s="21" t="s">
        <v>589</v>
      </c>
      <c r="D146" s="21" t="s">
        <v>590</v>
      </c>
      <c r="E146" s="34" t="s">
        <v>591</v>
      </c>
      <c r="F146" s="21" t="s">
        <v>592</v>
      </c>
      <c r="G146" s="34" t="s">
        <v>593</v>
      </c>
      <c r="H146" s="21" t="s">
        <v>594</v>
      </c>
      <c r="I146" s="21" t="s">
        <v>595</v>
      </c>
      <c r="J146" s="34" t="s">
        <v>596</v>
      </c>
    </row>
    <row r="147" ht="18.75" customHeight="1" spans="1:10">
      <c r="A147" s="211" t="s">
        <v>513</v>
      </c>
      <c r="B147" s="21" t="s">
        <v>818</v>
      </c>
      <c r="C147" s="21" t="s">
        <v>589</v>
      </c>
      <c r="D147" s="21" t="s">
        <v>597</v>
      </c>
      <c r="E147" s="34" t="s">
        <v>598</v>
      </c>
      <c r="F147" s="21" t="s">
        <v>592</v>
      </c>
      <c r="G147" s="34" t="s">
        <v>599</v>
      </c>
      <c r="H147" s="21" t="s">
        <v>600</v>
      </c>
      <c r="I147" s="21" t="s">
        <v>595</v>
      </c>
      <c r="J147" s="34" t="s">
        <v>601</v>
      </c>
    </row>
    <row r="148" ht="18.75" customHeight="1" spans="1:10">
      <c r="A148" s="211" t="s">
        <v>513</v>
      </c>
      <c r="B148" s="21" t="s">
        <v>818</v>
      </c>
      <c r="C148" s="21" t="s">
        <v>589</v>
      </c>
      <c r="D148" s="21" t="s">
        <v>602</v>
      </c>
      <c r="E148" s="34" t="s">
        <v>692</v>
      </c>
      <c r="F148" s="21" t="s">
        <v>592</v>
      </c>
      <c r="G148" s="34" t="s">
        <v>599</v>
      </c>
      <c r="H148" s="21" t="s">
        <v>600</v>
      </c>
      <c r="I148" s="21" t="s">
        <v>595</v>
      </c>
      <c r="J148" s="34" t="s">
        <v>604</v>
      </c>
    </row>
    <row r="149" ht="18.75" customHeight="1" spans="1:10">
      <c r="A149" s="211" t="s">
        <v>513</v>
      </c>
      <c r="B149" s="21" t="s">
        <v>818</v>
      </c>
      <c r="C149" s="21" t="s">
        <v>605</v>
      </c>
      <c r="D149" s="21" t="s">
        <v>606</v>
      </c>
      <c r="E149" s="34" t="s">
        <v>685</v>
      </c>
      <c r="F149" s="21" t="s">
        <v>592</v>
      </c>
      <c r="G149" s="34" t="s">
        <v>686</v>
      </c>
      <c r="H149" s="21" t="s">
        <v>609</v>
      </c>
      <c r="I149" s="21" t="s">
        <v>595</v>
      </c>
      <c r="J149" s="34" t="s">
        <v>675</v>
      </c>
    </row>
    <row r="150" ht="18.75" customHeight="1" spans="1:10">
      <c r="A150" s="211" t="s">
        <v>513</v>
      </c>
      <c r="B150" s="21" t="s">
        <v>818</v>
      </c>
      <c r="C150" s="21" t="s">
        <v>611</v>
      </c>
      <c r="D150" s="21" t="s">
        <v>612</v>
      </c>
      <c r="E150" s="34" t="s">
        <v>613</v>
      </c>
      <c r="F150" s="21" t="s">
        <v>614</v>
      </c>
      <c r="G150" s="34" t="s">
        <v>615</v>
      </c>
      <c r="H150" s="21" t="s">
        <v>600</v>
      </c>
      <c r="I150" s="21" t="s">
        <v>616</v>
      </c>
      <c r="J150" s="34" t="s">
        <v>617</v>
      </c>
    </row>
    <row r="151" ht="18.75" customHeight="1" spans="1:10">
      <c r="A151" s="211" t="s">
        <v>524</v>
      </c>
      <c r="B151" s="21" t="s">
        <v>819</v>
      </c>
      <c r="C151" s="21" t="s">
        <v>589</v>
      </c>
      <c r="D151" s="21" t="s">
        <v>590</v>
      </c>
      <c r="E151" s="34" t="s">
        <v>619</v>
      </c>
      <c r="F151" s="21" t="s">
        <v>614</v>
      </c>
      <c r="G151" s="34" t="s">
        <v>230</v>
      </c>
      <c r="H151" s="21" t="s">
        <v>621</v>
      </c>
      <c r="I151" s="21" t="s">
        <v>616</v>
      </c>
      <c r="J151" s="34" t="s">
        <v>622</v>
      </c>
    </row>
    <row r="152" ht="18.75" customHeight="1" spans="1:10">
      <c r="A152" s="211" t="s">
        <v>524</v>
      </c>
      <c r="B152" s="21" t="s">
        <v>819</v>
      </c>
      <c r="C152" s="21" t="s">
        <v>589</v>
      </c>
      <c r="D152" s="21" t="s">
        <v>597</v>
      </c>
      <c r="E152" s="34" t="s">
        <v>623</v>
      </c>
      <c r="F152" s="21" t="s">
        <v>614</v>
      </c>
      <c r="G152" s="34" t="s">
        <v>615</v>
      </c>
      <c r="H152" s="21" t="s">
        <v>600</v>
      </c>
      <c r="I152" s="21" t="s">
        <v>616</v>
      </c>
      <c r="J152" s="34" t="s">
        <v>624</v>
      </c>
    </row>
    <row r="153" ht="18.75" customHeight="1" spans="1:10">
      <c r="A153" s="211" t="s">
        <v>524</v>
      </c>
      <c r="B153" s="21" t="s">
        <v>819</v>
      </c>
      <c r="C153" s="21" t="s">
        <v>589</v>
      </c>
      <c r="D153" s="21" t="s">
        <v>602</v>
      </c>
      <c r="E153" s="34" t="s">
        <v>625</v>
      </c>
      <c r="F153" s="21" t="s">
        <v>592</v>
      </c>
      <c r="G153" s="34" t="s">
        <v>599</v>
      </c>
      <c r="H153" s="21" t="s">
        <v>600</v>
      </c>
      <c r="I153" s="21" t="s">
        <v>616</v>
      </c>
      <c r="J153" s="34" t="s">
        <v>626</v>
      </c>
    </row>
    <row r="154" ht="18.75" customHeight="1" spans="1:10">
      <c r="A154" s="211" t="s">
        <v>524</v>
      </c>
      <c r="B154" s="21" t="s">
        <v>819</v>
      </c>
      <c r="C154" s="21" t="s">
        <v>589</v>
      </c>
      <c r="D154" s="21" t="s">
        <v>602</v>
      </c>
      <c r="E154" s="34" t="s">
        <v>640</v>
      </c>
      <c r="F154" s="21" t="s">
        <v>592</v>
      </c>
      <c r="G154" s="34" t="s">
        <v>599</v>
      </c>
      <c r="H154" s="21" t="s">
        <v>600</v>
      </c>
      <c r="I154" s="21" t="s">
        <v>616</v>
      </c>
      <c r="J154" s="34" t="s">
        <v>641</v>
      </c>
    </row>
    <row r="155" ht="18.75" customHeight="1" spans="1:10">
      <c r="A155" s="211" t="s">
        <v>524</v>
      </c>
      <c r="B155" s="21" t="s">
        <v>819</v>
      </c>
      <c r="C155" s="21" t="s">
        <v>605</v>
      </c>
      <c r="D155" s="21" t="s">
        <v>606</v>
      </c>
      <c r="E155" s="34" t="s">
        <v>820</v>
      </c>
      <c r="F155" s="21" t="s">
        <v>592</v>
      </c>
      <c r="G155" s="34" t="s">
        <v>686</v>
      </c>
      <c r="H155" s="21" t="s">
        <v>609</v>
      </c>
      <c r="I155" s="21" t="s">
        <v>595</v>
      </c>
      <c r="J155" s="34" t="s">
        <v>635</v>
      </c>
    </row>
    <row r="156" ht="18.75" customHeight="1" spans="1:10">
      <c r="A156" s="211" t="s">
        <v>524</v>
      </c>
      <c r="B156" s="21" t="s">
        <v>819</v>
      </c>
      <c r="C156" s="21" t="s">
        <v>611</v>
      </c>
      <c r="D156" s="21" t="s">
        <v>612</v>
      </c>
      <c r="E156" s="34" t="s">
        <v>636</v>
      </c>
      <c r="F156" s="21" t="s">
        <v>614</v>
      </c>
      <c r="G156" s="34" t="s">
        <v>615</v>
      </c>
      <c r="H156" s="21" t="s">
        <v>600</v>
      </c>
      <c r="I156" s="21" t="s">
        <v>616</v>
      </c>
      <c r="J156" s="34" t="s">
        <v>637</v>
      </c>
    </row>
    <row r="157" ht="18.75" customHeight="1" spans="1:10">
      <c r="A157" s="211" t="s">
        <v>575</v>
      </c>
      <c r="B157" s="21" t="s">
        <v>821</v>
      </c>
      <c r="C157" s="21" t="s">
        <v>589</v>
      </c>
      <c r="D157" s="21" t="s">
        <v>590</v>
      </c>
      <c r="E157" s="34" t="s">
        <v>822</v>
      </c>
      <c r="F157" s="21" t="s">
        <v>614</v>
      </c>
      <c r="G157" s="34" t="s">
        <v>823</v>
      </c>
      <c r="H157" s="21" t="s">
        <v>824</v>
      </c>
      <c r="I157" s="21" t="s">
        <v>616</v>
      </c>
      <c r="J157" s="34" t="s">
        <v>622</v>
      </c>
    </row>
    <row r="158" ht="18.75" customHeight="1" spans="1:10">
      <c r="A158" s="211" t="s">
        <v>575</v>
      </c>
      <c r="B158" s="21" t="s">
        <v>821</v>
      </c>
      <c r="C158" s="21" t="s">
        <v>589</v>
      </c>
      <c r="D158" s="21" t="s">
        <v>597</v>
      </c>
      <c r="E158" s="34" t="s">
        <v>623</v>
      </c>
      <c r="F158" s="21" t="s">
        <v>614</v>
      </c>
      <c r="G158" s="34" t="s">
        <v>615</v>
      </c>
      <c r="H158" s="21" t="s">
        <v>600</v>
      </c>
      <c r="I158" s="21" t="s">
        <v>616</v>
      </c>
      <c r="J158" s="34" t="s">
        <v>624</v>
      </c>
    </row>
    <row r="159" ht="18.75" customHeight="1" spans="1:10">
      <c r="A159" s="211" t="s">
        <v>575</v>
      </c>
      <c r="B159" s="21" t="s">
        <v>821</v>
      </c>
      <c r="C159" s="21" t="s">
        <v>589</v>
      </c>
      <c r="D159" s="21" t="s">
        <v>602</v>
      </c>
      <c r="E159" s="34" t="s">
        <v>625</v>
      </c>
      <c r="F159" s="21" t="s">
        <v>614</v>
      </c>
      <c r="G159" s="34" t="s">
        <v>615</v>
      </c>
      <c r="H159" s="21" t="s">
        <v>600</v>
      </c>
      <c r="I159" s="21" t="s">
        <v>616</v>
      </c>
      <c r="J159" s="34" t="s">
        <v>626</v>
      </c>
    </row>
    <row r="160" ht="18.75" customHeight="1" spans="1:10">
      <c r="A160" s="211" t="s">
        <v>575</v>
      </c>
      <c r="B160" s="21" t="s">
        <v>821</v>
      </c>
      <c r="C160" s="21" t="s">
        <v>589</v>
      </c>
      <c r="D160" s="21" t="s">
        <v>627</v>
      </c>
      <c r="E160" s="34" t="s">
        <v>628</v>
      </c>
      <c r="F160" s="21" t="s">
        <v>629</v>
      </c>
      <c r="G160" s="34" t="s">
        <v>825</v>
      </c>
      <c r="H160" s="21" t="s">
        <v>631</v>
      </c>
      <c r="I160" s="21" t="s">
        <v>616</v>
      </c>
      <c r="J160" s="34" t="s">
        <v>632</v>
      </c>
    </row>
    <row r="161" ht="18.75" customHeight="1" spans="1:10">
      <c r="A161" s="211" t="s">
        <v>575</v>
      </c>
      <c r="B161" s="21" t="s">
        <v>821</v>
      </c>
      <c r="C161" s="21" t="s">
        <v>605</v>
      </c>
      <c r="D161" s="21" t="s">
        <v>606</v>
      </c>
      <c r="E161" s="34" t="s">
        <v>826</v>
      </c>
      <c r="F161" s="21" t="s">
        <v>592</v>
      </c>
      <c r="G161" s="34" t="s">
        <v>827</v>
      </c>
      <c r="H161" s="21" t="s">
        <v>609</v>
      </c>
      <c r="I161" s="21" t="s">
        <v>595</v>
      </c>
      <c r="J161" s="34" t="s">
        <v>635</v>
      </c>
    </row>
    <row r="162" ht="18.75" customHeight="1" spans="1:10">
      <c r="A162" s="211" t="s">
        <v>575</v>
      </c>
      <c r="B162" s="21" t="s">
        <v>821</v>
      </c>
      <c r="C162" s="21" t="s">
        <v>611</v>
      </c>
      <c r="D162" s="21" t="s">
        <v>612</v>
      </c>
      <c r="E162" s="34" t="s">
        <v>636</v>
      </c>
      <c r="F162" s="21" t="s">
        <v>614</v>
      </c>
      <c r="G162" s="34" t="s">
        <v>615</v>
      </c>
      <c r="H162" s="21" t="s">
        <v>600</v>
      </c>
      <c r="I162" s="21" t="s">
        <v>616</v>
      </c>
      <c r="J162" s="34" t="s">
        <v>637</v>
      </c>
    </row>
    <row r="163" ht="18.75" customHeight="1" spans="1:10">
      <c r="A163" s="211" t="s">
        <v>518</v>
      </c>
      <c r="B163" s="21" t="s">
        <v>818</v>
      </c>
      <c r="C163" s="21" t="s">
        <v>589</v>
      </c>
      <c r="D163" s="21" t="s">
        <v>590</v>
      </c>
      <c r="E163" s="34" t="s">
        <v>591</v>
      </c>
      <c r="F163" s="21" t="s">
        <v>592</v>
      </c>
      <c r="G163" s="34" t="s">
        <v>593</v>
      </c>
      <c r="H163" s="21" t="s">
        <v>594</v>
      </c>
      <c r="I163" s="21" t="s">
        <v>616</v>
      </c>
      <c r="J163" s="34" t="s">
        <v>596</v>
      </c>
    </row>
    <row r="164" ht="18.75" customHeight="1" spans="1:10">
      <c r="A164" s="211" t="s">
        <v>518</v>
      </c>
      <c r="B164" s="21" t="s">
        <v>818</v>
      </c>
      <c r="C164" s="21" t="s">
        <v>589</v>
      </c>
      <c r="D164" s="21" t="s">
        <v>597</v>
      </c>
      <c r="E164" s="34" t="s">
        <v>598</v>
      </c>
      <c r="F164" s="21" t="s">
        <v>592</v>
      </c>
      <c r="G164" s="34" t="s">
        <v>599</v>
      </c>
      <c r="H164" s="21" t="s">
        <v>600</v>
      </c>
      <c r="I164" s="21" t="s">
        <v>616</v>
      </c>
      <c r="J164" s="34" t="s">
        <v>601</v>
      </c>
    </row>
    <row r="165" ht="18.75" customHeight="1" spans="1:10">
      <c r="A165" s="211" t="s">
        <v>518</v>
      </c>
      <c r="B165" s="21" t="s">
        <v>818</v>
      </c>
      <c r="C165" s="21" t="s">
        <v>589</v>
      </c>
      <c r="D165" s="21" t="s">
        <v>602</v>
      </c>
      <c r="E165" s="34" t="s">
        <v>692</v>
      </c>
      <c r="F165" s="21" t="s">
        <v>592</v>
      </c>
      <c r="G165" s="34" t="s">
        <v>599</v>
      </c>
      <c r="H165" s="21" t="s">
        <v>600</v>
      </c>
      <c r="I165" s="21" t="s">
        <v>616</v>
      </c>
      <c r="J165" s="34" t="s">
        <v>604</v>
      </c>
    </row>
    <row r="166" ht="18.75" customHeight="1" spans="1:10">
      <c r="A166" s="211" t="s">
        <v>518</v>
      </c>
      <c r="B166" s="21" t="s">
        <v>818</v>
      </c>
      <c r="C166" s="21" t="s">
        <v>605</v>
      </c>
      <c r="D166" s="21" t="s">
        <v>606</v>
      </c>
      <c r="E166" s="34" t="s">
        <v>828</v>
      </c>
      <c r="F166" s="21" t="s">
        <v>592</v>
      </c>
      <c r="G166" s="34" t="s">
        <v>739</v>
      </c>
      <c r="H166" s="21" t="s">
        <v>609</v>
      </c>
      <c r="I166" s="21" t="s">
        <v>595</v>
      </c>
      <c r="J166" s="34" t="s">
        <v>610</v>
      </c>
    </row>
    <row r="167" ht="18.75" customHeight="1" spans="1:10">
      <c r="A167" s="211" t="s">
        <v>518</v>
      </c>
      <c r="B167" s="21" t="s">
        <v>818</v>
      </c>
      <c r="C167" s="21" t="s">
        <v>611</v>
      </c>
      <c r="D167" s="21" t="s">
        <v>612</v>
      </c>
      <c r="E167" s="34" t="s">
        <v>613</v>
      </c>
      <c r="F167" s="21" t="s">
        <v>614</v>
      </c>
      <c r="G167" s="34" t="s">
        <v>615</v>
      </c>
      <c r="H167" s="21" t="s">
        <v>600</v>
      </c>
      <c r="I167" s="21" t="s">
        <v>616</v>
      </c>
      <c r="J167" s="34" t="s">
        <v>617</v>
      </c>
    </row>
    <row r="168" ht="18.75" customHeight="1" spans="1:10">
      <c r="A168" s="211" t="s">
        <v>530</v>
      </c>
      <c r="B168" s="21" t="s">
        <v>829</v>
      </c>
      <c r="C168" s="21" t="s">
        <v>589</v>
      </c>
      <c r="D168" s="21" t="s">
        <v>590</v>
      </c>
      <c r="E168" s="34" t="s">
        <v>619</v>
      </c>
      <c r="F168" s="21" t="s">
        <v>592</v>
      </c>
      <c r="G168" s="34" t="s">
        <v>830</v>
      </c>
      <c r="H168" s="21" t="s">
        <v>594</v>
      </c>
      <c r="I168" s="21" t="s">
        <v>616</v>
      </c>
      <c r="J168" s="34" t="s">
        <v>622</v>
      </c>
    </row>
    <row r="169" ht="18.75" customHeight="1" spans="1:10">
      <c r="A169" s="211" t="s">
        <v>530</v>
      </c>
      <c r="B169" s="21" t="s">
        <v>829</v>
      </c>
      <c r="C169" s="21" t="s">
        <v>589</v>
      </c>
      <c r="D169" s="21" t="s">
        <v>597</v>
      </c>
      <c r="E169" s="34" t="s">
        <v>623</v>
      </c>
      <c r="F169" s="21" t="s">
        <v>614</v>
      </c>
      <c r="G169" s="34" t="s">
        <v>615</v>
      </c>
      <c r="H169" s="21" t="s">
        <v>600</v>
      </c>
      <c r="I169" s="21" t="s">
        <v>616</v>
      </c>
      <c r="J169" s="34" t="s">
        <v>624</v>
      </c>
    </row>
    <row r="170" ht="18.75" customHeight="1" spans="1:10">
      <c r="A170" s="211" t="s">
        <v>530</v>
      </c>
      <c r="B170" s="21" t="s">
        <v>829</v>
      </c>
      <c r="C170" s="21" t="s">
        <v>589</v>
      </c>
      <c r="D170" s="21" t="s">
        <v>602</v>
      </c>
      <c r="E170" s="34" t="s">
        <v>831</v>
      </c>
      <c r="F170" s="21" t="s">
        <v>629</v>
      </c>
      <c r="G170" s="34" t="s">
        <v>230</v>
      </c>
      <c r="H170" s="21" t="s">
        <v>600</v>
      </c>
      <c r="I170" s="21" t="s">
        <v>616</v>
      </c>
      <c r="J170" s="34" t="s">
        <v>832</v>
      </c>
    </row>
    <row r="171" ht="18.75" customHeight="1" spans="1:10">
      <c r="A171" s="211" t="s">
        <v>530</v>
      </c>
      <c r="B171" s="21" t="s">
        <v>829</v>
      </c>
      <c r="C171" s="21" t="s">
        <v>605</v>
      </c>
      <c r="D171" s="21" t="s">
        <v>606</v>
      </c>
      <c r="E171" s="34" t="s">
        <v>833</v>
      </c>
      <c r="F171" s="21" t="s">
        <v>614</v>
      </c>
      <c r="G171" s="34" t="s">
        <v>615</v>
      </c>
      <c r="H171" s="21" t="s">
        <v>600</v>
      </c>
      <c r="I171" s="21" t="s">
        <v>616</v>
      </c>
      <c r="J171" s="34" t="s">
        <v>834</v>
      </c>
    </row>
    <row r="172" ht="18.75" customHeight="1" spans="1:10">
      <c r="A172" s="211" t="s">
        <v>530</v>
      </c>
      <c r="B172" s="21" t="s">
        <v>829</v>
      </c>
      <c r="C172" s="21" t="s">
        <v>605</v>
      </c>
      <c r="D172" s="21" t="s">
        <v>835</v>
      </c>
      <c r="E172" s="34" t="s">
        <v>836</v>
      </c>
      <c r="F172" s="21" t="s">
        <v>592</v>
      </c>
      <c r="G172" s="34" t="s">
        <v>228</v>
      </c>
      <c r="H172" s="21" t="s">
        <v>705</v>
      </c>
      <c r="I172" s="21" t="s">
        <v>616</v>
      </c>
      <c r="J172" s="34" t="s">
        <v>837</v>
      </c>
    </row>
    <row r="173" ht="18.75" customHeight="1" spans="1:10">
      <c r="A173" s="211" t="s">
        <v>530</v>
      </c>
      <c r="B173" s="21" t="s">
        <v>829</v>
      </c>
      <c r="C173" s="21" t="s">
        <v>611</v>
      </c>
      <c r="D173" s="21" t="s">
        <v>612</v>
      </c>
      <c r="E173" s="34" t="s">
        <v>636</v>
      </c>
      <c r="F173" s="21" t="s">
        <v>614</v>
      </c>
      <c r="G173" s="34" t="s">
        <v>615</v>
      </c>
      <c r="H173" s="21" t="s">
        <v>600</v>
      </c>
      <c r="I173" s="21" t="s">
        <v>616</v>
      </c>
      <c r="J173" s="34" t="s">
        <v>637</v>
      </c>
    </row>
    <row r="174" ht="18.75" customHeight="1" spans="1:10">
      <c r="A174" s="211" t="s">
        <v>528</v>
      </c>
      <c r="B174" s="21" t="s">
        <v>838</v>
      </c>
      <c r="C174" s="21" t="s">
        <v>589</v>
      </c>
      <c r="D174" s="21" t="s">
        <v>590</v>
      </c>
      <c r="E174" s="34" t="s">
        <v>619</v>
      </c>
      <c r="F174" s="21" t="s">
        <v>614</v>
      </c>
      <c r="G174" s="34" t="s">
        <v>800</v>
      </c>
      <c r="H174" s="21" t="s">
        <v>621</v>
      </c>
      <c r="I174" s="21" t="s">
        <v>616</v>
      </c>
      <c r="J174" s="34" t="s">
        <v>622</v>
      </c>
    </row>
    <row r="175" ht="18.75" customHeight="1" spans="1:10">
      <c r="A175" s="211" t="s">
        <v>528</v>
      </c>
      <c r="B175" s="21" t="s">
        <v>838</v>
      </c>
      <c r="C175" s="21" t="s">
        <v>589</v>
      </c>
      <c r="D175" s="21" t="s">
        <v>597</v>
      </c>
      <c r="E175" s="34" t="s">
        <v>623</v>
      </c>
      <c r="F175" s="21" t="s">
        <v>614</v>
      </c>
      <c r="G175" s="34" t="s">
        <v>615</v>
      </c>
      <c r="H175" s="21" t="s">
        <v>600</v>
      </c>
      <c r="I175" s="21" t="s">
        <v>616</v>
      </c>
      <c r="J175" s="34" t="s">
        <v>624</v>
      </c>
    </row>
    <row r="176" ht="18.75" customHeight="1" spans="1:10">
      <c r="A176" s="211" t="s">
        <v>528</v>
      </c>
      <c r="B176" s="21" t="s">
        <v>838</v>
      </c>
      <c r="C176" s="21" t="s">
        <v>589</v>
      </c>
      <c r="D176" s="21" t="s">
        <v>602</v>
      </c>
      <c r="E176" s="34" t="s">
        <v>625</v>
      </c>
      <c r="F176" s="21" t="s">
        <v>592</v>
      </c>
      <c r="G176" s="34" t="s">
        <v>599</v>
      </c>
      <c r="H176" s="21" t="s">
        <v>600</v>
      </c>
      <c r="I176" s="21" t="s">
        <v>616</v>
      </c>
      <c r="J176" s="34" t="s">
        <v>626</v>
      </c>
    </row>
    <row r="177" ht="18.75" customHeight="1" spans="1:10">
      <c r="A177" s="211" t="s">
        <v>528</v>
      </c>
      <c r="B177" s="21" t="s">
        <v>838</v>
      </c>
      <c r="C177" s="21" t="s">
        <v>589</v>
      </c>
      <c r="D177" s="21" t="s">
        <v>602</v>
      </c>
      <c r="E177" s="34" t="s">
        <v>640</v>
      </c>
      <c r="F177" s="21" t="s">
        <v>614</v>
      </c>
      <c r="G177" s="34" t="s">
        <v>599</v>
      </c>
      <c r="H177" s="21" t="s">
        <v>600</v>
      </c>
      <c r="I177" s="21" t="s">
        <v>616</v>
      </c>
      <c r="J177" s="34" t="s">
        <v>641</v>
      </c>
    </row>
    <row r="178" ht="18.75" customHeight="1" spans="1:10">
      <c r="A178" s="211" t="s">
        <v>528</v>
      </c>
      <c r="B178" s="21" t="s">
        <v>838</v>
      </c>
      <c r="C178" s="21" t="s">
        <v>605</v>
      </c>
      <c r="D178" s="21" t="s">
        <v>606</v>
      </c>
      <c r="E178" s="34" t="s">
        <v>642</v>
      </c>
      <c r="F178" s="21" t="s">
        <v>592</v>
      </c>
      <c r="G178" s="34" t="s">
        <v>634</v>
      </c>
      <c r="H178" s="21" t="s">
        <v>609</v>
      </c>
      <c r="I178" s="21" t="s">
        <v>595</v>
      </c>
      <c r="J178" s="34" t="s">
        <v>635</v>
      </c>
    </row>
    <row r="179" ht="18.75" customHeight="1" spans="1:10">
      <c r="A179" s="211" t="s">
        <v>528</v>
      </c>
      <c r="B179" s="21" t="s">
        <v>838</v>
      </c>
      <c r="C179" s="21" t="s">
        <v>611</v>
      </c>
      <c r="D179" s="21" t="s">
        <v>612</v>
      </c>
      <c r="E179" s="34" t="s">
        <v>636</v>
      </c>
      <c r="F179" s="21" t="s">
        <v>614</v>
      </c>
      <c r="G179" s="34" t="s">
        <v>615</v>
      </c>
      <c r="H179" s="21" t="s">
        <v>600</v>
      </c>
      <c r="I179" s="21" t="s">
        <v>616</v>
      </c>
      <c r="J179" s="34" t="s">
        <v>637</v>
      </c>
    </row>
    <row r="180" ht="18.75" customHeight="1" spans="1:10">
      <c r="A180" s="211" t="s">
        <v>555</v>
      </c>
      <c r="B180" s="21" t="s">
        <v>839</v>
      </c>
      <c r="C180" s="21" t="s">
        <v>589</v>
      </c>
      <c r="D180" s="21" t="s">
        <v>590</v>
      </c>
      <c r="E180" s="34" t="s">
        <v>840</v>
      </c>
      <c r="F180" s="21" t="s">
        <v>592</v>
      </c>
      <c r="G180" s="34" t="s">
        <v>757</v>
      </c>
      <c r="H180" s="21" t="s">
        <v>781</v>
      </c>
      <c r="I180" s="21" t="s">
        <v>595</v>
      </c>
      <c r="J180" s="34" t="s">
        <v>596</v>
      </c>
    </row>
    <row r="181" ht="18.75" customHeight="1" spans="1:10">
      <c r="A181" s="211" t="s">
        <v>555</v>
      </c>
      <c r="B181" s="21" t="s">
        <v>839</v>
      </c>
      <c r="C181" s="21" t="s">
        <v>589</v>
      </c>
      <c r="D181" s="21" t="s">
        <v>597</v>
      </c>
      <c r="E181" s="34" t="s">
        <v>598</v>
      </c>
      <c r="F181" s="21" t="s">
        <v>592</v>
      </c>
      <c r="G181" s="34" t="s">
        <v>599</v>
      </c>
      <c r="H181" s="21" t="s">
        <v>600</v>
      </c>
      <c r="I181" s="21" t="s">
        <v>595</v>
      </c>
      <c r="J181" s="34" t="s">
        <v>601</v>
      </c>
    </row>
    <row r="182" ht="18.75" customHeight="1" spans="1:10">
      <c r="A182" s="211" t="s">
        <v>555</v>
      </c>
      <c r="B182" s="21" t="s">
        <v>839</v>
      </c>
      <c r="C182" s="21" t="s">
        <v>589</v>
      </c>
      <c r="D182" s="21" t="s">
        <v>602</v>
      </c>
      <c r="E182" s="34" t="s">
        <v>692</v>
      </c>
      <c r="F182" s="21" t="s">
        <v>592</v>
      </c>
      <c r="G182" s="34" t="s">
        <v>599</v>
      </c>
      <c r="H182" s="21" t="s">
        <v>600</v>
      </c>
      <c r="I182" s="21" t="s">
        <v>595</v>
      </c>
      <c r="J182" s="34" t="s">
        <v>604</v>
      </c>
    </row>
    <row r="183" ht="18.75" customHeight="1" spans="1:10">
      <c r="A183" s="211" t="s">
        <v>555</v>
      </c>
      <c r="B183" s="21" t="s">
        <v>839</v>
      </c>
      <c r="C183" s="21" t="s">
        <v>605</v>
      </c>
      <c r="D183" s="21" t="s">
        <v>606</v>
      </c>
      <c r="E183" s="34" t="s">
        <v>685</v>
      </c>
      <c r="F183" s="21" t="s">
        <v>592</v>
      </c>
      <c r="G183" s="34" t="s">
        <v>686</v>
      </c>
      <c r="H183" s="21" t="s">
        <v>609</v>
      </c>
      <c r="I183" s="21" t="s">
        <v>595</v>
      </c>
      <c r="J183" s="34" t="s">
        <v>675</v>
      </c>
    </row>
    <row r="184" ht="18.75" customHeight="1" spans="1:10">
      <c r="A184" s="211" t="s">
        <v>555</v>
      </c>
      <c r="B184" s="21" t="s">
        <v>839</v>
      </c>
      <c r="C184" s="21" t="s">
        <v>611</v>
      </c>
      <c r="D184" s="21" t="s">
        <v>612</v>
      </c>
      <c r="E184" s="34" t="s">
        <v>613</v>
      </c>
      <c r="F184" s="21" t="s">
        <v>614</v>
      </c>
      <c r="G184" s="34" t="s">
        <v>615</v>
      </c>
      <c r="H184" s="21" t="s">
        <v>600</v>
      </c>
      <c r="I184" s="21" t="s">
        <v>616</v>
      </c>
      <c r="J184" s="34" t="s">
        <v>617</v>
      </c>
    </row>
    <row r="185" ht="18.75" customHeight="1" spans="1:10">
      <c r="A185" s="211" t="s">
        <v>563</v>
      </c>
      <c r="B185" s="21" t="s">
        <v>841</v>
      </c>
      <c r="C185" s="21" t="s">
        <v>589</v>
      </c>
      <c r="D185" s="21" t="s">
        <v>590</v>
      </c>
      <c r="E185" s="34" t="s">
        <v>619</v>
      </c>
      <c r="F185" s="21" t="s">
        <v>592</v>
      </c>
      <c r="G185" s="34" t="s">
        <v>842</v>
      </c>
      <c r="H185" s="21" t="s">
        <v>621</v>
      </c>
      <c r="I185" s="21" t="s">
        <v>616</v>
      </c>
      <c r="J185" s="34" t="s">
        <v>622</v>
      </c>
    </row>
    <row r="186" ht="18.75" customHeight="1" spans="1:10">
      <c r="A186" s="211" t="s">
        <v>563</v>
      </c>
      <c r="B186" s="21" t="s">
        <v>841</v>
      </c>
      <c r="C186" s="21" t="s">
        <v>589</v>
      </c>
      <c r="D186" s="21" t="s">
        <v>597</v>
      </c>
      <c r="E186" s="34" t="s">
        <v>623</v>
      </c>
      <c r="F186" s="21" t="s">
        <v>592</v>
      </c>
      <c r="G186" s="34" t="s">
        <v>599</v>
      </c>
      <c r="H186" s="21" t="s">
        <v>600</v>
      </c>
      <c r="I186" s="21" t="s">
        <v>616</v>
      </c>
      <c r="J186" s="34" t="s">
        <v>624</v>
      </c>
    </row>
    <row r="187" ht="18.75" customHeight="1" spans="1:10">
      <c r="A187" s="211" t="s">
        <v>563</v>
      </c>
      <c r="B187" s="21" t="s">
        <v>841</v>
      </c>
      <c r="C187" s="21" t="s">
        <v>589</v>
      </c>
      <c r="D187" s="21" t="s">
        <v>602</v>
      </c>
      <c r="E187" s="34" t="s">
        <v>625</v>
      </c>
      <c r="F187" s="21" t="s">
        <v>592</v>
      </c>
      <c r="G187" s="34" t="s">
        <v>599</v>
      </c>
      <c r="H187" s="21" t="s">
        <v>600</v>
      </c>
      <c r="I187" s="21" t="s">
        <v>616</v>
      </c>
      <c r="J187" s="34" t="s">
        <v>626</v>
      </c>
    </row>
    <row r="188" ht="18.75" customHeight="1" spans="1:10">
      <c r="A188" s="211" t="s">
        <v>563</v>
      </c>
      <c r="B188" s="21" t="s">
        <v>841</v>
      </c>
      <c r="C188" s="21" t="s">
        <v>589</v>
      </c>
      <c r="D188" s="21" t="s">
        <v>627</v>
      </c>
      <c r="E188" s="34" t="s">
        <v>628</v>
      </c>
      <c r="F188" s="21" t="s">
        <v>629</v>
      </c>
      <c r="G188" s="34" t="s">
        <v>843</v>
      </c>
      <c r="H188" s="21" t="s">
        <v>631</v>
      </c>
      <c r="I188" s="21" t="s">
        <v>616</v>
      </c>
      <c r="J188" s="34" t="s">
        <v>632</v>
      </c>
    </row>
    <row r="189" ht="18.75" customHeight="1" spans="1:10">
      <c r="A189" s="211" t="s">
        <v>563</v>
      </c>
      <c r="B189" s="21" t="s">
        <v>841</v>
      </c>
      <c r="C189" s="21" t="s">
        <v>605</v>
      </c>
      <c r="D189" s="21" t="s">
        <v>606</v>
      </c>
      <c r="E189" s="34" t="s">
        <v>679</v>
      </c>
      <c r="F189" s="21" t="s">
        <v>592</v>
      </c>
      <c r="G189" s="34" t="s">
        <v>599</v>
      </c>
      <c r="H189" s="21" t="s">
        <v>600</v>
      </c>
      <c r="I189" s="21" t="s">
        <v>616</v>
      </c>
      <c r="J189" s="34" t="s">
        <v>635</v>
      </c>
    </row>
    <row r="190" ht="18.75" customHeight="1" spans="1:10">
      <c r="A190" s="211" t="s">
        <v>563</v>
      </c>
      <c r="B190" s="21" t="s">
        <v>841</v>
      </c>
      <c r="C190" s="21" t="s">
        <v>611</v>
      </c>
      <c r="D190" s="21" t="s">
        <v>612</v>
      </c>
      <c r="E190" s="34" t="s">
        <v>636</v>
      </c>
      <c r="F190" s="21" t="s">
        <v>680</v>
      </c>
      <c r="G190" s="34" t="s">
        <v>615</v>
      </c>
      <c r="H190" s="21" t="s">
        <v>600</v>
      </c>
      <c r="I190" s="21" t="s">
        <v>616</v>
      </c>
      <c r="J190" s="34" t="s">
        <v>637</v>
      </c>
    </row>
  </sheetData>
  <mergeCells count="60">
    <mergeCell ref="A2:J2"/>
    <mergeCell ref="A3:H3"/>
    <mergeCell ref="A8:A12"/>
    <mergeCell ref="A13:A18"/>
    <mergeCell ref="A19:A24"/>
    <mergeCell ref="A25:A32"/>
    <mergeCell ref="A33:A39"/>
    <mergeCell ref="A40:A45"/>
    <mergeCell ref="A46:A49"/>
    <mergeCell ref="A50:A55"/>
    <mergeCell ref="A56:A61"/>
    <mergeCell ref="A62:A68"/>
    <mergeCell ref="A69:A74"/>
    <mergeCell ref="A75:A80"/>
    <mergeCell ref="A81:A86"/>
    <mergeCell ref="A87:A92"/>
    <mergeCell ref="A93:A100"/>
    <mergeCell ref="A101:A116"/>
    <mergeCell ref="A117:A122"/>
    <mergeCell ref="A123:A128"/>
    <mergeCell ref="A129:A133"/>
    <mergeCell ref="A134:A139"/>
    <mergeCell ref="A140:A145"/>
    <mergeCell ref="A146:A150"/>
    <mergeCell ref="A151:A156"/>
    <mergeCell ref="A157:A162"/>
    <mergeCell ref="A163:A167"/>
    <mergeCell ref="A168:A173"/>
    <mergeCell ref="A174:A179"/>
    <mergeCell ref="A180:A184"/>
    <mergeCell ref="A185:A190"/>
    <mergeCell ref="B8:B12"/>
    <mergeCell ref="B13:B18"/>
    <mergeCell ref="B19:B24"/>
    <mergeCell ref="B25:B32"/>
    <mergeCell ref="B33:B39"/>
    <mergeCell ref="B40:B45"/>
    <mergeCell ref="B46:B49"/>
    <mergeCell ref="B50:B55"/>
    <mergeCell ref="B56:B61"/>
    <mergeCell ref="B62:B68"/>
    <mergeCell ref="B69:B74"/>
    <mergeCell ref="B75:B80"/>
    <mergeCell ref="B81:B86"/>
    <mergeCell ref="B87:B92"/>
    <mergeCell ref="B93:B100"/>
    <mergeCell ref="B101:B116"/>
    <mergeCell ref="B117:B122"/>
    <mergeCell ref="B123:B128"/>
    <mergeCell ref="B129:B133"/>
    <mergeCell ref="B134:B139"/>
    <mergeCell ref="B140:B145"/>
    <mergeCell ref="B146:B150"/>
    <mergeCell ref="B151:B156"/>
    <mergeCell ref="B157:B162"/>
    <mergeCell ref="B163:B167"/>
    <mergeCell ref="B168:B173"/>
    <mergeCell ref="B174:B179"/>
    <mergeCell ref="B180:B184"/>
    <mergeCell ref="B185:B19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1">
        <v>1</v>
      </c>
      <c r="B1" s="102">
        <v>0</v>
      </c>
      <c r="C1" s="101">
        <v>1</v>
      </c>
      <c r="D1" s="103"/>
      <c r="E1" s="103"/>
      <c r="F1" s="39" t="s">
        <v>844</v>
      </c>
    </row>
    <row r="2" ht="32.25" customHeight="1" spans="1:6">
      <c r="A2" s="104" t="str">
        <f>"2025"&amp;"年部门政府性基金预算支出预算表"</f>
        <v>2025年部门政府性基金预算支出预算表</v>
      </c>
      <c r="B2" s="105" t="s">
        <v>845</v>
      </c>
      <c r="C2" s="106"/>
      <c r="D2" s="107"/>
      <c r="E2" s="107"/>
      <c r="F2" s="107"/>
    </row>
    <row r="3" ht="18.75" customHeight="1" spans="1:6">
      <c r="A3" s="7" t="str">
        <f>"单位名称："&amp;"耿马傣族佤族自治县孟定镇"</f>
        <v>单位名称：耿马傣族佤族自治县孟定镇</v>
      </c>
      <c r="B3" s="7" t="s">
        <v>846</v>
      </c>
      <c r="C3" s="101"/>
      <c r="D3" s="103"/>
      <c r="E3" s="103"/>
      <c r="F3" s="39" t="s">
        <v>1</v>
      </c>
    </row>
    <row r="4" ht="18.75" customHeight="1" spans="1:6">
      <c r="A4" s="108" t="s">
        <v>300</v>
      </c>
      <c r="B4" s="109" t="s">
        <v>74</v>
      </c>
      <c r="C4" s="110" t="s">
        <v>75</v>
      </c>
      <c r="D4" s="13" t="s">
        <v>847</v>
      </c>
      <c r="E4" s="13"/>
      <c r="F4" s="14"/>
    </row>
    <row r="5" ht="18.75" customHeight="1" spans="1:6">
      <c r="A5" s="111"/>
      <c r="B5" s="112"/>
      <c r="C5" s="97"/>
      <c r="D5" s="96" t="s">
        <v>55</v>
      </c>
      <c r="E5" s="96" t="s">
        <v>76</v>
      </c>
      <c r="F5" s="96" t="s">
        <v>77</v>
      </c>
    </row>
    <row r="6" ht="18.75" customHeight="1" spans="1:6">
      <c r="A6" s="111">
        <v>1</v>
      </c>
      <c r="B6" s="113" t="s">
        <v>226</v>
      </c>
      <c r="C6" s="97">
        <v>3</v>
      </c>
      <c r="D6" s="96">
        <v>4</v>
      </c>
      <c r="E6" s="96">
        <v>5</v>
      </c>
      <c r="F6" s="96">
        <v>6</v>
      </c>
    </row>
    <row r="7" ht="18.75" customHeight="1" spans="1:6">
      <c r="A7" s="114" t="s">
        <v>70</v>
      </c>
      <c r="B7" s="83"/>
      <c r="C7" s="83"/>
      <c r="D7" s="23">
        <v>7350000</v>
      </c>
      <c r="E7" s="23"/>
      <c r="F7" s="23">
        <v>7350000</v>
      </c>
    </row>
    <row r="8" ht="18.75" customHeight="1" spans="1:6">
      <c r="A8" s="115" t="s">
        <v>72</v>
      </c>
      <c r="B8" s="83"/>
      <c r="C8" s="83"/>
      <c r="D8" s="23">
        <v>7350000</v>
      </c>
      <c r="E8" s="23"/>
      <c r="F8" s="23">
        <v>7350000</v>
      </c>
    </row>
    <row r="9" ht="18.75" customHeight="1" spans="1:6">
      <c r="A9" s="25"/>
      <c r="B9" s="83" t="s">
        <v>179</v>
      </c>
      <c r="C9" s="83" t="s">
        <v>84</v>
      </c>
      <c r="D9" s="23">
        <v>7350000</v>
      </c>
      <c r="E9" s="23"/>
      <c r="F9" s="23">
        <v>7350000</v>
      </c>
    </row>
    <row r="10" ht="18.75" customHeight="1" spans="1:6">
      <c r="A10" s="25"/>
      <c r="B10" s="116" t="s">
        <v>180</v>
      </c>
      <c r="C10" s="116" t="s">
        <v>848</v>
      </c>
      <c r="D10" s="23">
        <v>7350000</v>
      </c>
      <c r="E10" s="23"/>
      <c r="F10" s="23">
        <v>7350000</v>
      </c>
    </row>
    <row r="11" ht="18.75" customHeight="1" spans="1:6">
      <c r="A11" s="25"/>
      <c r="B11" s="117" t="s">
        <v>181</v>
      </c>
      <c r="C11" s="117" t="s">
        <v>515</v>
      </c>
      <c r="D11" s="23">
        <v>7350000</v>
      </c>
      <c r="E11" s="23"/>
      <c r="F11" s="23">
        <v>7350000</v>
      </c>
    </row>
    <row r="12" ht="18.75" customHeight="1" spans="1:6">
      <c r="A12" s="118" t="s">
        <v>184</v>
      </c>
      <c r="B12" s="119" t="s">
        <v>184</v>
      </c>
      <c r="C12" s="120" t="s">
        <v>184</v>
      </c>
      <c r="D12" s="23">
        <v>7350000</v>
      </c>
      <c r="E12" s="23"/>
      <c r="F12" s="23">
        <v>7350000</v>
      </c>
    </row>
  </sheetData>
  <mergeCells count="7">
    <mergeCell ref="A2:F2"/>
    <mergeCell ref="A3:C3"/>
    <mergeCell ref="D4:F4"/>
    <mergeCell ref="A12:C12"/>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8"/>
  <sheetViews>
    <sheetView showZeros="0" topLeftCell="A17"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849</v>
      </c>
    </row>
    <row r="2" ht="35.25" customHeight="1" spans="1:17">
      <c r="A2" s="59"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"单位名称："&amp;"耿马傣族佤族自治县孟定镇"</f>
        <v>单位名称：耿马傣族佤族自治县孟定镇</v>
      </c>
      <c r="B3" s="95"/>
      <c r="C3" s="95"/>
      <c r="D3" s="95"/>
      <c r="E3" s="95"/>
      <c r="F3" s="95"/>
      <c r="G3" s="95"/>
      <c r="H3" s="95"/>
      <c r="I3" s="95"/>
      <c r="J3" s="95"/>
      <c r="O3" s="64"/>
      <c r="P3" s="64"/>
      <c r="Q3" s="39" t="s">
        <v>292</v>
      </c>
    </row>
    <row r="4" ht="18.75" customHeight="1" spans="1:17">
      <c r="A4" s="11" t="s">
        <v>850</v>
      </c>
      <c r="B4" s="73" t="s">
        <v>851</v>
      </c>
      <c r="C4" s="73" t="s">
        <v>852</v>
      </c>
      <c r="D4" s="73" t="s">
        <v>853</v>
      </c>
      <c r="E4" s="73" t="s">
        <v>854</v>
      </c>
      <c r="F4" s="73" t="s">
        <v>855</v>
      </c>
      <c r="G4" s="44" t="s">
        <v>307</v>
      </c>
      <c r="H4" s="44"/>
      <c r="I4" s="44"/>
      <c r="J4" s="44"/>
      <c r="K4" s="75"/>
      <c r="L4" s="44"/>
      <c r="M4" s="44"/>
      <c r="N4" s="44"/>
      <c r="O4" s="65"/>
      <c r="P4" s="75"/>
      <c r="Q4" s="45"/>
    </row>
    <row r="5" ht="18.75" customHeight="1" spans="1:17">
      <c r="A5" s="16"/>
      <c r="B5" s="76"/>
      <c r="C5" s="76"/>
      <c r="D5" s="76"/>
      <c r="E5" s="76"/>
      <c r="F5" s="76"/>
      <c r="G5" s="76" t="s">
        <v>55</v>
      </c>
      <c r="H5" s="76" t="s">
        <v>58</v>
      </c>
      <c r="I5" s="76" t="s">
        <v>856</v>
      </c>
      <c r="J5" s="76" t="s">
        <v>857</v>
      </c>
      <c r="K5" s="77" t="s">
        <v>858</v>
      </c>
      <c r="L5" s="91" t="s">
        <v>79</v>
      </c>
      <c r="M5" s="91"/>
      <c r="N5" s="91"/>
      <c r="O5" s="92"/>
      <c r="P5" s="93"/>
      <c r="Q5" s="78"/>
    </row>
    <row r="6" ht="30" customHeight="1" spans="1:17">
      <c r="A6" s="18"/>
      <c r="B6" s="78"/>
      <c r="C6" s="78"/>
      <c r="D6" s="78"/>
      <c r="E6" s="78"/>
      <c r="F6" s="78"/>
      <c r="G6" s="78"/>
      <c r="H6" s="78" t="s">
        <v>57</v>
      </c>
      <c r="I6" s="78"/>
      <c r="J6" s="78"/>
      <c r="K6" s="79"/>
      <c r="L6" s="78" t="s">
        <v>57</v>
      </c>
      <c r="M6" s="78" t="s">
        <v>64</v>
      </c>
      <c r="N6" s="78" t="s">
        <v>315</v>
      </c>
      <c r="O6" s="94" t="s">
        <v>66</v>
      </c>
      <c r="P6" s="79" t="s">
        <v>67</v>
      </c>
      <c r="Q6" s="78" t="s">
        <v>68</v>
      </c>
    </row>
    <row r="7" ht="18.75" customHeight="1" spans="1:17">
      <c r="A7" s="33">
        <v>1</v>
      </c>
      <c r="B7" s="96">
        <v>2</v>
      </c>
      <c r="C7" s="96">
        <v>3</v>
      </c>
      <c r="D7" s="96">
        <v>4</v>
      </c>
      <c r="E7" s="96">
        <v>5</v>
      </c>
      <c r="F7" s="96">
        <v>6</v>
      </c>
      <c r="G7" s="97">
        <v>7</v>
      </c>
      <c r="H7" s="97">
        <v>8</v>
      </c>
      <c r="I7" s="97">
        <v>9</v>
      </c>
      <c r="J7" s="97">
        <v>10</v>
      </c>
      <c r="K7" s="97">
        <v>11</v>
      </c>
      <c r="L7" s="97">
        <v>12</v>
      </c>
      <c r="M7" s="97">
        <v>13</v>
      </c>
      <c r="N7" s="97">
        <v>14</v>
      </c>
      <c r="O7" s="97">
        <v>15</v>
      </c>
      <c r="P7" s="97">
        <v>16</v>
      </c>
      <c r="Q7" s="97">
        <v>17</v>
      </c>
    </row>
    <row r="8" ht="18.75" customHeight="1" spans="1:17">
      <c r="A8" s="81" t="s">
        <v>70</v>
      </c>
      <c r="B8" s="82"/>
      <c r="C8" s="82"/>
      <c r="D8" s="82"/>
      <c r="E8" s="98"/>
      <c r="F8" s="23">
        <v>140012</v>
      </c>
      <c r="G8" s="23">
        <v>140012</v>
      </c>
      <c r="H8" s="23">
        <v>140012</v>
      </c>
      <c r="I8" s="23"/>
      <c r="J8" s="23"/>
      <c r="K8" s="23"/>
      <c r="L8" s="23"/>
      <c r="M8" s="23"/>
      <c r="N8" s="23"/>
      <c r="O8" s="23"/>
      <c r="P8" s="23"/>
      <c r="Q8" s="23"/>
    </row>
    <row r="9" ht="18.75" customHeight="1" spans="1:17">
      <c r="A9" s="99" t="s">
        <v>72</v>
      </c>
      <c r="B9" s="82"/>
      <c r="C9" s="82"/>
      <c r="D9" s="82"/>
      <c r="E9" s="100"/>
      <c r="F9" s="23">
        <v>140012</v>
      </c>
      <c r="G9" s="23">
        <v>140012</v>
      </c>
      <c r="H9" s="23">
        <v>140012</v>
      </c>
      <c r="I9" s="23"/>
      <c r="J9" s="23"/>
      <c r="K9" s="23"/>
      <c r="L9" s="23"/>
      <c r="M9" s="23"/>
      <c r="N9" s="23"/>
      <c r="O9" s="23"/>
      <c r="P9" s="23"/>
      <c r="Q9" s="23"/>
    </row>
    <row r="10" ht="18.75" customHeight="1" spans="1:17">
      <c r="A10" s="81" t="str">
        <f t="shared" ref="A10:A36" si="0">"    "&amp;"一般公用经费"</f>
        <v>    一般公用经费</v>
      </c>
      <c r="B10" s="82" t="s">
        <v>859</v>
      </c>
      <c r="C10" s="82" t="s">
        <v>860</v>
      </c>
      <c r="D10" s="82" t="s">
        <v>861</v>
      </c>
      <c r="E10" s="100">
        <v>1</v>
      </c>
      <c r="F10" s="23">
        <v>4800</v>
      </c>
      <c r="G10" s="23">
        <v>4800</v>
      </c>
      <c r="H10" s="23">
        <v>4800</v>
      </c>
      <c r="I10" s="23"/>
      <c r="J10" s="23"/>
      <c r="K10" s="23"/>
      <c r="L10" s="23"/>
      <c r="M10" s="23"/>
      <c r="N10" s="23"/>
      <c r="O10" s="23"/>
      <c r="P10" s="23"/>
      <c r="Q10" s="23"/>
    </row>
    <row r="11" ht="18.75" customHeight="1" spans="1:17">
      <c r="A11" s="81" t="str">
        <f t="shared" si="0"/>
        <v>    一般公用经费</v>
      </c>
      <c r="B11" s="82" t="s">
        <v>859</v>
      </c>
      <c r="C11" s="82" t="s">
        <v>862</v>
      </c>
      <c r="D11" s="82" t="s">
        <v>861</v>
      </c>
      <c r="E11" s="100">
        <v>2</v>
      </c>
      <c r="F11" s="23">
        <v>2760</v>
      </c>
      <c r="G11" s="23">
        <v>2760</v>
      </c>
      <c r="H11" s="23">
        <v>2760</v>
      </c>
      <c r="I11" s="23"/>
      <c r="J11" s="23"/>
      <c r="K11" s="23"/>
      <c r="L11" s="23"/>
      <c r="M11" s="23"/>
      <c r="N11" s="23"/>
      <c r="O11" s="23"/>
      <c r="P11" s="23"/>
      <c r="Q11" s="23"/>
    </row>
    <row r="12" ht="18.75" customHeight="1" spans="1:17">
      <c r="A12" s="81" t="str">
        <f t="shared" si="0"/>
        <v>    一般公用经费</v>
      </c>
      <c r="B12" s="82" t="s">
        <v>863</v>
      </c>
      <c r="C12" s="82" t="s">
        <v>862</v>
      </c>
      <c r="D12" s="82" t="s">
        <v>861</v>
      </c>
      <c r="E12" s="100">
        <v>2</v>
      </c>
      <c r="F12" s="23">
        <v>4700</v>
      </c>
      <c r="G12" s="23">
        <v>4700</v>
      </c>
      <c r="H12" s="23">
        <v>4700</v>
      </c>
      <c r="I12" s="23"/>
      <c r="J12" s="23"/>
      <c r="K12" s="23"/>
      <c r="L12" s="23"/>
      <c r="M12" s="23"/>
      <c r="N12" s="23"/>
      <c r="O12" s="23"/>
      <c r="P12" s="23"/>
      <c r="Q12" s="23"/>
    </row>
    <row r="13" ht="18.75" customHeight="1" spans="1:17">
      <c r="A13" s="81" t="str">
        <f t="shared" si="0"/>
        <v>    一般公用经费</v>
      </c>
      <c r="B13" s="82" t="s">
        <v>864</v>
      </c>
      <c r="C13" s="82" t="s">
        <v>865</v>
      </c>
      <c r="D13" s="82" t="s">
        <v>861</v>
      </c>
      <c r="E13" s="100">
        <v>1</v>
      </c>
      <c r="F13" s="23">
        <v>6780</v>
      </c>
      <c r="G13" s="23">
        <v>6780</v>
      </c>
      <c r="H13" s="23">
        <v>6780</v>
      </c>
      <c r="I13" s="23"/>
      <c r="J13" s="23"/>
      <c r="K13" s="23"/>
      <c r="L13" s="23"/>
      <c r="M13" s="23"/>
      <c r="N13" s="23"/>
      <c r="O13" s="23"/>
      <c r="P13" s="23"/>
      <c r="Q13" s="23"/>
    </row>
    <row r="14" ht="18.75" customHeight="1" spans="1:17">
      <c r="A14" s="81" t="str">
        <f t="shared" si="0"/>
        <v>    一般公用经费</v>
      </c>
      <c r="B14" s="82" t="s">
        <v>865</v>
      </c>
      <c r="C14" s="82" t="s">
        <v>865</v>
      </c>
      <c r="D14" s="82" t="s">
        <v>861</v>
      </c>
      <c r="E14" s="100">
        <v>1</v>
      </c>
      <c r="F14" s="23">
        <v>6500</v>
      </c>
      <c r="G14" s="23">
        <v>6500</v>
      </c>
      <c r="H14" s="23">
        <v>6500</v>
      </c>
      <c r="I14" s="23"/>
      <c r="J14" s="23"/>
      <c r="K14" s="23"/>
      <c r="L14" s="23"/>
      <c r="M14" s="23"/>
      <c r="N14" s="23"/>
      <c r="O14" s="23"/>
      <c r="P14" s="23"/>
      <c r="Q14" s="23"/>
    </row>
    <row r="15" ht="18.75" customHeight="1" spans="1:17">
      <c r="A15" s="81" t="str">
        <f t="shared" si="0"/>
        <v>    一般公用经费</v>
      </c>
      <c r="B15" s="82" t="s">
        <v>865</v>
      </c>
      <c r="C15" s="82" t="s">
        <v>865</v>
      </c>
      <c r="D15" s="82" t="s">
        <v>861</v>
      </c>
      <c r="E15" s="100">
        <v>1</v>
      </c>
      <c r="F15" s="23">
        <v>6000</v>
      </c>
      <c r="G15" s="23">
        <v>6000</v>
      </c>
      <c r="H15" s="23">
        <v>6000</v>
      </c>
      <c r="I15" s="23"/>
      <c r="J15" s="23"/>
      <c r="K15" s="23"/>
      <c r="L15" s="23"/>
      <c r="M15" s="23"/>
      <c r="N15" s="23"/>
      <c r="O15" s="23"/>
      <c r="P15" s="23"/>
      <c r="Q15" s="23"/>
    </row>
    <row r="16" ht="18.75" customHeight="1" spans="1:17">
      <c r="A16" s="81" t="str">
        <f t="shared" si="0"/>
        <v>    一般公用经费</v>
      </c>
      <c r="B16" s="82" t="s">
        <v>866</v>
      </c>
      <c r="C16" s="82" t="s">
        <v>865</v>
      </c>
      <c r="D16" s="82" t="s">
        <v>861</v>
      </c>
      <c r="E16" s="100">
        <v>1</v>
      </c>
      <c r="F16" s="23">
        <v>6780</v>
      </c>
      <c r="G16" s="23">
        <v>6780</v>
      </c>
      <c r="H16" s="23">
        <v>6780</v>
      </c>
      <c r="I16" s="23"/>
      <c r="J16" s="23"/>
      <c r="K16" s="23"/>
      <c r="L16" s="23"/>
      <c r="M16" s="23"/>
      <c r="N16" s="23"/>
      <c r="O16" s="23"/>
      <c r="P16" s="23"/>
      <c r="Q16" s="23"/>
    </row>
    <row r="17" ht="18.75" customHeight="1" spans="1:17">
      <c r="A17" s="81" t="str">
        <f t="shared" si="0"/>
        <v>    一般公用经费</v>
      </c>
      <c r="B17" s="82" t="s">
        <v>867</v>
      </c>
      <c r="C17" s="82" t="s">
        <v>868</v>
      </c>
      <c r="D17" s="82" t="s">
        <v>861</v>
      </c>
      <c r="E17" s="100">
        <v>4</v>
      </c>
      <c r="F17" s="23">
        <v>5600</v>
      </c>
      <c r="G17" s="23">
        <v>5600</v>
      </c>
      <c r="H17" s="23">
        <v>5600</v>
      </c>
      <c r="I17" s="23"/>
      <c r="J17" s="23"/>
      <c r="K17" s="23"/>
      <c r="L17" s="23"/>
      <c r="M17" s="23"/>
      <c r="N17" s="23"/>
      <c r="O17" s="23"/>
      <c r="P17" s="23"/>
      <c r="Q17" s="23"/>
    </row>
    <row r="18" ht="18.75" customHeight="1" spans="1:17">
      <c r="A18" s="81" t="str">
        <f t="shared" si="0"/>
        <v>    一般公用经费</v>
      </c>
      <c r="B18" s="82" t="s">
        <v>869</v>
      </c>
      <c r="C18" s="82" t="s">
        <v>870</v>
      </c>
      <c r="D18" s="82" t="s">
        <v>871</v>
      </c>
      <c r="E18" s="100">
        <v>10</v>
      </c>
      <c r="F18" s="23">
        <v>4000</v>
      </c>
      <c r="G18" s="23">
        <v>4000</v>
      </c>
      <c r="H18" s="23">
        <v>4000</v>
      </c>
      <c r="I18" s="23"/>
      <c r="J18" s="23"/>
      <c r="K18" s="23"/>
      <c r="L18" s="23"/>
      <c r="M18" s="23"/>
      <c r="N18" s="23"/>
      <c r="O18" s="23"/>
      <c r="P18" s="23"/>
      <c r="Q18" s="23"/>
    </row>
    <row r="19" ht="18.75" customHeight="1" spans="1:17">
      <c r="A19" s="81" t="str">
        <f t="shared" si="0"/>
        <v>    一般公用经费</v>
      </c>
      <c r="B19" s="82" t="s">
        <v>872</v>
      </c>
      <c r="C19" s="82" t="s">
        <v>870</v>
      </c>
      <c r="D19" s="82" t="s">
        <v>871</v>
      </c>
      <c r="E19" s="100">
        <v>10</v>
      </c>
      <c r="F19" s="23">
        <v>1800</v>
      </c>
      <c r="G19" s="23">
        <v>1800</v>
      </c>
      <c r="H19" s="23">
        <v>1800</v>
      </c>
      <c r="I19" s="23"/>
      <c r="J19" s="23"/>
      <c r="K19" s="23"/>
      <c r="L19" s="23"/>
      <c r="M19" s="23"/>
      <c r="N19" s="23"/>
      <c r="O19" s="23"/>
      <c r="P19" s="23"/>
      <c r="Q19" s="23"/>
    </row>
    <row r="20" ht="18.75" customHeight="1" spans="1:17">
      <c r="A20" s="81" t="str">
        <f t="shared" si="0"/>
        <v>    一般公用经费</v>
      </c>
      <c r="B20" s="82" t="s">
        <v>872</v>
      </c>
      <c r="C20" s="82" t="s">
        <v>870</v>
      </c>
      <c r="D20" s="82" t="s">
        <v>871</v>
      </c>
      <c r="E20" s="100">
        <v>30</v>
      </c>
      <c r="F20" s="23">
        <v>5400</v>
      </c>
      <c r="G20" s="23">
        <v>5400</v>
      </c>
      <c r="H20" s="23">
        <v>5400</v>
      </c>
      <c r="I20" s="23"/>
      <c r="J20" s="23"/>
      <c r="K20" s="23"/>
      <c r="L20" s="23"/>
      <c r="M20" s="23"/>
      <c r="N20" s="23"/>
      <c r="O20" s="23"/>
      <c r="P20" s="23"/>
      <c r="Q20" s="23"/>
    </row>
    <row r="21" ht="18.75" customHeight="1" spans="1:17">
      <c r="A21" s="81" t="str">
        <f t="shared" si="0"/>
        <v>    一般公用经费</v>
      </c>
      <c r="B21" s="82" t="s">
        <v>872</v>
      </c>
      <c r="C21" s="82" t="s">
        <v>870</v>
      </c>
      <c r="D21" s="82" t="s">
        <v>871</v>
      </c>
      <c r="E21" s="100">
        <v>10</v>
      </c>
      <c r="F21" s="23">
        <v>1800</v>
      </c>
      <c r="G21" s="23">
        <v>1800</v>
      </c>
      <c r="H21" s="23">
        <v>1800</v>
      </c>
      <c r="I21" s="23"/>
      <c r="J21" s="23"/>
      <c r="K21" s="23"/>
      <c r="L21" s="23"/>
      <c r="M21" s="23"/>
      <c r="N21" s="23"/>
      <c r="O21" s="23"/>
      <c r="P21" s="23"/>
      <c r="Q21" s="23"/>
    </row>
    <row r="22" ht="18.75" customHeight="1" spans="1:17">
      <c r="A22" s="81" t="str">
        <f t="shared" si="0"/>
        <v>    一般公用经费</v>
      </c>
      <c r="B22" s="82" t="s">
        <v>873</v>
      </c>
      <c r="C22" s="82" t="s">
        <v>870</v>
      </c>
      <c r="D22" s="82" t="s">
        <v>871</v>
      </c>
      <c r="E22" s="100">
        <v>30</v>
      </c>
      <c r="F22" s="23">
        <v>6000</v>
      </c>
      <c r="G22" s="23">
        <v>6000</v>
      </c>
      <c r="H22" s="23">
        <v>6000</v>
      </c>
      <c r="I22" s="23"/>
      <c r="J22" s="23"/>
      <c r="K22" s="23"/>
      <c r="L22" s="23"/>
      <c r="M22" s="23"/>
      <c r="N22" s="23"/>
      <c r="O22" s="23"/>
      <c r="P22" s="23"/>
      <c r="Q22" s="23"/>
    </row>
    <row r="23" ht="18.75" customHeight="1" spans="1:17">
      <c r="A23" s="81" t="str">
        <f t="shared" si="0"/>
        <v>    一般公用经费</v>
      </c>
      <c r="B23" s="82" t="s">
        <v>873</v>
      </c>
      <c r="C23" s="82" t="s">
        <v>870</v>
      </c>
      <c r="D23" s="82" t="s">
        <v>871</v>
      </c>
      <c r="E23" s="100">
        <v>50</v>
      </c>
      <c r="F23" s="23">
        <v>8500</v>
      </c>
      <c r="G23" s="23">
        <v>8500</v>
      </c>
      <c r="H23" s="23">
        <v>8500</v>
      </c>
      <c r="I23" s="23"/>
      <c r="J23" s="23"/>
      <c r="K23" s="23"/>
      <c r="L23" s="23"/>
      <c r="M23" s="23"/>
      <c r="N23" s="23"/>
      <c r="O23" s="23"/>
      <c r="P23" s="23"/>
      <c r="Q23" s="23"/>
    </row>
    <row r="24" ht="18.75" customHeight="1" spans="1:17">
      <c r="A24" s="81" t="str">
        <f t="shared" si="0"/>
        <v>    一般公用经费</v>
      </c>
      <c r="B24" s="82" t="s">
        <v>873</v>
      </c>
      <c r="C24" s="82" t="s">
        <v>870</v>
      </c>
      <c r="D24" s="82" t="s">
        <v>871</v>
      </c>
      <c r="E24" s="100">
        <v>15</v>
      </c>
      <c r="F24" s="23">
        <v>2550</v>
      </c>
      <c r="G24" s="23">
        <v>2550</v>
      </c>
      <c r="H24" s="23">
        <v>2550</v>
      </c>
      <c r="I24" s="23"/>
      <c r="J24" s="23"/>
      <c r="K24" s="23"/>
      <c r="L24" s="23"/>
      <c r="M24" s="23"/>
      <c r="N24" s="23"/>
      <c r="O24" s="23"/>
      <c r="P24" s="23"/>
      <c r="Q24" s="23"/>
    </row>
    <row r="25" ht="18.75" customHeight="1" spans="1:17">
      <c r="A25" s="81" t="str">
        <f t="shared" si="0"/>
        <v>    一般公用经费</v>
      </c>
      <c r="B25" s="82" t="s">
        <v>873</v>
      </c>
      <c r="C25" s="82" t="s">
        <v>870</v>
      </c>
      <c r="D25" s="82" t="s">
        <v>871</v>
      </c>
      <c r="E25" s="100">
        <v>6</v>
      </c>
      <c r="F25" s="23">
        <v>960</v>
      </c>
      <c r="G25" s="23">
        <v>960</v>
      </c>
      <c r="H25" s="23">
        <v>960</v>
      </c>
      <c r="I25" s="23"/>
      <c r="J25" s="23"/>
      <c r="K25" s="23"/>
      <c r="L25" s="23"/>
      <c r="M25" s="23"/>
      <c r="N25" s="23"/>
      <c r="O25" s="23"/>
      <c r="P25" s="23"/>
      <c r="Q25" s="23"/>
    </row>
    <row r="26" ht="18.75" customHeight="1" spans="1:17">
      <c r="A26" s="81" t="str">
        <f t="shared" si="0"/>
        <v>    一般公用经费</v>
      </c>
      <c r="B26" s="82" t="s">
        <v>873</v>
      </c>
      <c r="C26" s="82" t="s">
        <v>870</v>
      </c>
      <c r="D26" s="82" t="s">
        <v>871</v>
      </c>
      <c r="E26" s="100">
        <v>50</v>
      </c>
      <c r="F26" s="23">
        <v>9000</v>
      </c>
      <c r="G26" s="23">
        <v>9000</v>
      </c>
      <c r="H26" s="23">
        <v>9000</v>
      </c>
      <c r="I26" s="23"/>
      <c r="J26" s="23"/>
      <c r="K26" s="23"/>
      <c r="L26" s="23"/>
      <c r="M26" s="23"/>
      <c r="N26" s="23"/>
      <c r="O26" s="23"/>
      <c r="P26" s="23"/>
      <c r="Q26" s="23"/>
    </row>
    <row r="27" ht="18.75" customHeight="1" spans="1:17">
      <c r="A27" s="81" t="str">
        <f t="shared" si="0"/>
        <v>    一般公用经费</v>
      </c>
      <c r="B27" s="82" t="s">
        <v>873</v>
      </c>
      <c r="C27" s="82" t="s">
        <v>870</v>
      </c>
      <c r="D27" s="82" t="s">
        <v>871</v>
      </c>
      <c r="E27" s="100">
        <v>50</v>
      </c>
      <c r="F27" s="23">
        <v>10000</v>
      </c>
      <c r="G27" s="23">
        <v>10000</v>
      </c>
      <c r="H27" s="23">
        <v>10000</v>
      </c>
      <c r="I27" s="23"/>
      <c r="J27" s="23"/>
      <c r="K27" s="23"/>
      <c r="L27" s="23"/>
      <c r="M27" s="23"/>
      <c r="N27" s="23"/>
      <c r="O27" s="23"/>
      <c r="P27" s="23"/>
      <c r="Q27" s="23"/>
    </row>
    <row r="28" ht="18.75" customHeight="1" spans="1:17">
      <c r="A28" s="81" t="str">
        <f t="shared" si="0"/>
        <v>    一般公用经费</v>
      </c>
      <c r="B28" s="82" t="s">
        <v>874</v>
      </c>
      <c r="C28" s="82" t="s">
        <v>875</v>
      </c>
      <c r="D28" s="82" t="s">
        <v>594</v>
      </c>
      <c r="E28" s="100">
        <v>2</v>
      </c>
      <c r="F28" s="23">
        <v>760</v>
      </c>
      <c r="G28" s="23">
        <v>760</v>
      </c>
      <c r="H28" s="23">
        <v>760</v>
      </c>
      <c r="I28" s="23"/>
      <c r="J28" s="23"/>
      <c r="K28" s="23"/>
      <c r="L28" s="23"/>
      <c r="M28" s="23"/>
      <c r="N28" s="23"/>
      <c r="O28" s="23"/>
      <c r="P28" s="23"/>
      <c r="Q28" s="23"/>
    </row>
    <row r="29" ht="18.75" customHeight="1" spans="1:17">
      <c r="A29" s="81" t="str">
        <f t="shared" si="0"/>
        <v>    一般公用经费</v>
      </c>
      <c r="B29" s="82" t="s">
        <v>876</v>
      </c>
      <c r="C29" s="82" t="s">
        <v>877</v>
      </c>
      <c r="D29" s="82" t="s">
        <v>861</v>
      </c>
      <c r="E29" s="100">
        <v>2</v>
      </c>
      <c r="F29" s="23">
        <v>4400</v>
      </c>
      <c r="G29" s="23">
        <v>4400</v>
      </c>
      <c r="H29" s="23">
        <v>4400</v>
      </c>
      <c r="I29" s="23"/>
      <c r="J29" s="23"/>
      <c r="K29" s="23"/>
      <c r="L29" s="23"/>
      <c r="M29" s="23"/>
      <c r="N29" s="23"/>
      <c r="O29" s="23"/>
      <c r="P29" s="23"/>
      <c r="Q29" s="23"/>
    </row>
    <row r="30" ht="18.75" customHeight="1" spans="1:17">
      <c r="A30" s="81" t="str">
        <f t="shared" si="0"/>
        <v>    一般公用经费</v>
      </c>
      <c r="B30" s="82" t="s">
        <v>878</v>
      </c>
      <c r="C30" s="82" t="s">
        <v>879</v>
      </c>
      <c r="D30" s="82" t="s">
        <v>861</v>
      </c>
      <c r="E30" s="100">
        <v>1</v>
      </c>
      <c r="F30" s="23">
        <v>1200</v>
      </c>
      <c r="G30" s="23">
        <v>1200</v>
      </c>
      <c r="H30" s="23">
        <v>1200</v>
      </c>
      <c r="I30" s="23"/>
      <c r="J30" s="23"/>
      <c r="K30" s="23"/>
      <c r="L30" s="23"/>
      <c r="M30" s="23"/>
      <c r="N30" s="23"/>
      <c r="O30" s="23"/>
      <c r="P30" s="23"/>
      <c r="Q30" s="23"/>
    </row>
    <row r="31" ht="18.75" customHeight="1" spans="1:17">
      <c r="A31" s="81" t="str">
        <f t="shared" si="0"/>
        <v>    一般公用经费</v>
      </c>
      <c r="B31" s="82" t="s">
        <v>879</v>
      </c>
      <c r="C31" s="82" t="s">
        <v>879</v>
      </c>
      <c r="D31" s="82" t="s">
        <v>861</v>
      </c>
      <c r="E31" s="100">
        <v>1</v>
      </c>
      <c r="F31" s="23">
        <v>1200</v>
      </c>
      <c r="G31" s="23">
        <v>1200</v>
      </c>
      <c r="H31" s="23">
        <v>1200</v>
      </c>
      <c r="I31" s="23"/>
      <c r="J31" s="23"/>
      <c r="K31" s="23"/>
      <c r="L31" s="23"/>
      <c r="M31" s="23"/>
      <c r="N31" s="23"/>
      <c r="O31" s="23"/>
      <c r="P31" s="23"/>
      <c r="Q31" s="23"/>
    </row>
    <row r="32" ht="18.75" customHeight="1" spans="1:17">
      <c r="A32" s="81" t="str">
        <f t="shared" si="0"/>
        <v>    一般公用经费</v>
      </c>
      <c r="B32" s="82" t="s">
        <v>880</v>
      </c>
      <c r="C32" s="82" t="s">
        <v>881</v>
      </c>
      <c r="D32" s="82" t="s">
        <v>861</v>
      </c>
      <c r="E32" s="100">
        <v>2</v>
      </c>
      <c r="F32" s="23">
        <v>11566</v>
      </c>
      <c r="G32" s="23">
        <v>11566</v>
      </c>
      <c r="H32" s="23">
        <v>11566</v>
      </c>
      <c r="I32" s="23"/>
      <c r="J32" s="23"/>
      <c r="K32" s="23"/>
      <c r="L32" s="23"/>
      <c r="M32" s="23"/>
      <c r="N32" s="23"/>
      <c r="O32" s="23"/>
      <c r="P32" s="23"/>
      <c r="Q32" s="23"/>
    </row>
    <row r="33" ht="18.75" customHeight="1" spans="1:17">
      <c r="A33" s="81" t="str">
        <f t="shared" si="0"/>
        <v>    一般公用经费</v>
      </c>
      <c r="B33" s="82" t="s">
        <v>882</v>
      </c>
      <c r="C33" s="82" t="s">
        <v>881</v>
      </c>
      <c r="D33" s="82" t="s">
        <v>861</v>
      </c>
      <c r="E33" s="100">
        <v>2</v>
      </c>
      <c r="F33" s="23">
        <v>8706</v>
      </c>
      <c r="G33" s="23">
        <v>8706</v>
      </c>
      <c r="H33" s="23">
        <v>8706</v>
      </c>
      <c r="I33" s="23"/>
      <c r="J33" s="23"/>
      <c r="K33" s="23"/>
      <c r="L33" s="23"/>
      <c r="M33" s="23"/>
      <c r="N33" s="23"/>
      <c r="O33" s="23"/>
      <c r="P33" s="23"/>
      <c r="Q33" s="23"/>
    </row>
    <row r="34" ht="18.75" customHeight="1" spans="1:17">
      <c r="A34" s="81" t="str">
        <f t="shared" si="0"/>
        <v>    一般公用经费</v>
      </c>
      <c r="B34" s="82" t="s">
        <v>882</v>
      </c>
      <c r="C34" s="82" t="s">
        <v>881</v>
      </c>
      <c r="D34" s="82" t="s">
        <v>861</v>
      </c>
      <c r="E34" s="100">
        <v>1</v>
      </c>
      <c r="F34" s="23">
        <v>5950</v>
      </c>
      <c r="G34" s="23">
        <v>5950</v>
      </c>
      <c r="H34" s="23">
        <v>5950</v>
      </c>
      <c r="I34" s="23"/>
      <c r="J34" s="23"/>
      <c r="K34" s="23"/>
      <c r="L34" s="23"/>
      <c r="M34" s="23"/>
      <c r="N34" s="23"/>
      <c r="O34" s="23"/>
      <c r="P34" s="23"/>
      <c r="Q34" s="23"/>
    </row>
    <row r="35" ht="18.75" customHeight="1" spans="1:17">
      <c r="A35" s="81" t="str">
        <f t="shared" si="0"/>
        <v>    一般公用经费</v>
      </c>
      <c r="B35" s="82" t="s">
        <v>882</v>
      </c>
      <c r="C35" s="82" t="s">
        <v>881</v>
      </c>
      <c r="D35" s="82" t="s">
        <v>861</v>
      </c>
      <c r="E35" s="100">
        <v>1</v>
      </c>
      <c r="F35" s="23">
        <v>3200</v>
      </c>
      <c r="G35" s="23">
        <v>3200</v>
      </c>
      <c r="H35" s="23">
        <v>3200</v>
      </c>
      <c r="I35" s="23"/>
      <c r="J35" s="23"/>
      <c r="K35" s="23"/>
      <c r="L35" s="23"/>
      <c r="M35" s="23"/>
      <c r="N35" s="23"/>
      <c r="O35" s="23"/>
      <c r="P35" s="23"/>
      <c r="Q35" s="23"/>
    </row>
    <row r="36" ht="18.75" customHeight="1" spans="1:17">
      <c r="A36" s="81" t="str">
        <f t="shared" si="0"/>
        <v>    一般公用经费</v>
      </c>
      <c r="B36" s="82" t="s">
        <v>881</v>
      </c>
      <c r="C36" s="82" t="s">
        <v>881</v>
      </c>
      <c r="D36" s="82" t="s">
        <v>861</v>
      </c>
      <c r="E36" s="100">
        <v>1</v>
      </c>
      <c r="F36" s="23">
        <v>5800</v>
      </c>
      <c r="G36" s="23">
        <v>5800</v>
      </c>
      <c r="H36" s="23">
        <v>5800</v>
      </c>
      <c r="I36" s="23"/>
      <c r="J36" s="23"/>
      <c r="K36" s="23"/>
      <c r="L36" s="23"/>
      <c r="M36" s="23"/>
      <c r="N36" s="23"/>
      <c r="O36" s="23"/>
      <c r="P36" s="23"/>
      <c r="Q36" s="23"/>
    </row>
    <row r="37" ht="18.75" customHeight="1" spans="1:17">
      <c r="A37" s="81" t="str">
        <f>"    "&amp;"2025年统计工作经费"</f>
        <v>    2025年统计工作经费</v>
      </c>
      <c r="B37" s="82" t="s">
        <v>873</v>
      </c>
      <c r="C37" s="82" t="s">
        <v>870</v>
      </c>
      <c r="D37" s="82" t="s">
        <v>718</v>
      </c>
      <c r="E37" s="100">
        <v>20</v>
      </c>
      <c r="F37" s="23">
        <v>3300</v>
      </c>
      <c r="G37" s="23">
        <v>3300</v>
      </c>
      <c r="H37" s="23">
        <v>3300</v>
      </c>
      <c r="I37" s="23"/>
      <c r="J37" s="23"/>
      <c r="K37" s="23"/>
      <c r="L37" s="23"/>
      <c r="M37" s="23"/>
      <c r="N37" s="23"/>
      <c r="O37" s="23"/>
      <c r="P37" s="23"/>
      <c r="Q37" s="23"/>
    </row>
    <row r="38" ht="18.75" customHeight="1" spans="1:17">
      <c r="A38" s="84" t="s">
        <v>184</v>
      </c>
      <c r="B38" s="85"/>
      <c r="C38" s="85"/>
      <c r="D38" s="85"/>
      <c r="E38" s="98"/>
      <c r="F38" s="23">
        <v>140012</v>
      </c>
      <c r="G38" s="23">
        <v>140012</v>
      </c>
      <c r="H38" s="23">
        <v>140012</v>
      </c>
      <c r="I38" s="23"/>
      <c r="J38" s="23"/>
      <c r="K38" s="23"/>
      <c r="L38" s="23"/>
      <c r="M38" s="23"/>
      <c r="N38" s="23"/>
      <c r="O38" s="23"/>
      <c r="P38" s="23"/>
      <c r="Q38" s="23"/>
    </row>
  </sheetData>
  <mergeCells count="16">
    <mergeCell ref="A2:Q2"/>
    <mergeCell ref="A3:F3"/>
    <mergeCell ref="G4:Q4"/>
    <mergeCell ref="L5:Q5"/>
    <mergeCell ref="A38:E3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topLeftCell="B1" workbookViewId="0">
      <selection activeCell="D22" sqref="D22"/>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8"/>
      <c r="M1" s="88"/>
      <c r="N1" s="89" t="s">
        <v>883</v>
      </c>
    </row>
    <row r="2" ht="34.5" customHeight="1" spans="1:14">
      <c r="A2" s="40" t="str">
        <f>"2025"&amp;"年部门政府购买服务预算表"</f>
        <v>2025年部门政府购买服务预算表</v>
      </c>
      <c r="B2" s="70"/>
      <c r="C2" s="51"/>
      <c r="D2" s="70"/>
      <c r="E2" s="70"/>
      <c r="F2" s="70"/>
      <c r="G2" s="70"/>
      <c r="H2" s="71"/>
      <c r="I2" s="70"/>
      <c r="J2" s="70"/>
      <c r="K2" s="70"/>
      <c r="L2" s="51"/>
      <c r="M2" s="71"/>
      <c r="N2" s="70"/>
    </row>
    <row r="3" ht="18.75" customHeight="1" spans="1:14">
      <c r="A3" s="60" t="str">
        <f>"单位名称："&amp;"耿马傣族佤族自治县孟定镇"</f>
        <v>单位名称：耿马傣族佤族自治县孟定镇</v>
      </c>
      <c r="B3" s="61"/>
      <c r="C3" s="72"/>
      <c r="D3" s="61"/>
      <c r="E3" s="61"/>
      <c r="F3" s="61"/>
      <c r="G3" s="61"/>
      <c r="H3" s="69"/>
      <c r="I3" s="63"/>
      <c r="J3" s="63"/>
      <c r="K3" s="63"/>
      <c r="L3" s="64"/>
      <c r="M3" s="90"/>
      <c r="N3" s="89" t="s">
        <v>292</v>
      </c>
    </row>
    <row r="4" ht="18.75" customHeight="1" spans="1:14">
      <c r="A4" s="11" t="s">
        <v>850</v>
      </c>
      <c r="B4" s="73" t="s">
        <v>884</v>
      </c>
      <c r="C4" s="74" t="s">
        <v>885</v>
      </c>
      <c r="D4" s="44" t="s">
        <v>307</v>
      </c>
      <c r="E4" s="44"/>
      <c r="F4" s="44"/>
      <c r="G4" s="44"/>
      <c r="H4" s="75"/>
      <c r="I4" s="44"/>
      <c r="J4" s="44"/>
      <c r="K4" s="44"/>
      <c r="L4" s="65"/>
      <c r="M4" s="75"/>
      <c r="N4" s="45"/>
    </row>
    <row r="5" ht="18.75" customHeight="1" spans="1:14">
      <c r="A5" s="16"/>
      <c r="B5" s="76"/>
      <c r="C5" s="77"/>
      <c r="D5" s="76" t="s">
        <v>55</v>
      </c>
      <c r="E5" s="76" t="s">
        <v>58</v>
      </c>
      <c r="F5" s="76" t="s">
        <v>856</v>
      </c>
      <c r="G5" s="76" t="s">
        <v>857</v>
      </c>
      <c r="H5" s="77" t="s">
        <v>858</v>
      </c>
      <c r="I5" s="91" t="s">
        <v>79</v>
      </c>
      <c r="J5" s="91"/>
      <c r="K5" s="91"/>
      <c r="L5" s="92"/>
      <c r="M5" s="93"/>
      <c r="N5" s="78"/>
    </row>
    <row r="6" ht="26.25" customHeight="1" spans="1:14">
      <c r="A6" s="18"/>
      <c r="B6" s="78"/>
      <c r="C6" s="79"/>
      <c r="D6" s="78"/>
      <c r="E6" s="78"/>
      <c r="F6" s="78"/>
      <c r="G6" s="78"/>
      <c r="H6" s="79"/>
      <c r="I6" s="78" t="s">
        <v>57</v>
      </c>
      <c r="J6" s="78" t="s">
        <v>64</v>
      </c>
      <c r="K6" s="78" t="s">
        <v>315</v>
      </c>
      <c r="L6" s="94" t="s">
        <v>66</v>
      </c>
      <c r="M6" s="79" t="s">
        <v>67</v>
      </c>
      <c r="N6" s="78" t="s">
        <v>68</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184</v>
      </c>
      <c r="B10" s="85"/>
      <c r="C10" s="86"/>
      <c r="D10" s="23"/>
      <c r="E10" s="23"/>
      <c r="F10" s="23"/>
      <c r="G10" s="23"/>
      <c r="H10" s="23"/>
      <c r="I10" s="23"/>
      <c r="J10" s="23"/>
      <c r="K10" s="23"/>
      <c r="L10" s="23"/>
      <c r="M10" s="23"/>
      <c r="N10" s="23"/>
    </row>
    <row r="11" customHeight="1" spans="2:2">
      <c r="B11" s="87" t="s">
        <v>886</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8"/>
      <c r="G1" s="38"/>
      <c r="H1" s="38"/>
      <c r="I1" s="38" t="s">
        <v>887</v>
      </c>
    </row>
    <row r="2" ht="27.75" customHeight="1" spans="1:9">
      <c r="A2" s="59" t="str">
        <f>"2025"&amp;"年县对下转移支付预算表"</f>
        <v>2025年县对下转移支付预算表</v>
      </c>
      <c r="B2" s="6"/>
      <c r="C2" s="6"/>
      <c r="D2" s="6"/>
      <c r="E2" s="6"/>
      <c r="F2" s="6"/>
      <c r="G2" s="51"/>
      <c r="H2" s="51"/>
      <c r="I2" s="6"/>
    </row>
    <row r="3" ht="18.75" customHeight="1" spans="1:9">
      <c r="A3" s="60" t="str">
        <f>"单位名称："&amp;"耿马傣族佤族自治县孟定镇"</f>
        <v>单位名称：耿马傣族佤族自治县孟定镇</v>
      </c>
      <c r="B3" s="61"/>
      <c r="C3" s="61"/>
      <c r="D3" s="62"/>
      <c r="E3" s="63"/>
      <c r="G3" s="64"/>
      <c r="H3" s="64"/>
      <c r="I3" s="38" t="s">
        <v>292</v>
      </c>
    </row>
    <row r="4" ht="18.75" customHeight="1" spans="1:9">
      <c r="A4" s="31" t="s">
        <v>888</v>
      </c>
      <c r="B4" s="12" t="s">
        <v>307</v>
      </c>
      <c r="C4" s="13"/>
      <c r="D4" s="13"/>
      <c r="E4" s="12" t="s">
        <v>889</v>
      </c>
      <c r="F4" s="13"/>
      <c r="G4" s="65"/>
      <c r="H4" s="65"/>
      <c r="I4" s="14"/>
    </row>
    <row r="5" ht="18.75" customHeight="1" spans="1:9">
      <c r="A5" s="33"/>
      <c r="B5" s="32" t="s">
        <v>55</v>
      </c>
      <c r="C5" s="11" t="s">
        <v>58</v>
      </c>
      <c r="D5" s="66" t="s">
        <v>890</v>
      </c>
      <c r="E5" s="67" t="s">
        <v>891</v>
      </c>
      <c r="F5" s="67" t="s">
        <v>891</v>
      </c>
      <c r="G5" s="67" t="s">
        <v>891</v>
      </c>
      <c r="H5" s="67" t="s">
        <v>891</v>
      </c>
      <c r="I5" s="67" t="s">
        <v>891</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9" customHeight="1" spans="1:1">
      <c r="A9" t="s">
        <v>892</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B19" sqref="B19"/>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893</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"单位名称："&amp;"耿马傣族佤族自治县孟定镇"</f>
        <v>单位名称：耿马傣族佤族自治县孟定镇</v>
      </c>
      <c r="B3" s="3"/>
      <c r="C3" s="3"/>
      <c r="D3" s="3"/>
      <c r="E3" s="3"/>
      <c r="F3" s="52"/>
      <c r="G3" s="3"/>
      <c r="H3" s="52"/>
    </row>
    <row r="4" ht="18.75" customHeight="1" spans="1:10">
      <c r="A4" s="46" t="s">
        <v>578</v>
      </c>
      <c r="B4" s="46" t="s">
        <v>579</v>
      </c>
      <c r="C4" s="46" t="s">
        <v>580</v>
      </c>
      <c r="D4" s="46" t="s">
        <v>581</v>
      </c>
      <c r="E4" s="46" t="s">
        <v>582</v>
      </c>
      <c r="F4" s="53" t="s">
        <v>583</v>
      </c>
      <c r="G4" s="46" t="s">
        <v>584</v>
      </c>
      <c r="H4" s="53" t="s">
        <v>585</v>
      </c>
      <c r="I4" s="53" t="s">
        <v>586</v>
      </c>
      <c r="J4" s="46" t="s">
        <v>587</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row r="8" customHeight="1" spans="1:1">
      <c r="A8" s="57" t="s">
        <v>892</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15" sqref="B15"/>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894</v>
      </c>
    </row>
    <row r="2" ht="34.5" customHeight="1" spans="1:8">
      <c r="A2" s="40" t="str">
        <f>"2025"&amp;"年新增资产配置表"</f>
        <v>2025年新增资产配置表</v>
      </c>
      <c r="B2" s="6"/>
      <c r="C2" s="6"/>
      <c r="D2" s="6"/>
      <c r="E2" s="6"/>
      <c r="F2" s="6"/>
      <c r="G2" s="6"/>
      <c r="H2" s="6"/>
    </row>
    <row r="3" ht="18.75" customHeight="1" spans="1:8">
      <c r="A3" s="41" t="str">
        <f>"单位名称："&amp;"耿马傣族佤族自治县孟定镇"</f>
        <v>单位名称：耿马傣族佤族自治县孟定镇</v>
      </c>
      <c r="B3" s="8"/>
      <c r="C3" s="3"/>
      <c r="H3" s="42" t="s">
        <v>292</v>
      </c>
    </row>
    <row r="4" ht="18.75" customHeight="1" spans="1:8">
      <c r="A4" s="11" t="s">
        <v>300</v>
      </c>
      <c r="B4" s="11" t="s">
        <v>895</v>
      </c>
      <c r="C4" s="11" t="s">
        <v>896</v>
      </c>
      <c r="D4" s="11" t="s">
        <v>897</v>
      </c>
      <c r="E4" s="11" t="s">
        <v>898</v>
      </c>
      <c r="F4" s="43" t="s">
        <v>899</v>
      </c>
      <c r="G4" s="44"/>
      <c r="H4" s="45"/>
    </row>
    <row r="5" ht="18.75" customHeight="1" spans="1:8">
      <c r="A5" s="18"/>
      <c r="B5" s="18"/>
      <c r="C5" s="18"/>
      <c r="D5" s="18"/>
      <c r="E5" s="18"/>
      <c r="F5" s="46" t="s">
        <v>854</v>
      </c>
      <c r="G5" s="46" t="s">
        <v>900</v>
      </c>
      <c r="H5" s="46" t="s">
        <v>901</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55</v>
      </c>
      <c r="B8" s="49"/>
      <c r="C8" s="49"/>
      <c r="D8" s="49"/>
      <c r="E8" s="50"/>
      <c r="F8" s="48"/>
      <c r="G8" s="23"/>
      <c r="H8" s="23"/>
    </row>
    <row r="9" customHeight="1" spans="1:1">
      <c r="A9" t="s">
        <v>902</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903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"单位名称："&amp;"耿马傣族佤族自治县孟定镇"</f>
        <v>单位名称：耿马傣族佤族自治县孟定镇</v>
      </c>
      <c r="B3" s="8"/>
      <c r="C3" s="8"/>
      <c r="D3" s="8"/>
      <c r="E3" s="8"/>
      <c r="F3" s="8"/>
      <c r="G3" s="8"/>
      <c r="H3" s="9"/>
      <c r="I3" s="9"/>
      <c r="J3" s="9"/>
      <c r="K3" s="4" t="s">
        <v>292</v>
      </c>
    </row>
    <row r="4" ht="18.75" customHeight="1" spans="1:11">
      <c r="A4" s="10" t="s">
        <v>495</v>
      </c>
      <c r="B4" s="10" t="s">
        <v>302</v>
      </c>
      <c r="C4" s="10" t="s">
        <v>496</v>
      </c>
      <c r="D4" s="11" t="s">
        <v>303</v>
      </c>
      <c r="E4" s="11" t="s">
        <v>304</v>
      </c>
      <c r="F4" s="11" t="s">
        <v>497</v>
      </c>
      <c r="G4" s="11" t="s">
        <v>498</v>
      </c>
      <c r="H4" s="31" t="s">
        <v>55</v>
      </c>
      <c r="I4" s="12" t="s">
        <v>904</v>
      </c>
      <c r="J4" s="13"/>
      <c r="K4" s="14"/>
    </row>
    <row r="5" ht="18.75" customHeight="1" spans="1:11">
      <c r="A5" s="15"/>
      <c r="B5" s="15"/>
      <c r="C5" s="15"/>
      <c r="D5" s="16"/>
      <c r="E5" s="16"/>
      <c r="F5" s="16"/>
      <c r="G5" s="16"/>
      <c r="H5" s="32"/>
      <c r="I5" s="11" t="s">
        <v>58</v>
      </c>
      <c r="J5" s="11" t="s">
        <v>59</v>
      </c>
      <c r="K5" s="11" t="s">
        <v>60</v>
      </c>
    </row>
    <row r="6" ht="18.75" customHeight="1" spans="1:11">
      <c r="A6" s="17"/>
      <c r="B6" s="17"/>
      <c r="C6" s="17"/>
      <c r="D6" s="18"/>
      <c r="E6" s="18"/>
      <c r="F6" s="18"/>
      <c r="G6" s="18"/>
      <c r="H6" s="33"/>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184</v>
      </c>
      <c r="B10" s="36"/>
      <c r="C10" s="36"/>
      <c r="D10" s="36"/>
      <c r="E10" s="36"/>
      <c r="F10" s="36"/>
      <c r="G10" s="37"/>
      <c r="H10" s="23"/>
      <c r="I10" s="23"/>
      <c r="J10" s="23"/>
      <c r="K10" s="23"/>
    </row>
    <row r="11" customHeight="1" spans="1:1">
      <c r="A11" t="s">
        <v>905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showZeros="0" topLeftCell="B21" workbookViewId="0">
      <selection activeCell="D25" sqref="D25"/>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906</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"单位名称："&amp;"耿马傣族佤族自治县孟定镇"</f>
        <v>单位名称：耿马傣族佤族自治县孟定镇</v>
      </c>
      <c r="B3" s="8"/>
      <c r="C3" s="8"/>
      <c r="D3" s="8"/>
      <c r="E3" s="9"/>
      <c r="F3" s="9"/>
      <c r="G3" s="4" t="s">
        <v>292</v>
      </c>
    </row>
    <row r="4" ht="18.75" customHeight="1" spans="1:7">
      <c r="A4" s="10" t="s">
        <v>496</v>
      </c>
      <c r="B4" s="10" t="s">
        <v>495</v>
      </c>
      <c r="C4" s="10" t="s">
        <v>302</v>
      </c>
      <c r="D4" s="11" t="s">
        <v>907</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17433700</v>
      </c>
      <c r="F8" s="23"/>
      <c r="G8" s="23"/>
    </row>
    <row r="9" ht="18.75" customHeight="1" spans="1:7">
      <c r="A9" s="24" t="s">
        <v>72</v>
      </c>
      <c r="B9" s="21"/>
      <c r="C9" s="21"/>
      <c r="D9" s="21"/>
      <c r="E9" s="23">
        <v>17433700</v>
      </c>
      <c r="F9" s="23"/>
      <c r="G9" s="23"/>
    </row>
    <row r="10" ht="18.75" customHeight="1" spans="1:7">
      <c r="A10" s="25"/>
      <c r="B10" s="21" t="s">
        <v>908</v>
      </c>
      <c r="C10" s="21" t="s">
        <v>509</v>
      </c>
      <c r="D10" s="21" t="s">
        <v>909</v>
      </c>
      <c r="E10" s="23">
        <v>25263.8</v>
      </c>
      <c r="F10" s="23"/>
      <c r="G10" s="23"/>
    </row>
    <row r="11" ht="18.75" customHeight="1" spans="1:7">
      <c r="A11" s="25"/>
      <c r="B11" s="21" t="s">
        <v>908</v>
      </c>
      <c r="C11" s="21" t="s">
        <v>506</v>
      </c>
      <c r="D11" s="21" t="s">
        <v>909</v>
      </c>
      <c r="E11" s="23">
        <v>133700</v>
      </c>
      <c r="F11" s="23"/>
      <c r="G11" s="23"/>
    </row>
    <row r="12" ht="18.75" customHeight="1" spans="1:7">
      <c r="A12" s="25"/>
      <c r="B12" s="21" t="s">
        <v>910</v>
      </c>
      <c r="C12" s="21" t="s">
        <v>501</v>
      </c>
      <c r="D12" s="21" t="s">
        <v>909</v>
      </c>
      <c r="E12" s="23">
        <v>10000</v>
      </c>
      <c r="F12" s="23"/>
      <c r="G12" s="23"/>
    </row>
    <row r="13" ht="18.75" customHeight="1" spans="1:7">
      <c r="A13" s="25"/>
      <c r="B13" s="21" t="s">
        <v>910</v>
      </c>
      <c r="C13" s="21" t="s">
        <v>522</v>
      </c>
      <c r="D13" s="21" t="s">
        <v>909</v>
      </c>
      <c r="E13" s="23">
        <v>1200000</v>
      </c>
      <c r="F13" s="23"/>
      <c r="G13" s="23"/>
    </row>
    <row r="14" ht="18.75" customHeight="1" spans="1:7">
      <c r="A14" s="25"/>
      <c r="B14" s="21" t="s">
        <v>910</v>
      </c>
      <c r="C14" s="21" t="s">
        <v>567</v>
      </c>
      <c r="D14" s="21" t="s">
        <v>909</v>
      </c>
      <c r="E14" s="23">
        <v>9808736.2</v>
      </c>
      <c r="F14" s="23"/>
      <c r="G14" s="23"/>
    </row>
    <row r="15" ht="18.75" customHeight="1" spans="1:7">
      <c r="A15" s="25"/>
      <c r="B15" s="21" t="s">
        <v>910</v>
      </c>
      <c r="C15" s="21" t="s">
        <v>540</v>
      </c>
      <c r="D15" s="21" t="s">
        <v>909</v>
      </c>
      <c r="E15" s="23">
        <v>816000</v>
      </c>
      <c r="F15" s="23"/>
      <c r="G15" s="23"/>
    </row>
    <row r="16" ht="18.75" customHeight="1" spans="1:7">
      <c r="A16" s="25"/>
      <c r="B16" s="21" t="s">
        <v>910</v>
      </c>
      <c r="C16" s="21" t="s">
        <v>520</v>
      </c>
      <c r="D16" s="21" t="s">
        <v>909</v>
      </c>
      <c r="E16" s="23">
        <v>192000</v>
      </c>
      <c r="F16" s="23"/>
      <c r="G16" s="23"/>
    </row>
    <row r="17" ht="18.75" customHeight="1" spans="1:7">
      <c r="A17" s="25"/>
      <c r="B17" s="21" t="s">
        <v>910</v>
      </c>
      <c r="C17" s="21" t="s">
        <v>536</v>
      </c>
      <c r="D17" s="21" t="s">
        <v>909</v>
      </c>
      <c r="E17" s="23">
        <v>150000</v>
      </c>
      <c r="F17" s="23"/>
      <c r="G17" s="23"/>
    </row>
    <row r="18" ht="18.75" customHeight="1" spans="1:7">
      <c r="A18" s="25"/>
      <c r="B18" s="21" t="s">
        <v>910</v>
      </c>
      <c r="C18" s="21" t="s">
        <v>571</v>
      </c>
      <c r="D18" s="21" t="s">
        <v>909</v>
      </c>
      <c r="E18" s="23">
        <v>20000</v>
      </c>
      <c r="F18" s="23"/>
      <c r="G18" s="23"/>
    </row>
    <row r="19" ht="18.75" customHeight="1" spans="1:7">
      <c r="A19" s="25"/>
      <c r="B19" s="21" t="s">
        <v>910</v>
      </c>
      <c r="C19" s="21" t="s">
        <v>530</v>
      </c>
      <c r="D19" s="21" t="s">
        <v>909</v>
      </c>
      <c r="E19" s="23">
        <v>400000</v>
      </c>
      <c r="F19" s="23"/>
      <c r="G19" s="23"/>
    </row>
    <row r="20" ht="18.75" customHeight="1" spans="1:7">
      <c r="A20" s="25"/>
      <c r="B20" s="21" t="s">
        <v>910</v>
      </c>
      <c r="C20" s="21" t="s">
        <v>534</v>
      </c>
      <c r="D20" s="21" t="s">
        <v>909</v>
      </c>
      <c r="E20" s="23">
        <v>560000</v>
      </c>
      <c r="F20" s="23"/>
      <c r="G20" s="23"/>
    </row>
    <row r="21" ht="18.75" customHeight="1" spans="1:7">
      <c r="A21" s="25"/>
      <c r="B21" s="21" t="s">
        <v>910</v>
      </c>
      <c r="C21" s="21" t="s">
        <v>532</v>
      </c>
      <c r="D21" s="21" t="s">
        <v>909</v>
      </c>
      <c r="E21" s="23">
        <v>567000</v>
      </c>
      <c r="F21" s="23"/>
      <c r="G21" s="23"/>
    </row>
    <row r="22" ht="18.75" customHeight="1" spans="1:7">
      <c r="A22" s="25"/>
      <c r="B22" s="21" t="s">
        <v>910</v>
      </c>
      <c r="C22" s="21" t="s">
        <v>563</v>
      </c>
      <c r="D22" s="21" t="s">
        <v>909</v>
      </c>
      <c r="E22" s="23">
        <v>545000</v>
      </c>
      <c r="F22" s="23"/>
      <c r="G22" s="23"/>
    </row>
    <row r="23" ht="18.75" customHeight="1" spans="1:7">
      <c r="A23" s="25"/>
      <c r="B23" s="21" t="s">
        <v>910</v>
      </c>
      <c r="C23" s="21" t="s">
        <v>565</v>
      </c>
      <c r="D23" s="21" t="s">
        <v>909</v>
      </c>
      <c r="E23" s="23">
        <v>520000</v>
      </c>
      <c r="F23" s="23"/>
      <c r="G23" s="23"/>
    </row>
    <row r="24" ht="18.75" customHeight="1" spans="1:7">
      <c r="A24" s="25"/>
      <c r="B24" s="21" t="s">
        <v>910</v>
      </c>
      <c r="C24" s="21" t="s">
        <v>561</v>
      </c>
      <c r="D24" s="21" t="s">
        <v>909</v>
      </c>
      <c r="E24" s="23">
        <v>56000</v>
      </c>
      <c r="F24" s="23"/>
      <c r="G24" s="23"/>
    </row>
    <row r="25" ht="18.75" customHeight="1" spans="1:7">
      <c r="A25" s="25"/>
      <c r="B25" s="21" t="s">
        <v>910</v>
      </c>
      <c r="C25" s="21" t="s">
        <v>559</v>
      </c>
      <c r="D25" s="21" t="s">
        <v>909</v>
      </c>
      <c r="E25" s="23">
        <v>100000</v>
      </c>
      <c r="F25" s="23"/>
      <c r="G25" s="23"/>
    </row>
    <row r="26" ht="18.75" customHeight="1" spans="1:7">
      <c r="A26" s="25"/>
      <c r="B26" s="21" t="s">
        <v>910</v>
      </c>
      <c r="C26" s="21" t="s">
        <v>569</v>
      </c>
      <c r="D26" s="21" t="s">
        <v>909</v>
      </c>
      <c r="E26" s="23">
        <v>300000</v>
      </c>
      <c r="F26" s="23"/>
      <c r="G26" s="23"/>
    </row>
    <row r="27" ht="18.75" customHeight="1" spans="1:7">
      <c r="A27" s="25"/>
      <c r="B27" s="21" t="s">
        <v>910</v>
      </c>
      <c r="C27" s="21" t="s">
        <v>542</v>
      </c>
      <c r="D27" s="21" t="s">
        <v>909</v>
      </c>
      <c r="E27" s="23">
        <v>120000</v>
      </c>
      <c r="F27" s="23"/>
      <c r="G27" s="23"/>
    </row>
    <row r="28" ht="18.75" customHeight="1" spans="1:7">
      <c r="A28" s="25"/>
      <c r="B28" s="21" t="s">
        <v>910</v>
      </c>
      <c r="C28" s="21" t="s">
        <v>573</v>
      </c>
      <c r="D28" s="21" t="s">
        <v>909</v>
      </c>
      <c r="E28" s="23">
        <v>40000</v>
      </c>
      <c r="F28" s="23"/>
      <c r="G28" s="23"/>
    </row>
    <row r="29" ht="18.75" customHeight="1" spans="1:7">
      <c r="A29" s="25"/>
      <c r="B29" s="21" t="s">
        <v>910</v>
      </c>
      <c r="C29" s="21" t="s">
        <v>548</v>
      </c>
      <c r="D29" s="21" t="s">
        <v>909</v>
      </c>
      <c r="E29" s="23">
        <v>450000</v>
      </c>
      <c r="F29" s="23"/>
      <c r="G29" s="23"/>
    </row>
    <row r="30" ht="18.75" customHeight="1" spans="1:7">
      <c r="A30" s="25"/>
      <c r="B30" s="21" t="s">
        <v>910</v>
      </c>
      <c r="C30" s="21" t="s">
        <v>575</v>
      </c>
      <c r="D30" s="21" t="s">
        <v>909</v>
      </c>
      <c r="E30" s="23">
        <v>50000</v>
      </c>
      <c r="F30" s="23"/>
      <c r="G30" s="23"/>
    </row>
    <row r="31" ht="18.75" customHeight="1" spans="1:7">
      <c r="A31" s="25"/>
      <c r="B31" s="21" t="s">
        <v>910</v>
      </c>
      <c r="C31" s="21" t="s">
        <v>513</v>
      </c>
      <c r="D31" s="21" t="s">
        <v>909</v>
      </c>
      <c r="E31" s="23"/>
      <c r="F31" s="23"/>
      <c r="G31" s="23"/>
    </row>
    <row r="32" ht="18.75" customHeight="1" spans="1:7">
      <c r="A32" s="25"/>
      <c r="B32" s="21" t="s">
        <v>910</v>
      </c>
      <c r="C32" s="21" t="s">
        <v>555</v>
      </c>
      <c r="D32" s="21" t="s">
        <v>909</v>
      </c>
      <c r="E32" s="23"/>
      <c r="F32" s="23"/>
      <c r="G32" s="23"/>
    </row>
    <row r="33" ht="18.75" customHeight="1" spans="1:7">
      <c r="A33" s="25"/>
      <c r="B33" s="21" t="s">
        <v>910</v>
      </c>
      <c r="C33" s="21" t="s">
        <v>550</v>
      </c>
      <c r="D33" s="21" t="s">
        <v>909</v>
      </c>
      <c r="E33" s="23">
        <v>150000</v>
      </c>
      <c r="F33" s="23"/>
      <c r="G33" s="23"/>
    </row>
    <row r="34" ht="18.75" customHeight="1" spans="1:7">
      <c r="A34" s="25"/>
      <c r="B34" s="21" t="s">
        <v>910</v>
      </c>
      <c r="C34" s="21" t="s">
        <v>546</v>
      </c>
      <c r="D34" s="21" t="s">
        <v>909</v>
      </c>
      <c r="E34" s="23">
        <v>215400</v>
      </c>
      <c r="F34" s="23"/>
      <c r="G34" s="23"/>
    </row>
    <row r="35" ht="18.75" customHeight="1" spans="1:7">
      <c r="A35" s="25"/>
      <c r="B35" s="21" t="s">
        <v>910</v>
      </c>
      <c r="C35" s="21" t="s">
        <v>553</v>
      </c>
      <c r="D35" s="21" t="s">
        <v>909</v>
      </c>
      <c r="E35" s="23">
        <v>290000</v>
      </c>
      <c r="F35" s="23"/>
      <c r="G35" s="23"/>
    </row>
    <row r="36" ht="18.75" customHeight="1" spans="1:7">
      <c r="A36" s="25"/>
      <c r="B36" s="21" t="s">
        <v>910</v>
      </c>
      <c r="C36" s="21" t="s">
        <v>524</v>
      </c>
      <c r="D36" s="21" t="s">
        <v>909</v>
      </c>
      <c r="E36" s="23">
        <v>114600</v>
      </c>
      <c r="F36" s="23"/>
      <c r="G36" s="23"/>
    </row>
    <row r="37" ht="18.75" customHeight="1" spans="1:7">
      <c r="A37" s="25"/>
      <c r="B37" s="21" t="s">
        <v>910</v>
      </c>
      <c r="C37" s="21" t="s">
        <v>518</v>
      </c>
      <c r="D37" s="21" t="s">
        <v>909</v>
      </c>
      <c r="E37" s="23">
        <v>200000</v>
      </c>
      <c r="F37" s="23"/>
      <c r="G37" s="23"/>
    </row>
    <row r="38" ht="18.75" customHeight="1" spans="1:7">
      <c r="A38" s="25"/>
      <c r="B38" s="21" t="s">
        <v>910</v>
      </c>
      <c r="C38" s="21" t="s">
        <v>528</v>
      </c>
      <c r="D38" s="21" t="s">
        <v>909</v>
      </c>
      <c r="E38" s="23">
        <v>400000</v>
      </c>
      <c r="F38" s="23"/>
      <c r="G38" s="23"/>
    </row>
    <row r="39" ht="18.75" customHeight="1" spans="1:7">
      <c r="A39" s="26" t="s">
        <v>55</v>
      </c>
      <c r="B39" s="27" t="s">
        <v>911</v>
      </c>
      <c r="C39" s="27"/>
      <c r="D39" s="28"/>
      <c r="E39" s="23">
        <v>17433700</v>
      </c>
      <c r="F39" s="23"/>
      <c r="G39" s="23"/>
    </row>
  </sheetData>
  <mergeCells count="11">
    <mergeCell ref="A2:G2"/>
    <mergeCell ref="A3:D3"/>
    <mergeCell ref="E4:G4"/>
    <mergeCell ref="A39:D39"/>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春雨绵绵</cp:lastModifiedBy>
  <dcterms:created xsi:type="dcterms:W3CDTF">2025-02-06T07:52:00Z</dcterms:created>
  <dcterms:modified xsi:type="dcterms:W3CDTF">2025-02-09T11:16:02Z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0D84CED0C2B944BAAA77AC513EF61FC0_12</vt:lpwstr>
  </property>
  <property fmtid="{D5CDD505-2E9C-101B-9397-08002B2CF9AE}" pid="3" name="KSOProductBuildVer">
    <vt:lpwstr>2052-12.1.0.19770</vt:lpwstr>
  </property>
</Properties>
</file>