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/>
  </bookViews>
  <sheets>
    <sheet name="部门财务收支预算总表01-1" sheetId="1" r:id="rId2"/>
    <sheet name="部门收入预算表01-2" sheetId="2" r:id="rId3"/>
    <sheet name="部门支出预算表01-3" sheetId="3" r:id="rId4"/>
    <sheet name="部门财政拨款收支预算总表02-1" sheetId="4" r:id="rId5"/>
    <sheet name="一般公共预算支出预算表02-2" sheetId="5" r:id="rId6"/>
    <sheet name="一般公共预算“三公”经费支出预算表03" sheetId="6" r:id="rId7"/>
    <sheet name="部门基本支出预算表04" sheetId="7" r:id="rId8"/>
    <sheet name="部门项目支出预算表05-1" sheetId="8" r:id="rId9"/>
    <sheet name="部门项目支出绩效目标表05-2" sheetId="9" r:id="rId10"/>
    <sheet name="部门政府性基金预算支出预算表06" sheetId="10" r:id="rId11"/>
    <sheet name="部门政府采购预算表07" sheetId="11" r:id="rId12"/>
    <sheet name="部门政府购买服务预算表08" sheetId="12" r:id="rId13"/>
    <sheet name="县对下转移支付预算表09-1" sheetId="13" r:id="rId14"/>
    <sheet name="县对下转移支付绩效目标表09-2" sheetId="14" r:id="rId15"/>
    <sheet name="新增资产配置表10" sheetId="15" r:id="rId16"/>
    <sheet name="转移支付补助项目支出预算表11" sheetId="16" r:id="rId17"/>
    <sheet name="部门项目中期规划预算表12" sheetId="17" r:id="rId18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0" iterate="0" iterateCount="100" iterateDelta="0.001"/>
</workbook>
</file>

<file path=xl/sharedStrings.xml><?xml version="1.0" encoding="utf-8"?>
<sst xmlns="http://schemas.openxmlformats.org/spreadsheetml/2006/main" count="1019" uniqueCount="396">
  <si>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</si>
  <si>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</si>
  <si>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</si>
  <si>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</si>
  <si>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</si>
  <si>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</si>
  <si>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</si>
  <si>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</si>
  <si>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</si>
  <si>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</si>
  <si>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</si>
  <si>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</si>
  <si>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</si>
  <si>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</si>
  <si>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</si>
  <si>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</si>
  <si>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</si>
  <si>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</si>
  <si>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</si>
  <si>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</si>
  <si>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</si>
  <si>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</si>
  <si>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</si>
  <si>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</si>
  <si>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</si>
  <si>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</si>
  <si>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 xml:space="preserve"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</si>
  <si>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</si>
  <si>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</si>
  <si>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</si>
  <si>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</si>
  <si>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</si>
  <si>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</si>
  <si>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</si>
  <si>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</si>
  <si>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</si>
  <si>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</si>
  <si>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</si>
  <si>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</si>
  <si>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</si>
  <si>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</si>
  <si>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</si>
  <si>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</si>
  <si>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</si>
  <si>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</si>
  <si>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</si>
  <si>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</si>
  <si>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</si>
  <si>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</si>
  <si>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</si>
  <si>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</si>
  <si>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</si>
  <si>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</si>
  <si>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</si>
  <si>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</si>
  <si>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</si>
  <si>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</si>
  <si>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</si>
  <si>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</si>
  <si>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</si>
  <si>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</si>
  <si>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</si>
  <si>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</si>
  <si>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</si>
  <si>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</si>
  <si>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</si>
  <si>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</si>
  <si>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</si>
  <si>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</si>
  <si>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105021</t>
  </si>
  <si>
    <t>耿马傣族佤族自治县孟定下城国门学校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</si>
  <si>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</si>
  <si>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</si>
  <si>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</si>
  <si>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</si>
  <si>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</si>
  <si>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</si>
  <si>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</si>
  <si>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</si>
  <si>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</si>
  <si>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</si>
  <si>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</si>
  <si>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</si>
  <si>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</si>
  <si>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</si>
  <si>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</si>
  <si>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2050202</t>
  </si>
  <si>
    <t>20509</t>
  </si>
  <si>
    <t>2050999</t>
  </si>
  <si>
    <t>208</t>
  </si>
  <si>
    <t>社会保障和就业支出</t>
  </si>
  <si>
    <t>20805</t>
  </si>
  <si>
    <t>2080502</t>
  </si>
  <si>
    <t>2080505</t>
  </si>
  <si>
    <t>210</t>
  </si>
  <si>
    <t>卫生健康支出</t>
  </si>
  <si>
    <t>21011</t>
  </si>
  <si>
    <t>2101102</t>
  </si>
  <si>
    <t>2101199</t>
  </si>
  <si>
    <t>221</t>
  </si>
  <si>
    <t>住房保障支出</t>
  </si>
  <si>
    <t>22102</t>
  </si>
  <si>
    <t>2210201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</si>
  <si>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</si>
  <si>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</si>
  <si>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</si>
  <si>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</si>
  <si>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</si>
  <si>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</si>
  <si>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</si>
  <si>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</si>
  <si>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</si>
  <si>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</si>
  <si>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</si>
  <si>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</si>
  <si>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</si>
  <si>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</si>
  <si>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</si>
  <si>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</si>
  <si>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</si>
  <si>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</si>
  <si>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</si>
  <si>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</si>
  <si>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</si>
  <si>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</si>
  <si>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</si>
  <si>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</si>
  <si>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</si>
  <si>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</si>
  <si>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</si>
  <si>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</si>
  <si>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</si>
  <si>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</si>
  <si>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</si>
  <si>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</si>
  <si>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</si>
  <si>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</si>
  <si>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</si>
  <si>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</si>
  <si>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</si>
  <si>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</si>
  <si>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</si>
  <si>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</si>
  <si>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</si>
  <si>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</si>
  <si>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</si>
  <si>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</si>
  <si>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</si>
  <si>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</si>
  <si>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</si>
  <si>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</si>
  <si>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</si>
  <si>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</si>
  <si>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普通教育</t>
  </si>
  <si>
    <t>小学教育</t>
  </si>
  <si>
    <t>教育费附加安排的支出</t>
  </si>
  <si>
    <t>其他教育费附加安排的支出</t>
  </si>
  <si>
    <t>行政事业单位养老支出</t>
  </si>
  <si>
    <t>事业单位离退休</t>
  </si>
  <si>
    <t>机关事业单位基本养老保险缴费支出</t>
  </si>
  <si>
    <t>行政事业单位医疗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</si>
  <si>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</si>
  <si>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</si>
  <si>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</si>
  <si>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</si>
  <si>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</si>
  <si>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</si>
  <si>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</si>
  <si>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</si>
  <si>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</si>
  <si>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</si>
  <si>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</si>
  <si>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</si>
  <si>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</si>
  <si>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</si>
  <si>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</si>
  <si>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</si>
  <si>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</si>
  <si>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</si>
  <si>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</si>
  <si>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</si>
  <si>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</si>
  <si>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</si>
  <si>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</si>
  <si>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</si>
  <si>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</si>
  <si>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</si>
  <si>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</si>
  <si>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</si>
  <si>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</si>
  <si>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</si>
  <si>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530926210000000002328</t>
  </si>
  <si>
    <t>事业人员工资支出</t>
  </si>
  <si>
    <t>30101</t>
  </si>
  <si>
    <t>基本工资</t>
  </si>
  <si>
    <t>30102</t>
  </si>
  <si>
    <t>津贴补贴</t>
  </si>
  <si>
    <t>530926241100002395401</t>
  </si>
  <si>
    <t>乡镇岗位补贴（事业）</t>
  </si>
  <si>
    <t>530926231100001388268</t>
  </si>
  <si>
    <t>集中连片乡村教师生活补助</t>
  </si>
  <si>
    <t>530926231100001388269</t>
  </si>
  <si>
    <t>奖励性绩效工资</t>
  </si>
  <si>
    <t>30107</t>
  </si>
  <si>
    <t>绩效工资</t>
  </si>
  <si>
    <t>530926231100001388252</t>
  </si>
  <si>
    <t>事业人员绩效工资（2017年提高部分）</t>
  </si>
  <si>
    <t>530926231100001388247</t>
  </si>
  <si>
    <t>基础性绩效工资</t>
  </si>
  <si>
    <t>530926210000000002329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</si>
  <si>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</si>
  <si>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</si>
  <si>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</si>
  <si>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</si>
  <si>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</si>
  <si>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</si>
  <si>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</si>
  <si>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</si>
  <si>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</si>
  <si>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</si>
  <si>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</si>
  <si>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</si>
  <si>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</si>
  <si>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</si>
  <si>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</si>
  <si>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</si>
  <si>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</si>
  <si>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530926210000000002331</t>
  </si>
  <si>
    <t>30113</t>
  </si>
  <si>
    <t>530926231100001388260</t>
  </si>
  <si>
    <t>城乡小学生均公用经费</t>
  </si>
  <si>
    <t>30201</t>
  </si>
  <si>
    <t>办公费</t>
  </si>
  <si>
    <t>530926210000000002335</t>
  </si>
  <si>
    <t>工会经费</t>
  </si>
  <si>
    <t>30228</t>
  </si>
  <si>
    <t>530926251100003821435</t>
  </si>
  <si>
    <t>残疾人就业保障金</t>
  </si>
  <si>
    <t>30299</t>
  </si>
  <si>
    <t>其他商品和服务支出</t>
  </si>
  <si>
    <t>530926210000000002332</t>
  </si>
  <si>
    <t>离退休费</t>
  </si>
  <si>
    <t>30302</t>
  </si>
  <si>
    <t>退休费</t>
  </si>
  <si>
    <t>530926231100001388257</t>
  </si>
  <si>
    <t>公益性岗位住房公积金</t>
  </si>
  <si>
    <t>30305</t>
  </si>
  <si>
    <t>生活补助</t>
  </si>
  <si>
    <t>530926231100001388274</t>
  </si>
  <si>
    <t>代课教师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</si>
  <si>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</si>
  <si>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</si>
  <si>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</si>
  <si>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</si>
  <si>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</si>
  <si>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</si>
  <si>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</si>
  <si>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</si>
  <si>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</si>
  <si>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课后延时服务专项资金</t>
  </si>
  <si>
    <t>事业发展类</t>
  </si>
  <si>
    <t>530926251100003825482</t>
  </si>
  <si>
    <t>30226</t>
  </si>
  <si>
    <t>劳务费</t>
  </si>
  <si>
    <t>县级配套学生资助专项资金</t>
  </si>
  <si>
    <t>民生类</t>
  </si>
  <si>
    <t>530926251100003825481</t>
  </si>
  <si>
    <t>30308</t>
  </si>
  <si>
    <t>助学金</t>
  </si>
  <si>
    <t>自有专项资金</t>
  </si>
  <si>
    <t>530926251100003825500</t>
  </si>
  <si>
    <t>自有资金食堂伙食费资金</t>
  </si>
  <si>
    <t>530926251100003825483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</si>
  <si>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</si>
  <si>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</si>
  <si>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</si>
  <si>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</si>
  <si>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</si>
  <si>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</si>
  <si>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</si>
  <si>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</si>
  <si>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</si>
  <si>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</si>
  <si>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</si>
  <si>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按照所扣缴的税款，付给 2％的手续费，用于代扣代缴费用开支和奖励代扣代缴工作做得较好的办税人员</t>
  </si>
  <si>
    <t>产出指标</t>
  </si>
  <si>
    <t>数量指标</t>
  </si>
  <si>
    <t>培训人次</t>
  </si>
  <si>
    <t>&gt;=</t>
  </si>
  <si>
    <t>200</t>
  </si>
  <si>
    <t>人</t>
  </si>
  <si>
    <t>定量指标</t>
  </si>
  <si>
    <t>10</t>
  </si>
  <si>
    <t>成人教育学生人数</t>
  </si>
  <si>
    <t>615</t>
  </si>
  <si>
    <t>质量指标</t>
  </si>
  <si>
    <t>培训合格率</t>
  </si>
  <si>
    <t>98</t>
  </si>
  <si>
    <t>%</t>
  </si>
  <si>
    <t>时效指标</t>
  </si>
  <si>
    <t>资金到位及时率</t>
  </si>
  <si>
    <t>95</t>
  </si>
  <si>
    <t>成本指标</t>
  </si>
  <si>
    <t>经济成本指标</t>
  </si>
  <si>
    <t>=</t>
  </si>
  <si>
    <t>201000</t>
  </si>
  <si>
    <t>元</t>
  </si>
  <si>
    <t>效益指标</t>
  </si>
  <si>
    <t>社会效益</t>
  </si>
  <si>
    <t>保障项目正常运转</t>
  </si>
  <si>
    <t>正常运转</t>
  </si>
  <si>
    <t>定性指标</t>
  </si>
  <si>
    <t>15</t>
  </si>
  <si>
    <t>可持续影响</t>
  </si>
  <si>
    <t>改善办学条件</t>
  </si>
  <si>
    <t>满意度指标</t>
  </si>
  <si>
    <t>服务对象满意度</t>
  </si>
  <si>
    <t>学校和老师满意度</t>
  </si>
  <si>
    <t>学员满意度</t>
  </si>
  <si>
    <t>按单位自定收费标准收取学生伙食费，提高学生营养均衡。</t>
  </si>
  <si>
    <t>学生数</t>
  </si>
  <si>
    <t>810</t>
  </si>
  <si>
    <t>上交学生伙食费学生数</t>
  </si>
  <si>
    <t>采购食材新鲜合格</t>
  </si>
  <si>
    <t>新鲜合格</t>
  </si>
  <si>
    <t>达标</t>
  </si>
  <si>
    <t>每天2餐伙食</t>
  </si>
  <si>
    <t>次</t>
  </si>
  <si>
    <t>每天2餐，提供中餐、午餐</t>
  </si>
  <si>
    <t>提高住校生膳食营养均衡</t>
  </si>
  <si>
    <t>90</t>
  </si>
  <si>
    <t>学生和家长满意度</t>
  </si>
  <si>
    <t>85</t>
  </si>
  <si>
    <t>学生和家长的满意度</t>
  </si>
  <si>
    <t>通过减免学生学费、发放国家助学金、奖学金等达到改善受助学生学习和生活开支，改善家庭经济情况。免学费资金的拨入能有效的改善学校办学条件，是大力发展职业教育的有力保障。</t>
  </si>
  <si>
    <t>免学费受助学生人数</t>
  </si>
  <si>
    <t>271</t>
  </si>
  <si>
    <t>国家助学金受助人数</t>
  </si>
  <si>
    <t>204</t>
  </si>
  <si>
    <t>学生资助金覆盖率</t>
  </si>
  <si>
    <t>100</t>
  </si>
  <si>
    <t>25650</t>
  </si>
  <si>
    <t>政策的知晓度</t>
  </si>
  <si>
    <t>家庭贫困学生入学率</t>
  </si>
  <si>
    <t>家长和学生满意度</t>
  </si>
  <si>
    <t>按时发放资金，专款专用。</t>
  </si>
  <si>
    <t>课后服务学生人数</t>
  </si>
  <si>
    <t>3039</t>
  </si>
  <si>
    <t>义务教育阶段课后延时服务专项资金</t>
  </si>
  <si>
    <t>参与课后服务学校数</t>
  </si>
  <si>
    <t>12</t>
  </si>
  <si>
    <t>所</t>
  </si>
  <si>
    <t>课后服务学生覆盖率</t>
  </si>
  <si>
    <t>获得补助教师覆盖率</t>
  </si>
  <si>
    <t>课后延时发放及时率</t>
  </si>
  <si>
    <t>促进学生全面发展</t>
  </si>
  <si>
    <t>有效</t>
  </si>
  <si>
    <t>减轻学生和家长负担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</si>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</sst>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281" formatCode="#,##0.00;-#,##0.00;;@"/>
    <numFmt numFmtId="282" formatCode="#,##0;-#,##0;;@"/>
    <numFmt numFmtId="283" formatCode="HH:mm:ss"/>
    <numFmt numFmtId="284" formatCode="yyyy-MM-dd"/>
    <numFmt numFmtId="285" formatCode="yyyy-MM-dd HH:mm:ss"/>
  </numFmts>
  <fonts count="25">
    <font>
      <sz val="9"/>
      <color rgb="FF000000"/>
      <name val="Microsoft YaHei UI"/>
    </font>
    <font>
      <sz val="9"/>
      <color auto="1"/>
      <name val="宋体"/>
    </font>
    <font>
      <sz val="9"/>
      <color rgb="FF000000"/>
      <name val="宋体"/>
    </font>
    <font>
      <sz val="22"/>
      <color rgb="FF000000"/>
      <name val="方正小标宋简体"/>
    </font>
    <font>
      <sz val="19"/>
      <color rgb="FF000000"/>
      <name val="宋体"/>
    </font>
    <font>
      <b/>
      <sz val="11"/>
      <color rgb="FF000000"/>
      <name val="宋体"/>
    </font>
    <font>
      <sz val="11"/>
      <color rgb="FF000000"/>
      <name val="宋体"/>
    </font>
    <font>
      <sz val="10"/>
      <color auto="1"/>
      <name val="宋体"/>
    </font>
    <font>
      <b/>
      <sz val="9"/>
      <color auto="1"/>
      <name val="宋体"/>
    </font>
    <font>
      <b/>
      <sz val="9"/>
      <color rgb="FF000000"/>
      <name val="宋体"/>
    </font>
    <font>
      <sz val="10"/>
      <color rgb="FF000000"/>
      <name val="Arial"/>
    </font>
    <font>
      <sz val="10"/>
      <color rgb="FF000000"/>
      <name val="宋体"/>
    </font>
    <font>
      <sz val="30"/>
      <color rgb="FF000000"/>
      <name val="宋体"/>
    </font>
    <font>
      <sz val="9"/>
      <color auto="1"/>
      <name val="Microsoft YaHei UI"/>
    </font>
    <font>
      <sz val="28"/>
      <color rgb="FF000000"/>
      <name val="宋体"/>
    </font>
    <font>
      <sz val="10"/>
      <color rgb="FF000000"/>
      <name val="Microsoft YaHei UI"/>
    </font>
    <font>
      <sz val="20"/>
      <color rgb="FF000000"/>
      <name val="宋体"/>
    </font>
    <font>
      <b/>
      <sz val="10"/>
      <color rgb="FF000000"/>
      <name val="宋体"/>
    </font>
    <font>
      <sz val="21"/>
      <color rgb="FF000000"/>
      <name val="宋体"/>
    </font>
    <font>
      <b/>
      <sz val="23"/>
      <color rgb="FF000000"/>
      <name val="宋体"/>
    </font>
    <font>
      <sz val="12"/>
      <color rgb="FF000000"/>
      <name val="宋体"/>
    </font>
    <font>
      <sz val="9"/>
      <color theme="1"/>
      <name val="宋体"/>
    </font>
    <font>
      <sz val="10"/>
      <color rgb="FFFFFFFF"/>
      <name val="宋体"/>
    </font>
    <font>
      <b/>
      <sz val="21"/>
      <color rgb="FF000000"/>
      <name val="宋体"/>
    </font>
    <font>
      <sz val="22"/>
      <color auto="1"/>
      <name val="方正小标宋简体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</borders>
  <cellStyleXfs count="8">
    <xf numFmtId="0" fontId="0" fillId="0" borderId="0">
      <alignment vertical="top"/>
      <protection locked="0"/>
    </xf>
    <xf numFmtId="281" fontId="1" fillId="0" borderId="1">
      <alignment horizontal="right" vertical="center"/>
    </xf>
    <xf numFmtId="49" fontId="1" fillId="0" borderId="1">
      <alignment horizontal="left" vertical="center" wrapText="1"/>
    </xf>
    <xf numFmtId="283" fontId="1" fillId="0" borderId="1">
      <alignment horizontal="right" vertical="center"/>
    </xf>
    <xf numFmtId="284" fontId="1" fillId="0" borderId="1">
      <alignment horizontal="right" vertical="center"/>
    </xf>
    <xf numFmtId="285" fontId="1" fillId="0" borderId="1">
      <alignment horizontal="right" vertical="center"/>
    </xf>
    <xf numFmtId="10" fontId="1" fillId="0" borderId="1">
      <alignment horizontal="right" vertical="center"/>
    </xf>
    <xf numFmtId="282" fontId="1" fillId="0" borderId="1">
      <alignment horizontal="right" vertical="center"/>
    </xf>
  </cellStyleXfs>
  <cellXfs count="221">
    <xf numFmtId="0" fontId="0" fillId="0" borderId="0" xfId="0" applyFont="1">
      <alignment vertical="top"/>
      <protection locked="0"/>
    </xf>
    <xf numFmtId="281" fontId="1" fillId="0" borderId="1" xfId="1" applyFont="1" applyBorder="1" applyNumberFormat="1">
      <alignment horizontal="right" vertical="center"/>
    </xf>
    <xf numFmtId="49" fontId="1" fillId="0" borderId="1" xfId="2" applyFont="1" applyBorder="1" applyNumberFormat="1">
      <alignment horizontal="left" vertical="center" wrapText="1"/>
    </xf>
    <xf numFmtId="283" fontId="1" fillId="0" borderId="1" xfId="3" applyFont="1" applyBorder="1" applyNumberFormat="1">
      <alignment horizontal="right" vertical="center"/>
    </xf>
    <xf numFmtId="284" fontId="1" fillId="0" borderId="1" xfId="4" applyFont="1" applyBorder="1" applyNumberFormat="1">
      <alignment horizontal="right" vertical="center"/>
    </xf>
    <xf numFmtId="285" fontId="1" fillId="0" borderId="1" xfId="5" applyFont="1" applyBorder="1" applyNumberFormat="1">
      <alignment horizontal="right" vertical="center"/>
    </xf>
    <xf numFmtId="10" fontId="1" fillId="0" borderId="1" xfId="6" applyFont="1" applyBorder="1" applyNumberFormat="1">
      <alignment horizontal="right" vertical="center"/>
    </xf>
    <xf numFmtId="282" fontId="1" fillId="0" borderId="1" xfId="7" applyFont="1" applyBorder="1" applyNumberFormat="1">
      <alignment horizontal="right" vertical="center"/>
    </xf>
    <xf numFmtId="0" fontId="2" fillId="0" borderId="0" xfId="0" applyFont="1">
      <alignment horizontal="right" vertical="center"/>
    </xf>
    <xf numFmtId="0" fontId="3" fillId="0" borderId="0" xfId="0" applyFont="1" quotePrefix="1">
      <alignment horizontal="center" vertical="center"/>
    </xf>
    <xf numFmtId="0" fontId="4" fillId="0" borderId="0" xfId="0" applyFont="1">
      <alignment horizontal="center" vertical="top"/>
    </xf>
    <xf numFmtId="0" fontId="2" fillId="0" borderId="0" xfId="0" applyFont="1" quotePrefix="1">
      <alignment horizontal="left" vertical="center"/>
    </xf>
    <xf numFmtId="0" fontId="5" fillId="0" borderId="0" xfId="0" applyFont="1">
      <alignment horizontal="center" vertical="center"/>
    </xf>
    <xf numFmtId="0" fontId="6" fillId="0" borderId="2" xfId="0" applyFont="1" applyBorder="1">
      <alignment horizontal="center" vertical="center"/>
    </xf>
    <xf numFmtId="0" fontId="6" fillId="0" borderId="3" xfId="0" applyFont="1" applyBorder="1">
      <alignment horizontal="center" vertical="center"/>
    </xf>
    <xf numFmtId="0" fontId="6" fillId="0" borderId="4" xfId="0" applyFont="1" applyBorder="1">
      <alignment horizontal="center" vertical="center"/>
    </xf>
    <xf numFmtId="0" fontId="6" fillId="0" borderId="4" xfId="0" applyFont="1" applyBorder="1" quotePrefix="1">
      <alignment horizontal="center" vertical="center"/>
    </xf>
    <xf numFmtId="0" fontId="6" fillId="0" borderId="5" xfId="0" applyFont="1" applyBorder="1">
      <alignment horizontal="center" vertical="center"/>
    </xf>
    <xf numFmtId="0" fontId="2" fillId="0" borderId="1" xfId="0" applyFont="1" applyBorder="1">
      <alignment horizontal="left" vertical="center"/>
    </xf>
    <xf numFmtId="281" fontId="1" fillId="0" borderId="1" xfId="0" applyFont="1" applyBorder="1" applyNumberFormat="1">
      <alignment horizontal="right" vertical="center"/>
      <protection locked="0"/>
    </xf>
    <xf numFmtId="0" fontId="1" fillId="0" borderId="1" xfId="0" applyFont="1" applyBorder="1">
      <alignment horizontal="left" vertical="center"/>
      <protection locked="0"/>
    </xf>
    <xf numFmtId="0" fontId="1" fillId="0" borderId="3" xfId="0" applyFont="1" applyBorder="1">
      <alignment horizontal="left" vertical="center"/>
      <protection locked="0"/>
    </xf>
    <xf numFmtId="0" fontId="1" fillId="0" borderId="5" xfId="0" applyFont="1" applyBorder="1">
      <alignment horizontal="left" vertical="center"/>
      <protection locked="0"/>
    </xf>
    <xf numFmtId="0" fontId="1" fillId="0" borderId="6" xfId="0" applyFont="1" applyBorder="1">
      <alignment horizontal="left" vertical="center"/>
      <protection locked="0"/>
    </xf>
    <xf numFmtId="0" fontId="7" fillId="0" borderId="5" xfId="0" applyFont="1" applyBorder="1">
      <alignment vertical="center"/>
      <protection locked="0"/>
    </xf>
    <xf numFmtId="0" fontId="8" fillId="0" borderId="5" xfId="0" applyFont="1" applyBorder="1">
      <alignment horizontal="center" vertical="center"/>
      <protection locked="0"/>
    </xf>
    <xf numFmtId="0" fontId="9" fillId="0" borderId="5" xfId="0" applyFont="1" applyBorder="1">
      <alignment horizontal="center" vertical="center"/>
    </xf>
    <xf numFmtId="281" fontId="8" fillId="0" borderId="1" xfId="0" applyFont="1" applyBorder="1" applyNumberFormat="1">
      <alignment horizontal="right" vertical="center"/>
      <protection locked="0"/>
    </xf>
    <xf numFmtId="0" fontId="9" fillId="0" borderId="1" xfId="0" applyFont="1" applyBorder="1">
      <alignment horizontal="center" vertical="center"/>
    </xf>
    <xf numFmtId="0" fontId="2" fillId="0" borderId="5" xfId="0" applyFont="1" applyBorder="1">
      <alignment horizontal="left" vertical="center"/>
    </xf>
    <xf numFmtId="0" fontId="9" fillId="0" borderId="5" xfId="0" applyFont="1" applyBorder="1">
      <alignment horizontal="center" vertical="center"/>
      <protection locked="0"/>
    </xf>
    <xf numFmtId="0" fontId="10" fillId="0" borderId="0" xfId="0" applyFont="1">
      <alignment vertical="top"/>
    </xf>
    <xf numFmtId="0" fontId="11" fillId="0" borderId="0" xfId="0" applyFont="1">
      <protection locked="0"/>
    </xf>
    <xf numFmtId="0" fontId="2" fillId="0" borderId="0" xfId="0" applyFont="1">
      <alignment horizontal="right" vertical="center"/>
      <protection locked="0"/>
    </xf>
    <xf numFmtId="0" fontId="3" fillId="0" borderId="0" xfId="0" applyFont="1">
      <alignment horizontal="center" vertical="center"/>
      <protection locked="0"/>
    </xf>
    <xf numFmtId="0" fontId="12" fillId="0" borderId="0" xfId="0" applyFont="1">
      <alignment horizontal="center" vertical="center"/>
    </xf>
    <xf numFmtId="0" fontId="12" fillId="0" borderId="0" xfId="0" applyFont="1">
      <alignment horizontal="center" vertical="center"/>
      <protection locked="0"/>
    </xf>
    <xf numFmtId="0" fontId="6" fillId="0" borderId="0" xfId="0" applyFont="1"/>
    <xf numFmtId="0" fontId="6" fillId="0" borderId="0" xfId="0" applyFont="1">
      <protection locked="0"/>
    </xf>
    <xf numFmtId="0" fontId="11" fillId="0" borderId="4" xfId="0" applyFont="1" applyBorder="1">
      <alignment horizontal="center" vertical="center" wrapText="1"/>
      <protection locked="0"/>
    </xf>
    <xf numFmtId="0" fontId="11" fillId="0" borderId="7" xfId="0" applyFont="1" applyBorder="1">
      <alignment horizontal="center" vertical="center" wrapText="1"/>
      <protection locked="0"/>
    </xf>
    <xf numFmtId="0" fontId="11" fillId="0" borderId="8" xfId="0" applyFont="1" applyBorder="1">
      <alignment horizontal="center" vertical="center" wrapText="1"/>
      <protection locked="0"/>
    </xf>
    <xf numFmtId="0" fontId="11" fillId="0" borderId="8" xfId="0" applyFont="1" applyBorder="1">
      <alignment horizontal="center" vertical="center" wrapText="1"/>
    </xf>
    <xf numFmtId="0" fontId="11" fillId="0" borderId="8" xfId="0" applyFont="1" applyBorder="1">
      <alignment horizontal="center" vertical="center"/>
    </xf>
    <xf numFmtId="0" fontId="11" fillId="0" borderId="3" xfId="0" applyFont="1" applyBorder="1">
      <alignment horizontal="center" vertical="center" wrapText="1"/>
    </xf>
    <xf numFmtId="0" fontId="11" fillId="2" borderId="3" xfId="0" applyFont="1" applyFill="1" applyBorder="1">
      <alignment horizontal="center" vertical="center" wrapText="1"/>
      <protection locked="0"/>
    </xf>
    <xf numFmtId="0" fontId="11" fillId="0" borderId="9" xfId="0" applyFont="1" applyBorder="1">
      <alignment horizontal="center" vertical="center"/>
    </xf>
    <xf numFmtId="0" fontId="11" fillId="0" borderId="10" xfId="0" applyFont="1" applyBorder="1">
      <alignment horizontal="center" vertical="center"/>
    </xf>
    <xf numFmtId="0" fontId="11" fillId="0" borderId="10" xfId="0" applyFont="1" applyBorder="1">
      <alignment horizontal="center" vertical="center" wrapText="1"/>
      <protection locked="0"/>
    </xf>
    <xf numFmtId="0" fontId="11" fillId="0" borderId="11" xfId="0" applyFont="1" applyBorder="1">
      <alignment horizontal="center" vertical="center"/>
    </xf>
    <xf numFmtId="0" fontId="11" fillId="0" borderId="6" xfId="0" applyFont="1" applyBorder="1">
      <alignment horizontal="center" vertical="center"/>
    </xf>
    <xf numFmtId="0" fontId="11" fillId="0" borderId="5" xfId="0" applyFont="1" applyBorder="1">
      <alignment horizontal="center" vertical="center" wrapText="1"/>
    </xf>
    <xf numFmtId="0" fontId="11" fillId="0" borderId="6" xfId="0" applyFont="1" applyBorder="1">
      <alignment horizontal="center" vertical="center" wrapText="1"/>
    </xf>
    <xf numFmtId="0" fontId="2" fillId="0" borderId="6" xfId="0" applyFont="1" applyBorder="1">
      <alignment horizontal="center" vertical="center"/>
      <protection locked="0"/>
    </xf>
    <xf numFmtId="0" fontId="11" fillId="0" borderId="1" xfId="0" applyFont="1" applyBorder="1">
      <alignment horizontal="center" vertical="center"/>
    </xf>
    <xf numFmtId="0" fontId="2" fillId="0" borderId="5" xfId="0" applyFont="1" applyBorder="1">
      <alignment vertical="center" wrapText="1"/>
    </xf>
    <xf numFmtId="0" fontId="2" fillId="0" borderId="6" xfId="0" applyFont="1" applyBorder="1">
      <alignment vertical="center" wrapText="1"/>
    </xf>
    <xf numFmtId="0" fontId="2" fillId="0" borderId="5" xfId="0" applyFont="1" applyBorder="1">
      <alignment horizontal="center" vertical="center"/>
    </xf>
    <xf numFmtId="0" fontId="2" fillId="0" borderId="6" xfId="0" applyFont="1" applyBorder="1">
      <alignment vertical="center"/>
    </xf>
    <xf numFmtId="0" fontId="13" fillId="0" borderId="0" xfId="0" applyFont="1">
      <alignment vertical="center"/>
      <protection locked="0"/>
    </xf>
    <xf numFmtId="0" fontId="10" fillId="0" borderId="0" xfId="0" applyFont="1">
      <alignment vertical="center"/>
    </xf>
    <xf numFmtId="0" fontId="3" fillId="0" borderId="0" xfId="0" applyFont="1">
      <alignment horizontal="center" vertical="center"/>
    </xf>
    <xf numFmtId="0" fontId="14" fillId="0" borderId="0" xfId="0" applyFont="1">
      <alignment horizontal="center" vertical="center"/>
    </xf>
    <xf numFmtId="0" fontId="2" fillId="0" borderId="0" xfId="0" applyFont="1">
      <alignment horizontal="left" vertical="center" wrapText="1"/>
      <protection locked="0"/>
    </xf>
    <xf numFmtId="0" fontId="11" fillId="0" borderId="0" xfId="0" applyFont="1">
      <alignment horizontal="left" vertical="center" wrapText="1"/>
    </xf>
    <xf numFmtId="0" fontId="11" fillId="0" borderId="0" xfId="0" applyFont="1">
      <alignment wrapText="1"/>
    </xf>
    <xf numFmtId="0" fontId="11" fillId="0" borderId="0" xfId="0" applyFont="1"/>
    <xf numFmtId="0" fontId="15" fillId="0" borderId="0" xfId="0" applyFont="1"/>
    <xf numFmtId="0" fontId="6" fillId="0" borderId="4" xfId="0" applyFont="1" applyBorder="1">
      <alignment horizontal="center" vertical="center" wrapText="1"/>
      <protection locked="0"/>
    </xf>
    <xf numFmtId="0" fontId="6" fillId="0" borderId="8" xfId="0" applyFont="1" applyBorder="1">
      <alignment horizontal="center" vertical="center" wrapText="1"/>
      <protection locked="0"/>
    </xf>
    <xf numFmtId="0" fontId="6" fillId="0" borderId="3" xfId="0" applyFont="1" applyBorder="1">
      <alignment horizontal="center" vertical="center" wrapText="1"/>
      <protection locked="0"/>
    </xf>
    <xf numFmtId="0" fontId="6" fillId="0" borderId="8" xfId="0" applyFont="1" applyBorder="1">
      <alignment horizontal="center" vertical="center"/>
    </xf>
    <xf numFmtId="0" fontId="6" fillId="0" borderId="5" xfId="0" applyFont="1" applyBorder="1">
      <alignment horizontal="center" vertical="center" wrapText="1"/>
    </xf>
    <xf numFmtId="0" fontId="6" fillId="0" borderId="1" xfId="0" applyFont="1" applyBorder="1">
      <alignment horizontal="center" vertical="center"/>
    </xf>
    <xf numFmtId="0" fontId="6" fillId="0" borderId="1" xfId="0" applyFont="1" applyBorder="1">
      <alignment horizontal="center" vertical="center" wrapText="1"/>
      <protection locked="0"/>
    </xf>
    <xf numFmtId="0" fontId="6" fillId="0" borderId="1" xfId="0" applyFont="1" applyBorder="1">
      <alignment horizontal="center" vertical="center" wrapText="1"/>
    </xf>
    <xf numFmtId="3" fontId="6" fillId="0" borderId="1" xfId="0" applyFont="1" applyBorder="1" applyNumberFormat="1">
      <alignment horizontal="center" vertical="center"/>
    </xf>
    <xf numFmtId="0" fontId="2" fillId="0" borderId="1" xfId="0" applyFont="1" applyBorder="1">
      <alignment vertical="center"/>
    </xf>
    <xf numFmtId="0" fontId="11" fillId="0" borderId="1" xfId="0" applyFont="1" applyBorder="1">
      <alignment horizontal="left" vertical="center" wrapText="1"/>
      <protection locked="0"/>
    </xf>
    <xf numFmtId="0" fontId="11" fillId="0" borderId="1" xfId="0" applyFont="1" applyBorder="1" quotePrefix="1">
      <alignment horizontal="left" vertical="center" wrapText="1"/>
    </xf>
    <xf numFmtId="0" fontId="11" fillId="0" borderId="1" xfId="0" applyFont="1" applyBorder="1">
      <alignment horizontal="center" vertical="center" wrapText="1"/>
      <protection locked="0"/>
    </xf>
    <xf numFmtId="0" fontId="11" fillId="0" borderId="1" xfId="0" applyFont="1" applyBorder="1">
      <alignment horizontal="center" vertical="center" wrapText="1"/>
    </xf>
    <xf numFmtId="0" fontId="16" fillId="0" borderId="0" xfId="0" applyFont="1">
      <alignment horizontal="center" vertical="center"/>
    </xf>
    <xf numFmtId="0" fontId="2" fillId="0" borderId="0" xfId="0" applyFont="1" quotePrefix="1">
      <alignment horizontal="left" vertical="center"/>
      <protection locked="0"/>
    </xf>
    <xf numFmtId="0" fontId="17" fillId="0" borderId="0" xfId="0" applyFont="1">
      <alignment horizontal="center" vertical="center"/>
    </xf>
    <xf numFmtId="0" fontId="6" fillId="0" borderId="4" xfId="0" applyFont="1" applyBorder="1" quotePrefix="1">
      <alignment horizontal="center" vertical="center"/>
      <protection locked="0"/>
    </xf>
    <xf numFmtId="0" fontId="2" fillId="0" borderId="1" xfId="0" applyFont="1" applyBorder="1">
      <alignment horizontal="left" vertical="center"/>
      <protection locked="0"/>
    </xf>
    <xf numFmtId="0" fontId="2" fillId="0" borderId="1" xfId="0" applyFont="1" applyBorder="1">
      <alignment vertical="center"/>
      <protection locked="0"/>
    </xf>
    <xf numFmtId="0" fontId="1" fillId="0" borderId="1" xfId="0" applyFont="1" applyBorder="1">
      <alignment vertical="center"/>
      <protection locked="0"/>
    </xf>
    <xf numFmtId="0" fontId="1" fillId="0" borderId="5" xfId="0" applyFont="1" applyBorder="1">
      <alignment vertical="center"/>
      <protection locked="0"/>
    </xf>
    <xf numFmtId="0" fontId="2" fillId="0" borderId="1" xfId="0" applyFont="1" applyBorder="1">
      <alignment horizontal="center" vertical="center"/>
      <protection locked="0"/>
    </xf>
    <xf numFmtId="0" fontId="2" fillId="0" borderId="1" xfId="0" applyFont="1" applyBorder="1">
      <alignment horizontal="center" vertical="center"/>
    </xf>
    <xf numFmtId="0" fontId="11" fillId="0" borderId="0" xfId="0" applyFont="1">
      <alignment vertical="top"/>
    </xf>
    <xf numFmtId="0" fontId="11" fillId="0" borderId="0" xfId="0" applyFont="1">
      <alignment horizontal="right" vertical="center"/>
    </xf>
    <xf numFmtId="0" fontId="18" fillId="0" borderId="0" xfId="0" applyFont="1">
      <alignment horizontal="center" vertical="center"/>
    </xf>
    <xf numFmtId="0" fontId="11" fillId="0" borderId="0" xfId="0" applyFont="1" quotePrefix="1">
      <alignment horizontal="left" vertical="center"/>
      <protection locked="0"/>
    </xf>
    <xf numFmtId="49" fontId="11" fillId="0" borderId="0" xfId="0" applyFont="1" applyNumberFormat="1"/>
    <xf numFmtId="0" fontId="11" fillId="0" borderId="0" xfId="0" applyFont="1">
      <alignment horizontal="right"/>
    </xf>
    <xf numFmtId="49" fontId="6" fillId="0" borderId="2" xfId="0" applyFont="1" applyBorder="1" applyNumberFormat="1">
      <alignment horizontal="center" vertical="center" wrapText="1"/>
    </xf>
    <xf numFmtId="49" fontId="6" fillId="0" borderId="3" xfId="0" applyFont="1" applyBorder="1" applyNumberFormat="1">
      <alignment horizontal="center" vertical="center" wrapText="1"/>
    </xf>
    <xf numFmtId="0" fontId="6" fillId="0" borderId="4" xfId="0" applyFont="1" applyBorder="1">
      <alignment horizontal="center" vertical="center"/>
      <protection locked="0"/>
    </xf>
    <xf numFmtId="0" fontId="6" fillId="0" borderId="2" xfId="0" applyFont="1" applyBorder="1">
      <alignment horizontal="center" vertical="center"/>
      <protection locked="0"/>
    </xf>
    <xf numFmtId="0" fontId="6" fillId="0" borderId="7" xfId="0" applyFont="1" applyBorder="1">
      <alignment horizontal="center" vertical="center"/>
    </xf>
    <xf numFmtId="49" fontId="6" fillId="0" borderId="1" xfId="0" applyFont="1" applyBorder="1" applyNumberFormat="1">
      <alignment horizontal="center" vertical="center"/>
    </xf>
    <xf numFmtId="0" fontId="6" fillId="0" borderId="6" xfId="0" applyFont="1" applyBorder="1">
      <alignment horizontal="center" vertical="center"/>
    </xf>
    <xf numFmtId="49" fontId="6" fillId="0" borderId="1" xfId="0" applyFont="1" applyBorder="1" applyNumberFormat="1">
      <alignment horizontal="center" vertical="center"/>
      <protection locked="0"/>
    </xf>
    <xf numFmtId="0" fontId="2" fillId="0" borderId="1" xfId="0" applyFont="1" applyBorder="1">
      <alignment horizontal="left" vertical="center" wrapText="1"/>
    </xf>
    <xf numFmtId="0" fontId="2" fillId="0" borderId="1" xfId="0" applyFont="1" applyBorder="1">
      <alignment horizontal="left" vertical="center" wrapText="1" indent="1"/>
    </xf>
    <xf numFmtId="0" fontId="2" fillId="0" borderId="1" xfId="0" applyFont="1" applyBorder="1">
      <alignment horizontal="left" vertical="center" wrapText="1" indent="2"/>
    </xf>
    <xf numFmtId="0" fontId="11" fillId="0" borderId="2" xfId="0" applyFont="1" applyBorder="1">
      <alignment horizontal="center" vertical="center"/>
    </xf>
    <xf numFmtId="0" fontId="11" fillId="0" borderId="3" xfId="0" applyFont="1" applyBorder="1">
      <alignment horizontal="center" vertical="center"/>
    </xf>
    <xf numFmtId="0" fontId="11" fillId="0" borderId="0" xfId="0" applyFont="1">
      <alignment horizontal="center"/>
    </xf>
    <xf numFmtId="0" fontId="11" fillId="0" borderId="0" xfId="0" applyFont="1">
      <alignment horizontal="center" wrapText="1"/>
    </xf>
    <xf numFmtId="0" fontId="2" fillId="0" borderId="0" xfId="0" applyFont="1">
      <alignment horizontal="right" vertical="center" wrapText="1"/>
    </xf>
    <xf numFmtId="0" fontId="19" fillId="0" borderId="0" xfId="0" applyFont="1">
      <alignment horizontal="center" vertical="center"/>
      <protection locked="0"/>
    </xf>
    <xf numFmtId="0" fontId="6" fillId="0" borderId="5" xfId="0" applyFont="1" applyBorder="1">
      <alignment horizontal="center" vertical="center" wrapText="1"/>
      <protection locked="0"/>
    </xf>
    <xf numFmtId="0" fontId="20" fillId="0" borderId="1" xfId="0" applyFont="1" applyBorder="1">
      <alignment horizontal="center" vertical="center"/>
      <protection locked="0"/>
    </xf>
    <xf numFmtId="0" fontId="20" fillId="0" borderId="1" xfId="0" applyFont="1" applyBorder="1">
      <alignment horizontal="center" vertical="center"/>
    </xf>
    <xf numFmtId="0" fontId="20" fillId="0" borderId="2" xfId="0" applyFont="1" applyBorder="1">
      <alignment horizontal="center" vertical="center"/>
    </xf>
    <xf numFmtId="281" fontId="21" fillId="0" borderId="1" xfId="0" applyFont="1" applyBorder="1" applyNumberFormat="1">
      <alignment horizontal="right" vertical="center"/>
    </xf>
    <xf numFmtId="0" fontId="11" fillId="0" borderId="0" xfId="0" applyFont="1">
      <alignment vertical="top"/>
      <protection locked="0"/>
    </xf>
    <xf numFmtId="49" fontId="11" fillId="0" borderId="0" xfId="0" applyFont="1" applyNumberFormat="1">
      <protection locked="0"/>
    </xf>
    <xf numFmtId="0" fontId="19" fillId="0" borderId="0" xfId="0" applyFont="1">
      <alignment horizontal="center" vertical="center"/>
    </xf>
    <xf numFmtId="0" fontId="6" fillId="0" borderId="0" xfId="0" applyFont="1">
      <alignment horizontal="left" vertical="center"/>
      <protection locked="0"/>
    </xf>
    <xf numFmtId="0" fontId="6" fillId="0" borderId="8" xfId="0" applyFont="1" applyBorder="1">
      <alignment horizontal="center" vertical="center"/>
      <protection locked="0"/>
    </xf>
    <xf numFmtId="0" fontId="6" fillId="0" borderId="3" xfId="0" applyFont="1" applyBorder="1">
      <alignment horizontal="center" vertical="center"/>
      <protection locked="0"/>
    </xf>
    <xf numFmtId="0" fontId="6" fillId="0" borderId="9" xfId="0" applyFont="1" applyBorder="1">
      <alignment horizontal="center" vertical="center" wrapText="1"/>
      <protection locked="0"/>
    </xf>
    <xf numFmtId="0" fontId="6" fillId="0" borderId="9" xfId="0" applyFont="1" applyBorder="1">
      <alignment horizontal="center" vertical="center"/>
      <protection locked="0"/>
    </xf>
    <xf numFmtId="0" fontId="6" fillId="0" borderId="9" xfId="0" applyFont="1" applyBorder="1">
      <alignment horizontal="center" vertical="center"/>
    </xf>
    <xf numFmtId="0" fontId="6" fillId="0" borderId="2" xfId="0" applyFont="1" applyBorder="1">
      <alignment horizontal="center" vertical="center" wrapText="1"/>
      <protection locked="0"/>
    </xf>
    <xf numFmtId="0" fontId="6" fillId="0" borderId="5" xfId="0" applyFont="1" applyBorder="1">
      <alignment horizontal="center" vertical="center"/>
      <protection locked="0"/>
    </xf>
    <xf numFmtId="3" fontId="11" fillId="0" borderId="1" xfId="0" applyFont="1" applyBorder="1" applyNumberFormat="1">
      <alignment horizontal="center" vertical="center"/>
      <protection locked="0"/>
    </xf>
    <xf numFmtId="0" fontId="2" fillId="0" borderId="1" xfId="0" applyFont="1" applyBorder="1">
      <alignment horizontal="left" vertical="center" wrapText="1"/>
      <protection locked="0"/>
    </xf>
    <xf numFmtId="0" fontId="11" fillId="0" borderId="2" xfId="0" applyFont="1" applyBorder="1">
      <alignment horizontal="center" vertical="center" wrapText="1"/>
      <protection locked="0"/>
    </xf>
    <xf numFmtId="0" fontId="2" fillId="0" borderId="8" xfId="0" applyFont="1" applyBorder="1">
      <alignment horizontal="left" vertical="center"/>
      <protection locked="0"/>
    </xf>
    <xf numFmtId="0" fontId="2" fillId="0" borderId="3" xfId="0" applyFont="1" applyBorder="1">
      <alignment horizontal="left" vertical="center"/>
      <protection locked="0"/>
    </xf>
    <xf numFmtId="0" fontId="11" fillId="0" borderId="0" xfId="0" applyFont="1">
      <alignment vertical="center"/>
    </xf>
    <xf numFmtId="49" fontId="11" fillId="0" borderId="0" xfId="0" applyFont="1" applyNumberFormat="1">
      <alignment vertical="center"/>
    </xf>
    <xf numFmtId="0" fontId="2" fillId="0" borderId="0" xfId="0" applyFont="1">
      <alignment horizontal="left" vertical="center"/>
      <protection locked="0"/>
    </xf>
    <xf numFmtId="0" fontId="6" fillId="0" borderId="0" xfId="0" applyFont="1">
      <alignment horizontal="left" vertical="center"/>
    </xf>
    <xf numFmtId="0" fontId="6" fillId="0" borderId="0" xfId="0" applyFont="1">
      <alignment vertical="center"/>
    </xf>
    <xf numFmtId="0" fontId="6" fillId="0" borderId="4" xfId="0" applyFont="1" applyBorder="1">
      <alignment horizontal="center" vertical="center" wrapText="1"/>
    </xf>
    <xf numFmtId="0" fontId="6" fillId="0" borderId="9" xfId="0" applyFont="1" applyBorder="1">
      <alignment horizontal="center" vertical="center" wrapText="1"/>
    </xf>
    <xf numFmtId="0" fontId="6" fillId="0" borderId="12" xfId="0" applyFont="1" applyBorder="1">
      <alignment horizontal="center" vertical="center"/>
    </xf>
    <xf numFmtId="0" fontId="6" fillId="0" borderId="13" xfId="0" applyFont="1" applyBorder="1">
      <alignment horizontal="center" vertical="center" wrapText="1"/>
      <protection locked="0"/>
    </xf>
    <xf numFmtId="3" fontId="11" fillId="0" borderId="1" xfId="0" applyFont="1" applyBorder="1" applyNumberFormat="1">
      <alignment horizontal="center" vertical="center"/>
    </xf>
    <xf numFmtId="0" fontId="11" fillId="0" borderId="1" xfId="0" applyFont="1" applyBorder="1">
      <alignment vertical="center"/>
    </xf>
    <xf numFmtId="49" fontId="1" fillId="0" borderId="1" xfId="2" applyFont="1" applyBorder="1" applyNumberFormat="1">
      <alignment horizontal="left" vertical="center" wrapText="1"/>
      <protection locked="0"/>
    </xf>
    <xf numFmtId="0" fontId="2" fillId="0" borderId="8" xfId="0" applyFont="1" applyBorder="1">
      <alignment horizontal="left" vertical="center"/>
    </xf>
    <xf numFmtId="0" fontId="2" fillId="0" borderId="3" xfId="0" applyFont="1" applyBorder="1">
      <alignment horizontal="left" vertical="center"/>
    </xf>
    <xf numFmtId="0" fontId="2" fillId="0" borderId="0" xfId="0" applyFont="1">
      <alignment horizontal="right" vertical="center" wrapText="1"/>
      <protection locked="0"/>
    </xf>
    <xf numFmtId="0" fontId="2" fillId="0" borderId="0" xfId="0" applyFont="1">
      <alignment vertical="top"/>
      <protection locked="0"/>
    </xf>
    <xf numFmtId="0" fontId="6" fillId="0" borderId="1" xfId="0" applyFont="1" applyBorder="1">
      <alignment horizontal="center" vertical="center"/>
      <protection locked="0"/>
    </xf>
    <xf numFmtId="0" fontId="2" fillId="0" borderId="1" xfId="0" applyFont="1" applyBorder="1">
      <alignment vertical="center" wrapText="1"/>
    </xf>
    <xf numFmtId="0" fontId="2" fillId="0" borderId="1" xfId="0" applyFont="1" applyBorder="1">
      <alignment horizontal="center" vertical="center" wrapText="1"/>
    </xf>
    <xf numFmtId="0" fontId="2" fillId="0" borderId="1" xfId="0" applyFont="1" applyBorder="1" quotePrefix="1">
      <alignment horizontal="left" vertical="center" wrapText="1" indent="1"/>
    </xf>
    <xf numFmtId="0" fontId="22" fillId="0" borderId="0" xfId="0" applyFont="1">
      <alignment horizontal="right"/>
      <protection locked="0"/>
    </xf>
    <xf numFmtId="49" fontId="22" fillId="0" borderId="0" xfId="0" applyFont="1" applyNumberFormat="1">
      <protection locked="0"/>
    </xf>
    <xf numFmtId="0" fontId="3" fillId="0" borderId="0" xfId="0" applyFont="1">
      <alignment horizontal="center" vertical="center" wrapText="1"/>
      <protection locked="0"/>
    </xf>
    <xf numFmtId="0" fontId="23" fillId="0" borderId="0" xfId="0" applyFont="1">
      <alignment horizontal="center" vertical="center" wrapText="1"/>
      <protection locked="0"/>
    </xf>
    <xf numFmtId="0" fontId="23" fillId="0" borderId="0" xfId="0" applyFont="1">
      <alignment horizontal="center" vertical="center"/>
      <protection locked="0"/>
    </xf>
    <xf numFmtId="0" fontId="23" fillId="0" borderId="0" xfId="0" applyFont="1">
      <alignment horizontal="center" vertical="center"/>
    </xf>
    <xf numFmtId="49" fontId="6" fillId="0" borderId="7" xfId="0" applyFont="1" applyBorder="1" applyNumberFormat="1">
      <alignment horizontal="center" vertical="center" wrapText="1"/>
      <protection locked="0"/>
    </xf>
    <xf numFmtId="0" fontId="6" fillId="0" borderId="7" xfId="0" applyFont="1" applyBorder="1">
      <alignment horizontal="center" vertical="center"/>
      <protection locked="0"/>
    </xf>
    <xf numFmtId="49" fontId="6" fillId="0" borderId="6" xfId="0" applyFont="1" applyBorder="1" applyNumberFormat="1">
      <alignment horizontal="center" vertical="center" wrapText="1"/>
      <protection locked="0"/>
    </xf>
    <xf numFmtId="0" fontId="6" fillId="0" borderId="6" xfId="0" applyFont="1" applyBorder="1">
      <alignment horizontal="center" vertical="center"/>
      <protection locked="0"/>
    </xf>
    <xf numFmtId="49" fontId="6" fillId="0" borderId="6" xfId="0" applyFont="1" applyBorder="1" applyNumberFormat="1">
      <alignment horizontal="center" vertical="center"/>
      <protection locked="0"/>
    </xf>
    <xf numFmtId="0" fontId="2" fillId="0" borderId="5" xfId="0" applyFont="1" applyBorder="1">
      <alignment horizontal="left" vertical="center" wrapText="1"/>
      <protection locked="0"/>
    </xf>
    <xf numFmtId="0" fontId="2" fillId="0" borderId="6" xfId="0" applyFont="1" applyBorder="1">
      <alignment horizontal="left" vertical="center" wrapText="1"/>
      <protection locked="0"/>
    </xf>
    <xf numFmtId="0" fontId="11" fillId="0" borderId="2" xfId="0" applyFont="1" applyBorder="1">
      <alignment horizontal="center" vertical="center"/>
      <protection locked="0"/>
    </xf>
    <xf numFmtId="0" fontId="11" fillId="0" borderId="8" xfId="0" applyFont="1" applyBorder="1">
      <alignment horizontal="center" vertical="center"/>
      <protection locked="0"/>
    </xf>
    <xf numFmtId="0" fontId="11" fillId="0" borderId="3" xfId="0" applyFont="1" applyBorder="1">
      <alignment horizontal="center" vertical="center"/>
      <protection locked="0"/>
    </xf>
    <xf numFmtId="0" fontId="24" fillId="0" borderId="0" xfId="0" applyFont="1" quotePrefix="1">
      <alignment horizontal="center" vertical="center" wrapText="1"/>
      <protection locked="0"/>
    </xf>
    <xf numFmtId="0" fontId="2" fillId="0" borderId="0" xfId="0" applyFont="1">
      <alignment horizontal="left" vertical="center"/>
    </xf>
    <xf numFmtId="0" fontId="2" fillId="0" borderId="0" xfId="0" applyFont="1">
      <alignment horizontal="right"/>
      <protection locked="0"/>
    </xf>
    <xf numFmtId="0" fontId="6" fillId="0" borderId="7" xfId="0" applyFont="1" applyBorder="1">
      <alignment horizontal="center" vertical="center" wrapText="1"/>
    </xf>
    <xf numFmtId="0" fontId="6" fillId="0" borderId="8" xfId="0" applyFont="1" applyBorder="1">
      <alignment horizontal="center" vertical="center" wrapText="1"/>
    </xf>
    <xf numFmtId="0" fontId="6" fillId="0" borderId="3" xfId="0" applyFont="1" applyBorder="1">
      <alignment horizontal="center" vertical="center" wrapText="1"/>
    </xf>
    <xf numFmtId="0" fontId="6" fillId="0" borderId="10" xfId="0" applyFont="1" applyBorder="1">
      <alignment horizontal="center" vertical="center" wrapText="1"/>
    </xf>
    <xf numFmtId="0" fontId="6" fillId="0" borderId="10" xfId="0" applyFont="1" applyBorder="1">
      <alignment horizontal="center" vertical="center" wrapText="1"/>
      <protection locked="0"/>
    </xf>
    <xf numFmtId="0" fontId="6" fillId="0" borderId="11" xfId="0" applyFont="1" applyBorder="1">
      <alignment horizontal="center" vertical="center" wrapText="1"/>
    </xf>
    <xf numFmtId="0" fontId="6" fillId="0" borderId="11" xfId="0" applyFont="1" applyBorder="1">
      <alignment horizontal="center" vertical="center"/>
      <protection locked="0"/>
    </xf>
    <xf numFmtId="0" fontId="6" fillId="0" borderId="11" xfId="0" applyFont="1" applyBorder="1">
      <alignment horizontal="center" vertical="center" wrapText="1"/>
      <protection locked="0"/>
    </xf>
    <xf numFmtId="0" fontId="6" fillId="0" borderId="6" xfId="0" applyFont="1" applyBorder="1">
      <alignment horizontal="center" vertical="center" wrapText="1"/>
    </xf>
    <xf numFmtId="0" fontId="6" fillId="0" borderId="6" xfId="0" applyFont="1" applyBorder="1">
      <alignment horizontal="center" vertical="center" wrapText="1"/>
      <protection locked="0"/>
    </xf>
    <xf numFmtId="0" fontId="2" fillId="0" borderId="5" xfId="0" applyFont="1" applyBorder="1">
      <alignment horizontal="left" vertical="center" wrapText="1"/>
    </xf>
    <xf numFmtId="0" fontId="2" fillId="0" borderId="6" xfId="0" applyFont="1" applyBorder="1">
      <alignment horizontal="left" vertical="center" wrapText="1"/>
    </xf>
    <xf numFmtId="0" fontId="2" fillId="0" borderId="6" xfId="0" applyFont="1" applyBorder="1">
      <alignment horizontal="right" vertical="center"/>
    </xf>
    <xf numFmtId="0" fontId="2" fillId="0" borderId="5" xfId="0" applyFont="1" applyBorder="1" quotePrefix="1">
      <alignment horizontal="left" vertical="center" wrapText="1"/>
    </xf>
    <xf numFmtId="3" fontId="2" fillId="0" borderId="6" xfId="0" applyFont="1" applyBorder="1" applyNumberFormat="1">
      <alignment horizontal="right" vertical="center"/>
    </xf>
    <xf numFmtId="0" fontId="2" fillId="0" borderId="13" xfId="0" applyFont="1" applyBorder="1">
      <alignment horizontal="center" vertical="center"/>
    </xf>
    <xf numFmtId="0" fontId="2" fillId="0" borderId="11" xfId="0" applyFont="1" applyBorder="1">
      <alignment horizontal="left" vertical="center"/>
    </xf>
    <xf numFmtId="0" fontId="2" fillId="0" borderId="0" xfId="0" applyFont="1">
      <alignment vertical="top" wrapText="1"/>
      <protection locked="0"/>
    </xf>
    <xf numFmtId="0" fontId="3" fillId="0" borderId="0" xfId="0" applyFont="1">
      <alignment horizontal="center" vertical="center" wrapText="1"/>
    </xf>
    <xf numFmtId="0" fontId="19" fillId="0" borderId="0" xfId="0" applyFont="1">
      <alignment horizontal="center" vertical="center" wrapText="1"/>
    </xf>
    <xf numFmtId="0" fontId="19" fillId="0" borderId="0" xfId="0" applyFont="1">
      <alignment horizontal="center" vertical="center" wrapText="1"/>
      <protection locked="0"/>
    </xf>
    <xf numFmtId="0" fontId="2" fillId="0" borderId="0" xfId="0" applyFont="1" quotePrefix="1">
      <alignment horizontal="left" vertical="center" wrapText="1"/>
    </xf>
    <xf numFmtId="0" fontId="6" fillId="0" borderId="0" xfId="0" applyFont="1">
      <alignment wrapText="1"/>
    </xf>
    <xf numFmtId="0" fontId="2" fillId="0" borderId="0" xfId="0" applyFont="1">
      <alignment horizontal="right" wrapText="1"/>
      <protection locked="0"/>
    </xf>
    <xf numFmtId="0" fontId="6" fillId="0" borderId="7" xfId="0" applyFont="1" applyBorder="1">
      <alignment horizontal="center" vertical="center" wrapText="1"/>
      <protection locked="0"/>
    </xf>
    <xf numFmtId="3" fontId="6" fillId="0" borderId="5" xfId="0" applyFont="1" applyBorder="1" applyNumberFormat="1">
      <alignment horizontal="center" vertical="center"/>
    </xf>
    <xf numFmtId="0" fontId="2" fillId="0" borderId="11" xfId="0" applyFont="1" applyBorder="1">
      <alignment horizontal="left" vertical="center"/>
      <protection locked="0"/>
    </xf>
    <xf numFmtId="0" fontId="2" fillId="0" borderId="0" xfId="0" applyFont="1">
      <alignment horizontal="left" vertical="center" wrapText="1"/>
    </xf>
    <xf numFmtId="0" fontId="11" fillId="0" borderId="0" xfId="0" applyFont="1">
      <alignment horizontal="right" wrapText="1"/>
    </xf>
    <xf numFmtId="0" fontId="6" fillId="0" borderId="12" xfId="0" applyFont="1" applyBorder="1">
      <alignment horizontal="center" vertical="center" wrapText="1"/>
    </xf>
    <xf numFmtId="0" fontId="2" fillId="0" borderId="1" xfId="0" applyFont="1" applyBorder="1" quotePrefix="1">
      <alignment horizontal="left" vertical="center" wrapText="1"/>
    </xf>
    <xf numFmtId="0" fontId="2" fillId="0" borderId="1" xfId="0" applyFont="1" applyBorder="1" quotePrefix="1">
      <alignment horizontal="left" vertical="center" wrapText="1"/>
      <protection locked="0"/>
    </xf>
    <xf numFmtId="0" fontId="2" fillId="0" borderId="1" xfId="0" applyFont="1" applyBorder="1">
      <alignment horizontal="center" vertical="center" wrapText="1"/>
      <protection locked="0"/>
    </xf>
    <xf numFmtId="0" fontId="3" fillId="0" borderId="0" xfId="0" applyFont="1" quotePrefix="1">
      <alignment horizontal="center" vertical="center" wrapText="1"/>
    </xf>
    <xf numFmtId="0" fontId="11" fillId="0" borderId="0" xfId="0" applyFont="1">
      <alignment horizontal="right" vertical="center" wrapText="1"/>
    </xf>
    <xf numFmtId="0" fontId="6" fillId="0" borderId="2" xfId="0" applyFont="1" applyBorder="1">
      <alignment horizontal="center" vertical="center" wrapText="1"/>
    </xf>
    <xf numFmtId="282" fontId="1" fillId="0" borderId="1" xfId="7" applyFont="1" applyBorder="1" applyNumberFormat="1">
      <alignment horizontal="right" vertical="center"/>
      <protection locked="0"/>
    </xf>
    <xf numFmtId="0" fontId="2" fillId="0" borderId="2" xfId="0" applyFont="1" applyBorder="1">
      <alignment horizontal="center" vertical="center" wrapText="1"/>
      <protection locked="0"/>
    </xf>
    <xf numFmtId="0" fontId="2" fillId="0" borderId="8" xfId="0" applyFont="1" applyBorder="1">
      <alignment horizontal="center" vertical="center" wrapText="1"/>
      <protection locked="0"/>
    </xf>
    <xf numFmtId="0" fontId="2" fillId="0" borderId="3" xfId="0" applyFont="1" applyBorder="1">
      <alignment horizontal="center" vertical="center" wrapText="1"/>
      <protection locked="0"/>
    </xf>
    <xf numFmtId="0" fontId="11" fillId="0" borderId="0" xfId="0" applyFont="1">
      <alignment horizontal="right" vertical="center"/>
      <protection locked="0"/>
    </xf>
    <xf numFmtId="0" fontId="11" fillId="0" borderId="1" xfId="0" applyFont="1" applyBorder="1">
      <alignment horizontal="center" vertical="center"/>
      <protection locked="0"/>
    </xf>
    <xf numFmtId="0" fontId="6" fillId="0" borderId="4" xfId="0" applyFont="1" applyBorder="1" quotePrefix="1">
      <alignment horizontal="center" vertical="center" wrapText="1"/>
      <protection locked="0"/>
    </xf>
    <xf numFmtId="0" fontId="6" fillId="0" borderId="4" xfId="0" applyFont="1" applyBorder="1" quotePrefix="1">
      <alignment horizontal="center" vertical="center" wrapText="1"/>
    </xf>
    <xf numFmtId="0" fontId="2" fillId="0" borderId="8" xfId="0" applyFont="1" applyBorder="1">
      <alignment horizontal="left" vertical="center" wrapText="1"/>
      <protection locked="0"/>
    </xf>
    <xf numFmtId="0" fontId="2" fillId="0" borderId="3" xfId="0" applyFont="1" applyBorder="1">
      <alignment horizontal="left" vertical="center" wrapText="1"/>
      <protection locked="0"/>
    </xf>
  </cellXfs>
  <cellStyles count="9">
    <cellStyle name="Normal" xfId="0" builtinId="0"/>
    <cellStyle name="NumberStyle" xfId="1"/>
    <cellStyle name="TextStyle" xfId="2"/>
    <cellStyle name="MoneyStyle" xfId="1"/>
    <cellStyle name="TimeStyle" xfId="3"/>
    <cellStyle name="DateStyle" xfId="4"/>
    <cellStyle name="DateTimeStyle" xfId="5"/>
    <cellStyle name="PercentStyle" xfId="6"/>
    <cellStyle name="IntegralNumberStyle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sharedStrings" Target="sharedStrings.xml"/><Relationship Id="rId2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F934979-1EDF-935F-20BA-539C45A25F74}" mc:Ignorable="x14ac xr xr2 xr3">
  <sheetPr>
    <outlinePr summaryRight="0" summaryBelow="0"/>
    <pageSetUpPr fitToPage="1"/>
  </sheetPr>
  <dimension ref="A1:D37"/>
  <sheetViews>
    <sheetView topLeftCell="A10" showZeros="0" workbookViewId="0" tabSelected="1"/>
  </sheetViews>
  <sheetFormatPr defaultColWidth="9.140625" customHeight="1" defaultRowHeight="12"/>
  <cols>
    <col min="1" max="1" width="31.8515625" customWidth="1"/>
    <col min="2" max="2" width="35.57421875" customWidth="1"/>
    <col min="3" max="3" width="36.57421875" customWidth="1"/>
    <col min="4" max="4" width="33.8515625" customWidth="1"/>
  </cols>
  <sheetData>
    <row customHeight="1" ht="15">
      <c r="D1" s="8" t="s">
        <v>0</v>
      </c>
    </row>
    <row customHeight="1" ht="36">
      <c r="A2" s="9">
        <f>"2025"&amp;"年部门财务收支预算总表"</f>
      </c>
      <c r="B2" s="10"/>
      <c r="C2" s="10"/>
      <c r="D2" s="10"/>
    </row>
    <row customHeight="1" ht="18.75">
      <c r="A3" s="11">
        <f>"单位名称："&amp;"耿马傣族佤族自治县孟定下城国门学校"</f>
      </c>
      <c r="B3" s="12"/>
      <c r="C3" s="12"/>
      <c r="D3" s="8" t="s">
        <v>1</v>
      </c>
    </row>
    <row customHeight="1" ht="18.75">
      <c r="A4" s="13" t="s">
        <v>2</v>
      </c>
      <c r="B4" s="14"/>
      <c r="C4" s="13" t="s">
        <v>3</v>
      </c>
      <c r="D4" s="14"/>
    </row>
    <row customHeight="1" ht="18.75">
      <c r="A5" s="15" t="s">
        <v>4</v>
      </c>
      <c r="B5" s="16">
        <f>"2025"&amp;"年预算数"</f>
      </c>
      <c r="C5" s="15" t="s">
        <v>5</v>
      </c>
      <c r="D5" s="16">
        <f>"2025"&amp;"年预算数"</f>
      </c>
    </row>
    <row customHeight="1" ht="18.75">
      <c r="A6" s="17"/>
      <c r="B6" s="17"/>
      <c r="C6" s="17"/>
      <c r="D6" s="17"/>
    </row>
    <row customHeight="1" ht="18.75">
      <c r="A7" s="18" t="s">
        <v>6</v>
      </c>
      <c r="B7" s="19">
        <v>13286174.97</v>
      </c>
      <c r="C7" s="18" t="s">
        <v>7</v>
      </c>
      <c r="D7" s="19"/>
    </row>
    <row customHeight="1" ht="18.75">
      <c r="A8" s="18" t="s">
        <v>8</v>
      </c>
      <c r="B8" s="19"/>
      <c r="C8" s="18" t="s">
        <v>9</v>
      </c>
      <c r="D8" s="19"/>
    </row>
    <row customHeight="1" ht="18.75">
      <c r="A9" s="18" t="s">
        <v>10</v>
      </c>
      <c r="B9" s="19"/>
      <c r="C9" s="18" t="s">
        <v>11</v>
      </c>
      <c r="D9" s="19"/>
    </row>
    <row customHeight="1" ht="18.75">
      <c r="A10" s="18" t="s">
        <v>12</v>
      </c>
      <c r="B10" s="19"/>
      <c r="C10" s="18" t="s">
        <v>13</v>
      </c>
      <c r="D10" s="19"/>
    </row>
    <row customHeight="1" ht="18.75">
      <c r="A11" s="20" t="s">
        <v>14</v>
      </c>
      <c r="B11" s="19">
        <v>952800</v>
      </c>
      <c r="C11" s="21" t="s">
        <v>15</v>
      </c>
      <c r="D11" s="19">
        <v>10602967.68</v>
      </c>
    </row>
    <row customHeight="1" ht="18.75">
      <c r="A12" s="22" t="s">
        <v>16</v>
      </c>
      <c r="B12" s="19"/>
      <c r="C12" s="23" t="s">
        <v>17</v>
      </c>
      <c r="D12" s="19"/>
    </row>
    <row customHeight="1" ht="18.75">
      <c r="A13" s="22" t="s">
        <v>18</v>
      </c>
      <c r="B13" s="19"/>
      <c r="C13" s="23" t="s">
        <v>19</v>
      </c>
      <c r="D13" s="19"/>
    </row>
    <row customHeight="1" ht="18.75">
      <c r="A14" s="22" t="s">
        <v>20</v>
      </c>
      <c r="B14" s="19"/>
      <c r="C14" s="23" t="s">
        <v>21</v>
      </c>
      <c r="D14" s="19">
        <v>2093224.68</v>
      </c>
    </row>
    <row customHeight="1" ht="18.75">
      <c r="A15" s="22" t="s">
        <v>22</v>
      </c>
      <c r="B15" s="19"/>
      <c r="C15" s="23" t="s">
        <v>23</v>
      </c>
      <c r="D15" s="19">
        <v>552071.25</v>
      </c>
    </row>
    <row customHeight="1" ht="18.75">
      <c r="A16" s="22" t="s">
        <v>24</v>
      </c>
      <c r="B16" s="19">
        <v>952800</v>
      </c>
      <c r="C16" s="22" t="s">
        <v>25</v>
      </c>
      <c r="D16" s="19"/>
    </row>
    <row customHeight="1" ht="18.75">
      <c r="A17" s="22" t="s">
        <v>26</v>
      </c>
      <c r="B17" s="19"/>
      <c r="C17" s="22" t="s">
        <v>27</v>
      </c>
      <c r="D17" s="19"/>
    </row>
    <row customHeight="1" ht="18.75">
      <c r="A18" s="24" t="s">
        <v>26</v>
      </c>
      <c r="B18" s="19"/>
      <c r="C18" s="23" t="s">
        <v>28</v>
      </c>
      <c r="D18" s="19"/>
    </row>
    <row customHeight="1" ht="18.75">
      <c r="A19" s="24" t="s">
        <v>26</v>
      </c>
      <c r="B19" s="19"/>
      <c r="C19" s="23" t="s">
        <v>29</v>
      </c>
      <c r="D19" s="19"/>
    </row>
    <row customHeight="1" ht="18.75">
      <c r="A20" s="24" t="s">
        <v>26</v>
      </c>
      <c r="B20" s="19"/>
      <c r="C20" s="23" t="s">
        <v>30</v>
      </c>
      <c r="D20" s="19"/>
    </row>
    <row customHeight="1" ht="18.75">
      <c r="A21" s="24" t="s">
        <v>26</v>
      </c>
      <c r="B21" s="19"/>
      <c r="C21" s="23" t="s">
        <v>31</v>
      </c>
      <c r="D21" s="19"/>
    </row>
    <row customHeight="1" ht="18.75">
      <c r="A22" s="24" t="s">
        <v>26</v>
      </c>
      <c r="B22" s="19"/>
      <c r="C22" s="23" t="s">
        <v>32</v>
      </c>
      <c r="D22" s="19"/>
    </row>
    <row customHeight="1" ht="18.75">
      <c r="A23" s="24" t="s">
        <v>26</v>
      </c>
      <c r="B23" s="19"/>
      <c r="C23" s="23" t="s">
        <v>33</v>
      </c>
      <c r="D23" s="19"/>
    </row>
    <row customHeight="1" ht="18.75">
      <c r="A24" s="24" t="s">
        <v>26</v>
      </c>
      <c r="B24" s="19"/>
      <c r="C24" s="23" t="s">
        <v>34</v>
      </c>
      <c r="D24" s="19"/>
    </row>
    <row customHeight="1" ht="18.75">
      <c r="A25" s="24" t="s">
        <v>26</v>
      </c>
      <c r="B25" s="19"/>
      <c r="C25" s="23" t="s">
        <v>35</v>
      </c>
      <c r="D25" s="19">
        <v>867411.36</v>
      </c>
    </row>
    <row customHeight="1" ht="18.75">
      <c r="A26" s="24" t="s">
        <v>26</v>
      </c>
      <c r="B26" s="19"/>
      <c r="C26" s="23" t="s">
        <v>36</v>
      </c>
      <c r="D26" s="19"/>
    </row>
    <row customHeight="1" ht="18.75">
      <c r="A27" s="24" t="s">
        <v>26</v>
      </c>
      <c r="B27" s="19"/>
      <c r="C27" s="23" t="s">
        <v>37</v>
      </c>
      <c r="D27" s="19"/>
    </row>
    <row customHeight="1" ht="18.75">
      <c r="A28" s="24" t="s">
        <v>26</v>
      </c>
      <c r="B28" s="19"/>
      <c r="C28" s="23" t="s">
        <v>38</v>
      </c>
      <c r="D28" s="19"/>
    </row>
    <row customHeight="1" ht="18.75">
      <c r="A29" s="24" t="s">
        <v>26</v>
      </c>
      <c r="B29" s="19"/>
      <c r="C29" s="23" t="s">
        <v>39</v>
      </c>
      <c r="D29" s="19"/>
    </row>
    <row customHeight="1" ht="18.75">
      <c r="A30" s="25" t="s">
        <v>26</v>
      </c>
      <c r="B30" s="19"/>
      <c r="C30" s="22" t="s">
        <v>40</v>
      </c>
      <c r="D30" s="19">
        <v>123300</v>
      </c>
    </row>
    <row customHeight="1" ht="18.75">
      <c r="A31" s="25" t="s">
        <v>26</v>
      </c>
      <c r="B31" s="19"/>
      <c r="C31" s="22" t="s">
        <v>41</v>
      </c>
      <c r="D31" s="19"/>
    </row>
    <row customHeight="1" ht="18.75">
      <c r="A32" s="25" t="s">
        <v>26</v>
      </c>
      <c r="B32" s="19"/>
      <c r="C32" s="22" t="s">
        <v>42</v>
      </c>
      <c r="D32" s="19"/>
    </row>
    <row customHeight="1" ht="18.75">
      <c r="A33" s="26" t="s">
        <v>43</v>
      </c>
      <c r="B33" s="27">
        <f>SUM(B7:B11)</f>
        <v>0</v>
      </c>
      <c r="C33" s="28" t="s">
        <v>44</v>
      </c>
      <c r="D33" s="27">
        <v>14238974.97</v>
      </c>
    </row>
    <row customHeight="1" ht="18.75">
      <c r="A34" s="29" t="s">
        <v>45</v>
      </c>
      <c r="B34" s="19"/>
      <c r="C34" s="18" t="s">
        <v>46</v>
      </c>
      <c r="D34" s="19"/>
    </row>
    <row customHeight="1" ht="18.75">
      <c r="A35" s="29" t="s">
        <v>47</v>
      </c>
      <c r="B35" s="19"/>
      <c r="C35" s="18" t="s">
        <v>47</v>
      </c>
      <c r="D35" s="19"/>
    </row>
    <row customHeight="1" ht="18.75">
      <c r="A36" s="29" t="s">
        <v>48</v>
      </c>
      <c r="B36" s="19"/>
      <c r="C36" s="18" t="s">
        <v>49</v>
      </c>
      <c r="D36" s="19"/>
    </row>
    <row customHeight="1" ht="18.75">
      <c r="A37" s="30" t="s">
        <v>50</v>
      </c>
      <c r="B37" s="27" t="e">
        <f t="shared" si="0" ref="B37:D37">B33+B34</f>
        <v>#VALUE!</v>
      </c>
      <c r="C37" s="28" t="s">
        <v>51</v>
      </c>
      <c r="D37" s="27" t="e">
        <f t="shared" si="0"/>
        <v>#VALUE!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7F7C6A1-4929-4F98-2BCF-A65C75310693}" mc:Ignorable="x14ac xr xr2 xr3">
  <sheetPr>
    <outlinePr summaryRight="0" summaryBelow="0"/>
    <pageSetUpPr fitToPage="1"/>
  </sheetPr>
  <dimension ref="A1:F9"/>
  <sheetViews>
    <sheetView topLeftCell="A1" showZeros="0" workbookViewId="0" tabSelected="1"/>
  </sheetViews>
  <sheetFormatPr defaultColWidth="9.140625" customHeight="1" defaultRowHeight="14.25"/>
  <cols>
    <col min="1" max="1" width="32.140625" customWidth="1"/>
    <col min="2" max="2" width="16.8515625" customWidth="1"/>
    <col min="3" max="3" width="32.140625" customWidth="1"/>
    <col min="4" max="6" width="28.57421875" customWidth="1"/>
  </cols>
  <sheetData>
    <row customHeight="1" ht="15">
      <c r="A1" s="156">
        <v>1</v>
      </c>
      <c r="B1" s="157">
        <v>0</v>
      </c>
      <c r="C1" s="156">
        <v>1</v>
      </c>
      <c r="D1" s="97"/>
      <c r="E1" s="97"/>
      <c r="F1" s="8" t="s">
        <v>358</v>
      </c>
    </row>
    <row customHeight="1" ht="32.25">
      <c r="A2" s="158">
        <f>"2025"&amp;"年部门政府性基金预算支出预算表"</f>
      </c>
      <c r="B2" s="159" t="s">
        <v>359</v>
      </c>
      <c r="C2" s="160"/>
      <c r="D2" s="161"/>
      <c r="E2" s="161"/>
      <c r="F2" s="161"/>
    </row>
    <row customHeight="1" ht="18.75">
      <c r="A3" s="83">
        <f>"单位名称："&amp;"耿马傣族佤族自治县孟定下城国门学校"</f>
      </c>
      <c r="B3" s="138" t="s">
        <v>360</v>
      </c>
      <c r="C3" s="156"/>
      <c r="D3" s="97"/>
      <c r="E3" s="97"/>
      <c r="F3" s="8" t="s">
        <v>1</v>
      </c>
    </row>
    <row customHeight="1" ht="18.75">
      <c r="A4" s="100" t="s">
        <v>174</v>
      </c>
      <c r="B4" s="162" t="s">
        <v>72</v>
      </c>
      <c r="C4" s="163" t="s">
        <v>73</v>
      </c>
      <c r="D4" s="71" t="s">
        <v>361</v>
      </c>
      <c r="E4" s="71"/>
      <c r="F4" s="14"/>
    </row>
    <row customHeight="1" ht="18.75">
      <c r="A5" s="130"/>
      <c r="B5" s="164"/>
      <c r="C5" s="165"/>
      <c r="D5" s="104" t="s">
        <v>55</v>
      </c>
      <c r="E5" s="104" t="s">
        <v>74</v>
      </c>
      <c r="F5" s="104" t="s">
        <v>75</v>
      </c>
    </row>
    <row customHeight="1" ht="18.75">
      <c r="A6" s="130">
        <v>1</v>
      </c>
      <c r="B6" s="166" t="s">
        <v>148</v>
      </c>
      <c r="C6" s="165">
        <v>3</v>
      </c>
      <c r="D6" s="104">
        <v>4</v>
      </c>
      <c r="E6" s="104">
        <v>5</v>
      </c>
      <c r="F6" s="104">
        <v>6</v>
      </c>
    </row>
    <row customHeight="1" ht="18.75">
      <c r="A7" s="167"/>
      <c r="B7" s="168"/>
      <c r="C7" s="168"/>
      <c r="D7" s="19"/>
      <c r="E7" s="19"/>
      <c r="F7" s="19"/>
    </row>
    <row customHeight="1" ht="18.75">
      <c r="A8" s="167"/>
      <c r="B8" s="168"/>
      <c r="C8" s="168"/>
      <c r="D8" s="19"/>
      <c r="E8" s="19"/>
      <c r="F8" s="19"/>
    </row>
    <row customHeight="1" ht="18.75">
      <c r="A9" s="169" t="s">
        <v>106</v>
      </c>
      <c r="B9" s="170" t="s">
        <v>106</v>
      </c>
      <c r="C9" s="171" t="s">
        <v>106</v>
      </c>
      <c r="D9" s="19"/>
      <c r="E9" s="19"/>
      <c r="F9" s="19"/>
    </row>
  </sheetData>
  <mergeCells count="7">
    <mergeCell ref="A2:F2"/>
    <mergeCell ref="A9:C9"/>
    <mergeCell ref="D4:F4"/>
    <mergeCell ref="B4:B5"/>
    <mergeCell ref="C4:C5"/>
    <mergeCell ref="A4:A5"/>
    <mergeCell ref="A3:C3"/>
  </mergeCells>
  <printOptions horizontalCentered="1"/>
  <pageMargins left="0.39" right="0.39" top="0.58" bottom="0.58" header="0.50" footer="0.50"/>
  <pageSetup paperSize="9" scale="9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D88C66B-1AAD-5549-33E9-1FCED0EDAF26}" mc:Ignorable="x14ac xr xr2 xr3">
  <sheetPr>
    <outlinePr summaryRight="0" summaryBelow="0"/>
    <pageSetUpPr fitToPage="1"/>
  </sheetPr>
  <dimension ref="A1:Q10"/>
  <sheetViews>
    <sheetView topLeftCell="A1" showZeros="0" workbookViewId="0" tabSelected="1"/>
  </sheetViews>
  <sheetFormatPr defaultColWidth="9.140625" customHeight="1" defaultRowHeight="14.25"/>
  <cols>
    <col min="1" max="1" width="39.140625" customWidth="1"/>
    <col min="2" max="2" width="21.7109375" customWidth="1"/>
    <col min="3" max="3" width="35.28125" customWidth="1"/>
    <col min="4" max="4" width="7.7109375" customWidth="1"/>
    <col min="5" max="5" width="10.28125" customWidth="1"/>
    <col min="6" max="17" width="16.57421875" customWidth="1"/>
  </cols>
  <sheetData>
    <row customHeight="1" ht="15">
      <c r="A1" s="66"/>
      <c r="B1" s="66"/>
      <c r="C1" s="66"/>
      <c r="D1" s="66"/>
      <c r="E1" s="66"/>
      <c r="F1" s="66"/>
      <c r="G1" s="66"/>
      <c r="H1" s="66"/>
      <c r="I1" s="66"/>
      <c r="J1" s="66"/>
      <c r="O1" s="33"/>
      <c r="P1" s="33"/>
      <c r="Q1" s="8" t="s">
        <v>362</v>
      </c>
    </row>
    <row customHeight="1" ht="35.25">
      <c r="A2" s="172">
        <f>"2025"&amp;"年部门政府采购预算表"</f>
      </c>
      <c r="B2" s="122"/>
      <c r="C2" s="122"/>
      <c r="D2" s="122"/>
      <c r="E2" s="122"/>
      <c r="F2" s="122"/>
      <c r="G2" s="122"/>
      <c r="H2" s="122"/>
      <c r="I2" s="122"/>
      <c r="J2" s="122"/>
      <c r="K2" s="114"/>
      <c r="L2" s="122"/>
      <c r="M2" s="122"/>
      <c r="N2" s="122"/>
      <c r="O2" s="114"/>
      <c r="P2" s="114"/>
      <c r="Q2" s="122"/>
    </row>
    <row customHeight="1" ht="18.75">
      <c r="A3" s="173">
        <f>"单位名称："&amp;"耿马傣族佤族自治县孟定下城国门学校"</f>
      </c>
      <c r="B3" s="37"/>
      <c r="C3" s="37"/>
      <c r="D3" s="37"/>
      <c r="E3" s="37"/>
      <c r="F3" s="37"/>
      <c r="G3" s="37"/>
      <c r="H3" s="37"/>
      <c r="I3" s="37"/>
      <c r="J3" s="37"/>
      <c r="O3" s="174"/>
      <c r="P3" s="174"/>
      <c r="Q3" s="8" t="s">
        <v>166</v>
      </c>
    </row>
    <row customHeight="1" ht="18.75">
      <c r="A4" s="141" t="s">
        <v>363</v>
      </c>
      <c r="B4" s="175" t="s">
        <v>364</v>
      </c>
      <c r="C4" s="175" t="s">
        <v>365</v>
      </c>
      <c r="D4" s="175" t="s">
        <v>366</v>
      </c>
      <c r="E4" s="175" t="s">
        <v>367</v>
      </c>
      <c r="F4" s="175" t="s">
        <v>368</v>
      </c>
      <c r="G4" s="176" t="s">
        <v>181</v>
      </c>
      <c r="H4" s="176"/>
      <c r="I4" s="176"/>
      <c r="J4" s="176"/>
      <c r="K4" s="69"/>
      <c r="L4" s="176"/>
      <c r="M4" s="176"/>
      <c r="N4" s="176"/>
      <c r="O4" s="124"/>
      <c r="P4" s="69"/>
      <c r="Q4" s="177"/>
    </row>
    <row customHeight="1" ht="18.75">
      <c r="A5" s="142"/>
      <c r="B5" s="178"/>
      <c r="C5" s="178"/>
      <c r="D5" s="178"/>
      <c r="E5" s="178"/>
      <c r="F5" s="178"/>
      <c r="G5" s="178" t="s">
        <v>55</v>
      </c>
      <c r="H5" s="178" t="s">
        <v>58</v>
      </c>
      <c r="I5" s="178" t="s">
        <v>369</v>
      </c>
      <c r="J5" s="178" t="s">
        <v>370</v>
      </c>
      <c r="K5" s="179" t="s">
        <v>371</v>
      </c>
      <c r="L5" s="180" t="s">
        <v>77</v>
      </c>
      <c r="M5" s="180"/>
      <c r="N5" s="180"/>
      <c r="O5" s="181"/>
      <c r="P5" s="182"/>
      <c r="Q5" s="183"/>
    </row>
    <row customHeight="1" ht="30">
      <c r="A6" s="72"/>
      <c r="B6" s="183"/>
      <c r="C6" s="183"/>
      <c r="D6" s="183"/>
      <c r="E6" s="183"/>
      <c r="F6" s="183"/>
      <c r="G6" s="183"/>
      <c r="H6" s="183" t="s">
        <v>57</v>
      </c>
      <c r="I6" s="183"/>
      <c r="J6" s="183"/>
      <c r="K6" s="184"/>
      <c r="L6" s="183" t="s">
        <v>57</v>
      </c>
      <c r="M6" s="183" t="s">
        <v>64</v>
      </c>
      <c r="N6" s="183" t="s">
        <v>189</v>
      </c>
      <c r="O6" s="74" t="s">
        <v>66</v>
      </c>
      <c r="P6" s="184" t="s">
        <v>67</v>
      </c>
      <c r="Q6" s="183" t="s">
        <v>68</v>
      </c>
    </row>
    <row customHeight="1" ht="18.75">
      <c r="A7" s="17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65">
        <v>7</v>
      </c>
      <c r="H7" s="165">
        <v>8</v>
      </c>
      <c r="I7" s="165">
        <v>9</v>
      </c>
      <c r="J7" s="165">
        <v>10</v>
      </c>
      <c r="K7" s="165">
        <v>11</v>
      </c>
      <c r="L7" s="165">
        <v>12</v>
      </c>
      <c r="M7" s="165">
        <v>13</v>
      </c>
      <c r="N7" s="165">
        <v>14</v>
      </c>
      <c r="O7" s="165">
        <v>15</v>
      </c>
      <c r="P7" s="165">
        <v>16</v>
      </c>
      <c r="Q7" s="165">
        <v>17</v>
      </c>
    </row>
    <row customHeight="1" ht="18.75">
      <c r="A8" s="185"/>
      <c r="B8" s="186"/>
      <c r="C8" s="186"/>
      <c r="D8" s="186"/>
      <c r="E8" s="187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customHeight="1" ht="18.75">
      <c r="A9" s="188"/>
      <c r="B9" s="186"/>
      <c r="C9" s="186"/>
      <c r="D9" s="186"/>
      <c r="E9" s="18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customHeight="1" ht="18.75">
      <c r="A10" s="190" t="s">
        <v>106</v>
      </c>
      <c r="B10" s="191"/>
      <c r="C10" s="191"/>
      <c r="D10" s="191"/>
      <c r="E10" s="187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</sheetData>
  <mergeCells count="16">
    <mergeCell ref="A10:E10"/>
    <mergeCell ref="H5:H6"/>
    <mergeCell ref="A2:Q2"/>
    <mergeCell ref="A4:A6"/>
    <mergeCell ref="B4:B6"/>
    <mergeCell ref="C4:C6"/>
    <mergeCell ref="D4:D6"/>
    <mergeCell ref="E4:E6"/>
    <mergeCell ref="F4:F6"/>
    <mergeCell ref="G4:Q4"/>
    <mergeCell ref="I5:I6"/>
    <mergeCell ref="J5:J6"/>
    <mergeCell ref="A3:F3"/>
    <mergeCell ref="K5:K6"/>
    <mergeCell ref="G5:G6"/>
    <mergeCell ref="L5:Q5"/>
  </mergeCells>
  <printOptions horizontalCentered="1"/>
  <pageMargins left="1.00" right="1.00" top="0.75" bottom="0.75" header="0.00" footer="0.00"/>
  <pageSetup paperSize="9" scale="6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5CABE4F-603D-942B-23B9-67A9759C7852}" mc:Ignorable="x14ac xr xr2 xr3">
  <sheetPr>
    <outlinePr summaryRight="0" summaryBelow="0"/>
    <pageSetUpPr fitToPage="1"/>
  </sheetPr>
  <dimension ref="A1:N10"/>
  <sheetViews>
    <sheetView topLeftCell="B1" showZeros="0" workbookViewId="0" tabSelected="1"/>
  </sheetViews>
  <sheetFormatPr defaultColWidth="9.140625" customHeight="1" defaultRowHeight="14.25"/>
  <cols>
    <col min="1" max="1" width="31.421875" customWidth="1"/>
    <col min="2" max="3" width="21.8515625" customWidth="1"/>
    <col min="4" max="14" width="19.00390625" customWidth="1"/>
  </cols>
  <sheetData>
    <row customHeight="1" ht="15">
      <c r="A1" s="65"/>
      <c r="B1" s="65"/>
      <c r="C1" s="32"/>
      <c r="D1" s="65"/>
      <c r="E1" s="65"/>
      <c r="F1" s="65"/>
      <c r="G1" s="65"/>
      <c r="H1" s="192"/>
      <c r="I1" s="65"/>
      <c r="J1" s="65"/>
      <c r="K1" s="65"/>
      <c r="L1" s="33"/>
      <c r="M1" s="150"/>
      <c r="N1" s="113" t="s">
        <v>372</v>
      </c>
    </row>
    <row customHeight="1" ht="34.5">
      <c r="A2" s="193">
        <f>"2025"&amp;"年部门政府购买服务预算表"</f>
      </c>
      <c r="B2" s="194"/>
      <c r="C2" s="114"/>
      <c r="D2" s="194"/>
      <c r="E2" s="194"/>
      <c r="F2" s="194"/>
      <c r="G2" s="194"/>
      <c r="H2" s="195"/>
      <c r="I2" s="194"/>
      <c r="J2" s="194"/>
      <c r="K2" s="194"/>
      <c r="L2" s="114"/>
      <c r="M2" s="195"/>
      <c r="N2" s="194"/>
    </row>
    <row customHeight="1" ht="18.75">
      <c r="A3" s="196">
        <f>"单位名称："&amp;"耿马傣族佤族自治县孟定下城国门学校"</f>
      </c>
      <c r="B3" s="197"/>
      <c r="C3" s="38"/>
      <c r="D3" s="197"/>
      <c r="E3" s="197"/>
      <c r="F3" s="197"/>
      <c r="G3" s="197"/>
      <c r="H3" s="192"/>
      <c r="I3" s="65"/>
      <c r="J3" s="65"/>
      <c r="K3" s="65"/>
      <c r="L3" s="174"/>
      <c r="M3" s="198"/>
      <c r="N3" s="113" t="s">
        <v>166</v>
      </c>
    </row>
    <row customHeight="1" ht="18.75">
      <c r="A4" s="141" t="s">
        <v>363</v>
      </c>
      <c r="B4" s="175" t="s">
        <v>373</v>
      </c>
      <c r="C4" s="199" t="s">
        <v>374</v>
      </c>
      <c r="D4" s="176" t="s">
        <v>181</v>
      </c>
      <c r="E4" s="176"/>
      <c r="F4" s="176"/>
      <c r="G4" s="176"/>
      <c r="H4" s="69"/>
      <c r="I4" s="176"/>
      <c r="J4" s="176"/>
      <c r="K4" s="176"/>
      <c r="L4" s="124"/>
      <c r="M4" s="69"/>
      <c r="N4" s="177"/>
    </row>
    <row customHeight="1" ht="18.75">
      <c r="A5" s="142"/>
      <c r="B5" s="178"/>
      <c r="C5" s="179"/>
      <c r="D5" s="178" t="s">
        <v>55</v>
      </c>
      <c r="E5" s="178" t="s">
        <v>58</v>
      </c>
      <c r="F5" s="178" t="s">
        <v>369</v>
      </c>
      <c r="G5" s="178" t="s">
        <v>370</v>
      </c>
      <c r="H5" s="179" t="s">
        <v>371</v>
      </c>
      <c r="I5" s="180" t="s">
        <v>77</v>
      </c>
      <c r="J5" s="180"/>
      <c r="K5" s="180"/>
      <c r="L5" s="181"/>
      <c r="M5" s="182"/>
      <c r="N5" s="183"/>
    </row>
    <row customHeight="1" ht="26.25">
      <c r="A6" s="72"/>
      <c r="B6" s="183"/>
      <c r="C6" s="184"/>
      <c r="D6" s="183"/>
      <c r="E6" s="183"/>
      <c r="F6" s="183"/>
      <c r="G6" s="183"/>
      <c r="H6" s="184"/>
      <c r="I6" s="183" t="s">
        <v>57</v>
      </c>
      <c r="J6" s="183" t="s">
        <v>64</v>
      </c>
      <c r="K6" s="183" t="s">
        <v>189</v>
      </c>
      <c r="L6" s="74" t="s">
        <v>66</v>
      </c>
      <c r="M6" s="184" t="s">
        <v>67</v>
      </c>
      <c r="N6" s="183" t="s">
        <v>68</v>
      </c>
    </row>
    <row customHeight="1" ht="18.75">
      <c r="A7" s="200">
        <v>1</v>
      </c>
      <c r="B7" s="200">
        <v>2</v>
      </c>
      <c r="C7" s="200">
        <v>3</v>
      </c>
      <c r="D7" s="200">
        <v>4</v>
      </c>
      <c r="E7" s="200">
        <v>5</v>
      </c>
      <c r="F7" s="200">
        <v>6</v>
      </c>
      <c r="G7" s="200">
        <v>7</v>
      </c>
      <c r="H7" s="200">
        <v>8</v>
      </c>
      <c r="I7" s="200">
        <v>9</v>
      </c>
      <c r="J7" s="200">
        <v>10</v>
      </c>
      <c r="K7" s="200">
        <v>11</v>
      </c>
      <c r="L7" s="200">
        <v>12</v>
      </c>
      <c r="M7" s="200">
        <v>13</v>
      </c>
      <c r="N7" s="200">
        <v>14</v>
      </c>
    </row>
    <row customHeight="1" ht="18.75">
      <c r="A8" s="185"/>
      <c r="B8" s="186"/>
      <c r="C8" s="16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customHeight="1" ht="18.75">
      <c r="A9" s="188"/>
      <c r="B9" s="186"/>
      <c r="C9" s="16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customHeight="1" ht="18.75">
      <c r="A10" s="190" t="s">
        <v>106</v>
      </c>
      <c r="B10" s="191"/>
      <c r="C10" s="201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</sheetData>
  <mergeCells count="13">
    <mergeCell ref="A2:N2"/>
    <mergeCell ref="A4:A6"/>
    <mergeCell ref="B4:B6"/>
    <mergeCell ref="D4:N4"/>
    <mergeCell ref="F5:F6"/>
    <mergeCell ref="G5:G6"/>
    <mergeCell ref="A3:C3"/>
    <mergeCell ref="H5:H6"/>
    <mergeCell ref="D5:D6"/>
    <mergeCell ref="I5:N5"/>
    <mergeCell ref="A10:C10"/>
    <mergeCell ref="E5:E6"/>
    <mergeCell ref="C4:C6"/>
  </mergeCells>
  <printOptions horizontalCentered="1"/>
  <pageMargins left="1.00" right="1.00" top="0.75" bottom="0.75" header="0.00" footer="0.00"/>
  <pageSetup paperSize="9" scale="6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0910C17-DE2A-3894-D963-1257BF85EE59}" mc:Ignorable="x14ac xr xr2 xr3">
  <sheetPr>
    <outlinePr summaryRight="0" summaryBelow="0"/>
    <pageSetUpPr fitToPage="1"/>
  </sheetPr>
  <dimension ref="A1:I8"/>
  <sheetViews>
    <sheetView topLeftCell="A1" showZeros="0" workbookViewId="0" tabSelected="1"/>
  </sheetViews>
  <sheetFormatPr defaultColWidth="9.140625" customHeight="1" defaultRowHeight="14.25"/>
  <cols>
    <col min="1" max="1" width="37.7109375" customWidth="1"/>
    <col min="2" max="4" width="17.57421875" customWidth="1"/>
    <col min="5" max="9" width="15.7109375" customWidth="1"/>
  </cols>
  <sheetData>
    <row customHeight="1" ht="15">
      <c r="A1" s="66"/>
      <c r="B1" s="66"/>
      <c r="C1" s="66"/>
      <c r="D1" s="93"/>
      <c r="G1" s="33"/>
      <c r="H1" s="33"/>
      <c r="I1" s="33" t="s">
        <v>375</v>
      </c>
    </row>
    <row customHeight="1" ht="27.75">
      <c r="A2" s="172">
        <f>"2025"&amp;"年县对下转移支付预算表"</f>
      </c>
      <c r="B2" s="122"/>
      <c r="C2" s="122"/>
      <c r="D2" s="122"/>
      <c r="E2" s="122"/>
      <c r="F2" s="122"/>
      <c r="G2" s="114"/>
      <c r="H2" s="114"/>
      <c r="I2" s="122"/>
    </row>
    <row customHeight="1" ht="18.75">
      <c r="A3" s="202">
        <f>"单位名称："&amp;"耿马傣族佤族自治县孟定下城国门学校"</f>
      </c>
      <c r="B3" s="197"/>
      <c r="C3" s="197"/>
      <c r="D3" s="203"/>
      <c r="E3" s="65"/>
      <c r="G3" s="174"/>
      <c r="H3" s="174"/>
      <c r="I3" s="33" t="s">
        <v>166</v>
      </c>
    </row>
    <row customHeight="1" ht="18.75">
      <c r="A4" s="15" t="s">
        <v>376</v>
      </c>
      <c r="B4" s="13" t="s">
        <v>181</v>
      </c>
      <c r="C4" s="71"/>
      <c r="D4" s="71"/>
      <c r="E4" s="13" t="s">
        <v>377</v>
      </c>
      <c r="F4" s="71"/>
      <c r="G4" s="124"/>
      <c r="H4" s="124"/>
      <c r="I4" s="14"/>
    </row>
    <row customHeight="1" ht="18.75">
      <c r="A5" s="17"/>
      <c r="B5" s="128" t="s">
        <v>55</v>
      </c>
      <c r="C5" s="141" t="s">
        <v>58</v>
      </c>
      <c r="D5" s="204" t="s">
        <v>378</v>
      </c>
      <c r="E5" s="73" t="s">
        <v>379</v>
      </c>
      <c r="F5" s="73" t="s">
        <v>379</v>
      </c>
      <c r="G5" s="73" t="s">
        <v>379</v>
      </c>
      <c r="H5" s="73" t="s">
        <v>379</v>
      </c>
      <c r="I5" s="73" t="s">
        <v>379</v>
      </c>
    </row>
    <row customHeight="1" ht="18.75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</row>
    <row customHeight="1" ht="18.75">
      <c r="A7" s="106"/>
      <c r="B7" s="19"/>
      <c r="C7" s="19"/>
      <c r="D7" s="19"/>
      <c r="E7" s="19"/>
      <c r="F7" s="19"/>
      <c r="G7" s="19"/>
      <c r="H7" s="19"/>
      <c r="I7" s="19"/>
    </row>
    <row customHeight="1" ht="18.75">
      <c r="A8" s="205"/>
      <c r="B8" s="19"/>
      <c r="C8" s="19"/>
      <c r="D8" s="19"/>
      <c r="E8" s="19"/>
      <c r="F8" s="19"/>
      <c r="G8" s="19"/>
      <c r="H8" s="19"/>
      <c r="I8" s="19"/>
    </row>
  </sheetData>
  <mergeCells count="5">
    <mergeCell ref="A2:I2"/>
    <mergeCell ref="A4:A5"/>
    <mergeCell ref="B4:D4"/>
    <mergeCell ref="E4:I4"/>
    <mergeCell ref="A3:E3"/>
  </mergeCells>
  <printOptions horizontalCentered="1"/>
  <pageMargins left="1.00" right="1.00" top="0.75" bottom="0.75" header="0.00" footer="0.00"/>
  <pageSetup paperSize="9" scale="5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4E612C9-2795-2B83-5734-5EF3336F7D59}" mc:Ignorable="x14ac xr xr2 xr3">
  <sheetPr>
    <outlinePr summaryRight="0" summaryBelow="0"/>
    <pageSetUpPr fitToPage="1"/>
  </sheetPr>
  <dimension ref="A1:J7"/>
  <sheetViews>
    <sheetView topLeftCell="A1" showZeros="0" workbookViewId="0" tabSelected="1"/>
  </sheetViews>
  <sheetFormatPr defaultColWidth="9.140625" customHeight="1" defaultRowHeight="12"/>
  <cols>
    <col min="1" max="1" width="34.28125" customWidth="1"/>
    <col min="2" max="2" width="29.00390625" customWidth="1"/>
    <col min="3" max="5" width="23.57421875" customWidth="1"/>
    <col min="6" max="6" width="11.28125" customWidth="1"/>
    <col min="7" max="7" width="25.140625" customWidth="1"/>
    <col min="8" max="8" width="15.57421875" customWidth="1"/>
    <col min="9" max="9" width="13.421875" customWidth="1"/>
    <col min="10" max="10" width="18.8515625" customWidth="1"/>
  </cols>
  <sheetData>
    <row customHeight="1" ht="15">
      <c r="J1" s="33" t="s">
        <v>380</v>
      </c>
    </row>
    <row customHeight="1" ht="36">
      <c r="A2" s="61">
        <f>"2025"&amp;"年县对下转移支付绩效目标表"</f>
      </c>
      <c r="B2" s="122"/>
      <c r="C2" s="122"/>
      <c r="D2" s="122"/>
      <c r="E2" s="122"/>
      <c r="F2" s="114"/>
      <c r="G2" s="122"/>
      <c r="H2" s="114"/>
      <c r="I2" s="114"/>
      <c r="J2" s="122"/>
    </row>
    <row customHeight="1" ht="18.75">
      <c r="A3" s="83">
        <f>"单位名称："&amp;"耿马傣族佤族自治县孟定下城国门学校"</f>
      </c>
      <c r="B3" s="136"/>
      <c r="C3" s="136"/>
      <c r="D3" s="136"/>
      <c r="E3" s="136"/>
      <c r="F3" s="151"/>
      <c r="G3" s="136"/>
      <c r="H3" s="151"/>
    </row>
    <row customHeight="1" ht="18.75">
      <c r="A4" s="75" t="s">
        <v>274</v>
      </c>
      <c r="B4" s="75" t="s">
        <v>275</v>
      </c>
      <c r="C4" s="75" t="s">
        <v>276</v>
      </c>
      <c r="D4" s="75" t="s">
        <v>277</v>
      </c>
      <c r="E4" s="75" t="s">
        <v>278</v>
      </c>
      <c r="F4" s="152" t="s">
        <v>279</v>
      </c>
      <c r="G4" s="75" t="s">
        <v>280</v>
      </c>
      <c r="H4" s="152" t="s">
        <v>281</v>
      </c>
      <c r="I4" s="152" t="s">
        <v>282</v>
      </c>
      <c r="J4" s="75" t="s">
        <v>283</v>
      </c>
    </row>
    <row customHeight="1" ht="18.75">
      <c r="A5" s="75">
        <v>1</v>
      </c>
      <c r="B5" s="75">
        <v>2</v>
      </c>
      <c r="C5" s="75">
        <v>3</v>
      </c>
      <c r="D5" s="75">
        <v>4</v>
      </c>
      <c r="E5" s="75">
        <v>5</v>
      </c>
      <c r="F5" s="152">
        <v>6</v>
      </c>
      <c r="G5" s="75">
        <v>7</v>
      </c>
      <c r="H5" s="152">
        <v>8</v>
      </c>
      <c r="I5" s="152">
        <v>9</v>
      </c>
      <c r="J5" s="75">
        <v>10</v>
      </c>
    </row>
    <row customHeight="1" ht="18.75">
      <c r="A6" s="132"/>
      <c r="B6" s="153"/>
      <c r="C6" s="153"/>
      <c r="D6" s="153"/>
      <c r="E6" s="154"/>
      <c r="F6" s="90"/>
      <c r="G6" s="154"/>
      <c r="H6" s="90"/>
      <c r="I6" s="90"/>
      <c r="J6" s="154"/>
    </row>
    <row customHeight="1" ht="18.75">
      <c r="A7" s="206"/>
      <c r="B7" s="132"/>
      <c r="C7" s="132"/>
      <c r="D7" s="132"/>
      <c r="E7" s="132"/>
      <c r="F7" s="207"/>
      <c r="G7" s="132"/>
      <c r="H7" s="132"/>
      <c r="I7" s="132"/>
      <c r="J7" s="132"/>
    </row>
  </sheetData>
  <mergeCells count="2">
    <mergeCell ref="A2:J2"/>
    <mergeCell ref="A3:H3"/>
  </mergeCells>
  <printOptions horizontalCentered="1"/>
  <pageMargins left="1.00" right="1.00" top="0.75" bottom="0.75" header="0.00" footer="0.00"/>
  <pageSetup paperSize="9" scale="69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456D688-078D-CF17-F44B-709D36152FE6}" mc:Ignorable="x14ac xr xr2 xr3">
  <sheetPr>
    <outlinePr summaryRight="0" summaryBelow="0"/>
  </sheetPr>
  <dimension ref="A1:H8"/>
  <sheetViews>
    <sheetView topLeftCell="A1" showZeros="0" workbookViewId="0" tabSelected="1"/>
  </sheetViews>
  <sheetFormatPr defaultColWidth="9.140625" customHeight="1" defaultRowHeight="12"/>
  <cols>
    <col min="1" max="1" width="29.00390625" customWidth="1"/>
    <col min="2" max="2" width="18.7109375" customWidth="1"/>
    <col min="3" max="3" width="24.8515625" customWidth="1"/>
    <col min="4" max="4" width="23.57421875" customWidth="1"/>
    <col min="5" max="5" width="17.8515625" customWidth="1"/>
    <col min="6" max="6" width="23.57421875" customWidth="1"/>
    <col min="7" max="7" width="25.140625" customWidth="1"/>
    <col min="8" max="8" width="18.8515625" customWidth="1"/>
  </cols>
  <sheetData>
    <row customHeight="1" ht="15">
      <c r="A1" s="59"/>
      <c r="B1" s="59"/>
      <c r="C1" s="59"/>
      <c r="D1" s="59"/>
      <c r="E1" s="59"/>
      <c r="F1" s="59"/>
      <c r="G1" s="59"/>
      <c r="H1" s="8" t="s">
        <v>381</v>
      </c>
    </row>
    <row customHeight="1" ht="34.5">
      <c r="A2" s="208">
        <f>"2025"&amp;"年新增资产配置表"</f>
      </c>
      <c r="B2" s="122"/>
      <c r="C2" s="122"/>
      <c r="D2" s="122"/>
      <c r="E2" s="122"/>
      <c r="F2" s="122"/>
      <c r="G2" s="122"/>
      <c r="H2" s="122"/>
    </row>
    <row customHeight="1" ht="18.75">
      <c r="A3" s="173">
        <f>"单位名称："&amp;"耿马傣族佤族自治县孟定下城国门学校"</f>
      </c>
      <c r="B3" s="139"/>
      <c r="C3" s="136"/>
      <c r="H3" s="209" t="s">
        <v>166</v>
      </c>
    </row>
    <row customHeight="1" ht="18.75">
      <c r="A4" s="141" t="s">
        <v>174</v>
      </c>
      <c r="B4" s="141" t="s">
        <v>382</v>
      </c>
      <c r="C4" s="141" t="s">
        <v>383</v>
      </c>
      <c r="D4" s="141" t="s">
        <v>384</v>
      </c>
      <c r="E4" s="141" t="s">
        <v>385</v>
      </c>
      <c r="F4" s="210" t="s">
        <v>386</v>
      </c>
      <c r="G4" s="176"/>
      <c r="H4" s="177"/>
    </row>
    <row customHeight="1" ht="18.75">
      <c r="A5" s="72"/>
      <c r="B5" s="72"/>
      <c r="C5" s="72"/>
      <c r="D5" s="72"/>
      <c r="E5" s="72"/>
      <c r="F5" s="75" t="s">
        <v>367</v>
      </c>
      <c r="G5" s="75" t="s">
        <v>387</v>
      </c>
      <c r="H5" s="75" t="s">
        <v>388</v>
      </c>
    </row>
    <row customHeight="1" ht="18.75">
      <c r="A6" s="75">
        <v>1</v>
      </c>
      <c r="B6" s="75">
        <v>2</v>
      </c>
      <c r="C6" s="75">
        <v>3</v>
      </c>
      <c r="D6" s="75">
        <v>4</v>
      </c>
      <c r="E6" s="75">
        <v>5</v>
      </c>
      <c r="F6" s="75">
        <v>6</v>
      </c>
      <c r="G6" s="75">
        <v>7</v>
      </c>
      <c r="H6" s="75">
        <v>8</v>
      </c>
    </row>
    <row customHeight="1" ht="18.75">
      <c r="A7" s="153"/>
      <c r="B7" s="153"/>
      <c r="C7" s="106"/>
      <c r="D7" s="106"/>
      <c r="E7" s="106"/>
      <c r="F7" s="211"/>
      <c r="G7" s="19"/>
      <c r="H7" s="19"/>
    </row>
    <row customHeight="1" ht="18.75">
      <c r="A8" s="212" t="s">
        <v>55</v>
      </c>
      <c r="B8" s="213"/>
      <c r="C8" s="213"/>
      <c r="D8" s="213"/>
      <c r="E8" s="214"/>
      <c r="F8" s="211"/>
      <c r="G8" s="19"/>
      <c r="H8" s="19"/>
    </row>
  </sheetData>
  <mergeCells count="9">
    <mergeCell ref="A8:E8"/>
    <mergeCell ref="A2:H2"/>
    <mergeCell ref="A4:A5"/>
    <mergeCell ref="C4:C5"/>
    <mergeCell ref="D4:D5"/>
    <mergeCell ref="E4:E5"/>
    <mergeCell ref="F4:H4"/>
    <mergeCell ref="B4:B5"/>
    <mergeCell ref="A3:C3"/>
  </mergeCells>
  <pageMargins left="0.36" right="0.10" top="0.26" bottom="0.26" header="0.00" footer="0.00"/>
  <pageSetup paperSize="9" scale="81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9D7E945-8E04-C41D-76C4-AE773E354C1F}" mc:Ignorable="x14ac xr xr2 xr3">
  <sheetPr>
    <outlinePr summaryRight="0" summaryBelow="0"/>
    <pageSetUpPr fitToPage="1"/>
  </sheetPr>
  <dimension ref="A1:K10"/>
  <sheetViews>
    <sheetView topLeftCell="A1" showZeros="0" workbookViewId="0" tabSelected="1"/>
  </sheetViews>
  <sheetFormatPr defaultColWidth="9.140625" customHeight="1" defaultRowHeight="14.25"/>
  <cols>
    <col min="1" max="1" width="13.421875" customWidth="1"/>
    <col min="2" max="2" width="43.87109375" customWidth="1"/>
    <col min="3" max="3" width="23.8515625" customWidth="1"/>
    <col min="4" max="4" width="11.140625" customWidth="1"/>
    <col min="5" max="5" width="33.1640625" customWidth="1"/>
    <col min="6" max="6" width="9.8515625" customWidth="1"/>
    <col min="7" max="7" width="17.7109375" customWidth="1"/>
    <col min="8" max="11" width="15.421875" customWidth="1"/>
  </cols>
  <sheetData>
    <row customHeight="1" ht="15">
      <c r="D1" s="96"/>
      <c r="E1" s="96"/>
      <c r="F1" s="96"/>
      <c r="G1" s="96"/>
      <c r="H1" s="66"/>
      <c r="I1" s="66"/>
      <c r="J1" s="66"/>
      <c r="K1" s="33" t="s">
        <v>389</v>
      </c>
    </row>
    <row customHeight="1" ht="42.75">
      <c r="A2" s="9">
        <f>"2025"&amp;"年转移支付补助项目支出预算表"</f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customHeight="1" ht="18.75">
      <c r="A3" s="138">
        <f>"单位名称："&amp;"耿马傣族佤族自治县孟定下城国门学校"</f>
      </c>
      <c r="B3" s="139"/>
      <c r="C3" s="139"/>
      <c r="D3" s="139"/>
      <c r="E3" s="139"/>
      <c r="F3" s="139"/>
      <c r="G3" s="139"/>
      <c r="H3" s="140"/>
      <c r="I3" s="140"/>
      <c r="J3" s="140"/>
      <c r="K3" s="215" t="s">
        <v>166</v>
      </c>
    </row>
    <row customHeight="1" ht="18.75">
      <c r="A4" s="68" t="s">
        <v>253</v>
      </c>
      <c r="B4" s="68" t="s">
        <v>176</v>
      </c>
      <c r="C4" s="68" t="s">
        <v>254</v>
      </c>
      <c r="D4" s="141" t="s">
        <v>177</v>
      </c>
      <c r="E4" s="141" t="s">
        <v>178</v>
      </c>
      <c r="F4" s="141" t="s">
        <v>255</v>
      </c>
      <c r="G4" s="141" t="s">
        <v>256</v>
      </c>
      <c r="H4" s="15" t="s">
        <v>55</v>
      </c>
      <c r="I4" s="13" t="s">
        <v>390</v>
      </c>
      <c r="J4" s="71"/>
      <c r="K4" s="14"/>
    </row>
    <row customHeight="1" ht="18.75">
      <c r="A5" s="126"/>
      <c r="B5" s="126"/>
      <c r="C5" s="126"/>
      <c r="D5" s="142"/>
      <c r="E5" s="142"/>
      <c r="F5" s="142"/>
      <c r="G5" s="142"/>
      <c r="H5" s="128"/>
      <c r="I5" s="141" t="s">
        <v>58</v>
      </c>
      <c r="J5" s="141" t="s">
        <v>59</v>
      </c>
      <c r="K5" s="141" t="s">
        <v>60</v>
      </c>
    </row>
    <row customHeight="1" ht="18.75">
      <c r="A6" s="115"/>
      <c r="B6" s="115"/>
      <c r="C6" s="115"/>
      <c r="D6" s="72"/>
      <c r="E6" s="72"/>
      <c r="F6" s="72"/>
      <c r="G6" s="72"/>
      <c r="H6" s="17"/>
      <c r="I6" s="72" t="s">
        <v>57</v>
      </c>
      <c r="J6" s="72"/>
      <c r="K6" s="72"/>
    </row>
    <row customHeight="1" ht="18.75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  <c r="J7" s="216">
        <v>10</v>
      </c>
      <c r="K7" s="216">
        <v>11</v>
      </c>
    </row>
    <row customHeight="1" ht="18.75">
      <c r="A8" s="106"/>
      <c r="B8" s="132"/>
      <c r="C8" s="106"/>
      <c r="D8" s="106"/>
      <c r="E8" s="106"/>
      <c r="F8" s="106"/>
      <c r="G8" s="106"/>
      <c r="H8" s="19"/>
      <c r="I8" s="19"/>
      <c r="J8" s="19"/>
      <c r="K8" s="19"/>
    </row>
    <row customHeight="1" ht="18.75">
      <c r="A9" s="132"/>
      <c r="B9" s="132"/>
      <c r="C9" s="132"/>
      <c r="D9" s="132"/>
      <c r="E9" s="132"/>
      <c r="F9" s="132"/>
      <c r="G9" s="132"/>
      <c r="H9" s="19"/>
      <c r="I9" s="19"/>
      <c r="J9" s="19"/>
      <c r="K9" s="19"/>
    </row>
    <row customHeight="1" ht="18.75">
      <c r="A10" s="133" t="s">
        <v>106</v>
      </c>
      <c r="B10" s="148"/>
      <c r="C10" s="148"/>
      <c r="D10" s="148"/>
      <c r="E10" s="148"/>
      <c r="F10" s="148"/>
      <c r="G10" s="149"/>
      <c r="H10" s="19"/>
      <c r="I10" s="19"/>
      <c r="J10" s="19"/>
      <c r="K10" s="19"/>
    </row>
  </sheetData>
  <mergeCells count="15"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58A2E1C-9DD8-B817-D4A3-BA8F5764A2F3}" mc:Ignorable="x14ac xr xr2 xr3">
  <sheetPr>
    <outlinePr summaryRight="0" summaryBelow="0"/>
    <pageSetUpPr fitToPage="1"/>
  </sheetPr>
  <dimension ref="A1:G10"/>
  <sheetViews>
    <sheetView topLeftCell="A1" showZeros="0" workbookViewId="0" tabSelected="1"/>
  </sheetViews>
  <sheetFormatPr defaultColWidth="9.140625" customHeight="1" defaultRowHeight="14.25"/>
  <cols>
    <col min="1" max="1" width="29.421875" customWidth="1"/>
    <col min="2" max="2" width="23.140625" customWidth="1"/>
    <col min="3" max="3" width="31.57421875" customWidth="1"/>
    <col min="4" max="4" width="20.421875" customWidth="1"/>
    <col min="5" max="7" width="23.8515625" customWidth="1"/>
  </cols>
  <sheetData>
    <row customHeight="1" ht="15">
      <c r="A1" s="59"/>
      <c r="B1" s="59"/>
      <c r="C1" s="59"/>
      <c r="D1" s="137"/>
      <c r="E1" s="136"/>
      <c r="F1" s="136"/>
      <c r="G1" s="215" t="s">
        <v>391</v>
      </c>
    </row>
    <row customHeight="1" ht="36.75">
      <c r="A2" s="61">
        <f>"2025"&amp;"年部门项目中期规划预算表"</f>
      </c>
      <c r="B2" s="122"/>
      <c r="C2" s="122"/>
      <c r="D2" s="122"/>
      <c r="E2" s="122"/>
      <c r="F2" s="122"/>
      <c r="G2" s="122"/>
    </row>
    <row customHeight="1" ht="18.75">
      <c r="A3" s="83">
        <f>"单位名称："&amp;"耿马傣族佤族自治县孟定下城国门学校"</f>
      </c>
      <c r="B3" s="139"/>
      <c r="C3" s="139"/>
      <c r="D3" s="139"/>
      <c r="E3" s="140"/>
      <c r="F3" s="140"/>
      <c r="G3" s="215" t="s">
        <v>166</v>
      </c>
    </row>
    <row customHeight="1" ht="18.75">
      <c r="A4" s="68" t="s">
        <v>254</v>
      </c>
      <c r="B4" s="68" t="s">
        <v>253</v>
      </c>
      <c r="C4" s="68" t="s">
        <v>176</v>
      </c>
      <c r="D4" s="141" t="s">
        <v>392</v>
      </c>
      <c r="E4" s="13" t="s">
        <v>58</v>
      </c>
      <c r="F4" s="71"/>
      <c r="G4" s="14"/>
    </row>
    <row customHeight="1" ht="18.75">
      <c r="A5" s="126"/>
      <c r="B5" s="126"/>
      <c r="C5" s="126"/>
      <c r="D5" s="142"/>
      <c r="E5" s="217">
        <f>"2025"&amp;"年"</f>
      </c>
      <c r="F5" s="217">
        <f>"2025"+1&amp;"年"</f>
      </c>
      <c r="G5" s="218">
        <f>"2025"+2&amp;"年"</f>
      </c>
    </row>
    <row customHeight="1" ht="18.75">
      <c r="A6" s="115"/>
      <c r="B6" s="115"/>
      <c r="C6" s="115"/>
      <c r="D6" s="72"/>
      <c r="E6" s="115" t="s">
        <v>57</v>
      </c>
      <c r="F6" s="115"/>
      <c r="G6" s="72"/>
    </row>
    <row customHeight="1" ht="18.75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216">
        <v>7</v>
      </c>
    </row>
    <row customHeight="1" ht="18.75">
      <c r="A8" s="132" t="s">
        <v>70</v>
      </c>
      <c r="B8" s="86"/>
      <c r="C8" s="86"/>
      <c r="D8" s="132"/>
      <c r="E8" s="19">
        <v>48919.27</v>
      </c>
      <c r="F8" s="19"/>
      <c r="G8" s="19"/>
    </row>
    <row customHeight="1" ht="18.75">
      <c r="A9" s="132"/>
      <c r="B9" s="132" t="s">
        <v>393</v>
      </c>
      <c r="C9" s="132" t="s">
        <v>264</v>
      </c>
      <c r="D9" s="132" t="s">
        <v>394</v>
      </c>
      <c r="E9" s="19">
        <v>48919.27</v>
      </c>
      <c r="F9" s="19"/>
      <c r="G9" s="19"/>
    </row>
    <row customHeight="1" ht="18.75">
      <c r="A10" s="212" t="s">
        <v>55</v>
      </c>
      <c r="B10" s="219" t="s">
        <v>395</v>
      </c>
      <c r="C10" s="219"/>
      <c r="D10" s="220"/>
      <c r="E10" s="19">
        <v>48919.27</v>
      </c>
      <c r="F10" s="19"/>
      <c r="G10" s="19"/>
    </row>
  </sheetData>
  <mergeCells count="11">
    <mergeCell ref="G5:G6"/>
    <mergeCell ref="D4:D6"/>
    <mergeCell ref="A2:G2"/>
    <mergeCell ref="A3:D3"/>
    <mergeCell ref="E4:G4"/>
    <mergeCell ref="F5:F6"/>
    <mergeCell ref="A10:D10"/>
    <mergeCell ref="B4:B6"/>
    <mergeCell ref="C4:C6"/>
    <mergeCell ref="A4:A6"/>
    <mergeCell ref="E5:E6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6101362-4178-AC79-5AE8-8C0E7E2986FF}" mc:Ignorable="x14ac xr xr2 xr3">
  <sheetPr>
    <outlinePr summaryRight="0" summaryBelow="0"/>
    <pageSetUpPr fitToPage="1"/>
  </sheetPr>
  <dimension ref="A1:S9"/>
  <sheetViews>
    <sheetView topLeftCell="E1" showZeros="0" workbookViewId="0" tabSelected="1"/>
  </sheetViews>
  <sheetFormatPr defaultColWidth="9.140625" customHeight="1" defaultRowHeight="14.25"/>
  <cols>
    <col min="1" max="1" width="21.140625" customWidth="1"/>
    <col min="2" max="2" width="35.28125" customWidth="1"/>
    <col min="3" max="8" width="20.421875" customWidth="1"/>
    <col min="9" max="11" width="20.57421875" customWidth="1"/>
    <col min="12" max="12" width="20.421875" customWidth="1"/>
    <col min="13" max="13" width="20.57421875" customWidth="1"/>
    <col min="14" max="19" width="20.421875" customWidth="1"/>
  </cols>
  <sheetData>
    <row customHeight="1" ht="15">
      <c r="J1" s="31"/>
      <c r="O1" s="32"/>
      <c r="P1" s="32"/>
      <c r="Q1" s="32"/>
      <c r="R1" s="32"/>
      <c r="S1" s="33" t="s">
        <v>52</v>
      </c>
    </row>
    <row customHeight="1" ht="57.75">
      <c r="A2" s="34">
        <f>"2025"&amp;"年部门收入预算表"</f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  <c r="P2" s="36"/>
      <c r="Q2" s="36"/>
      <c r="R2" s="36"/>
      <c r="S2" s="36"/>
    </row>
    <row customHeight="1" ht="18.75">
      <c r="A3" s="11">
        <f>"单位名称："&amp;"耿马傣族佤族自治县孟定下城国门学校"</f>
      </c>
      <c r="B3" s="37"/>
      <c r="C3" s="37"/>
      <c r="D3" s="37"/>
      <c r="E3" s="37"/>
      <c r="F3" s="37"/>
      <c r="G3" s="37"/>
      <c r="H3" s="37"/>
      <c r="I3" s="37"/>
      <c r="J3" s="38"/>
      <c r="K3" s="37"/>
      <c r="L3" s="37"/>
      <c r="M3" s="37"/>
      <c r="N3" s="37"/>
      <c r="O3" s="38"/>
      <c r="P3" s="38"/>
      <c r="Q3" s="38"/>
      <c r="R3" s="38"/>
      <c r="S3" s="33" t="s">
        <v>1</v>
      </c>
    </row>
    <row customHeight="1" ht="18.75">
      <c r="A4" s="39" t="s">
        <v>53</v>
      </c>
      <c r="B4" s="40" t="s">
        <v>54</v>
      </c>
      <c r="C4" s="40" t="s">
        <v>55</v>
      </c>
      <c r="D4" s="41" t="s">
        <v>56</v>
      </c>
      <c r="E4" s="42"/>
      <c r="F4" s="42"/>
      <c r="G4" s="42"/>
      <c r="H4" s="42"/>
      <c r="I4" s="42"/>
      <c r="J4" s="43"/>
      <c r="K4" s="42"/>
      <c r="L4" s="42"/>
      <c r="M4" s="42"/>
      <c r="N4" s="44"/>
      <c r="O4" s="41" t="s">
        <v>45</v>
      </c>
      <c r="P4" s="41"/>
      <c r="Q4" s="41"/>
      <c r="R4" s="41"/>
      <c r="S4" s="45"/>
    </row>
    <row customHeight="1" ht="18.75">
      <c r="A5" s="46"/>
      <c r="B5" s="47"/>
      <c r="C5" s="47"/>
      <c r="D5" s="48" t="s">
        <v>57</v>
      </c>
      <c r="E5" s="48" t="s">
        <v>58</v>
      </c>
      <c r="F5" s="48" t="s">
        <v>59</v>
      </c>
      <c r="G5" s="48" t="s">
        <v>60</v>
      </c>
      <c r="H5" s="48" t="s">
        <v>61</v>
      </c>
      <c r="I5" s="49" t="s">
        <v>62</v>
      </c>
      <c r="J5" s="49"/>
      <c r="K5" s="49"/>
      <c r="L5" s="49"/>
      <c r="M5" s="49"/>
      <c r="N5" s="50"/>
      <c r="O5" s="48" t="s">
        <v>57</v>
      </c>
      <c r="P5" s="48" t="s">
        <v>58</v>
      </c>
      <c r="Q5" s="48" t="s">
        <v>59</v>
      </c>
      <c r="R5" s="48" t="s">
        <v>60</v>
      </c>
      <c r="S5" s="48" t="s">
        <v>63</v>
      </c>
    </row>
    <row customHeight="1" ht="18.75">
      <c r="A6" s="51"/>
      <c r="B6" s="52"/>
      <c r="C6" s="52"/>
      <c r="D6" s="50"/>
      <c r="E6" s="50"/>
      <c r="F6" s="50"/>
      <c r="G6" s="50"/>
      <c r="H6" s="50"/>
      <c r="I6" s="52" t="s">
        <v>57</v>
      </c>
      <c r="J6" s="52" t="s">
        <v>64</v>
      </c>
      <c r="K6" s="52" t="s">
        <v>65</v>
      </c>
      <c r="L6" s="52" t="s">
        <v>66</v>
      </c>
      <c r="M6" s="52" t="s">
        <v>67</v>
      </c>
      <c r="N6" s="52" t="s">
        <v>68</v>
      </c>
      <c r="O6" s="53"/>
      <c r="P6" s="53"/>
      <c r="Q6" s="53"/>
      <c r="R6" s="53"/>
      <c r="S6" s="50"/>
    </row>
    <row customHeight="1" ht="18.75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  <c r="J7" s="54">
        <v>10</v>
      </c>
      <c r="K7" s="54">
        <v>11</v>
      </c>
      <c r="L7" s="54">
        <v>12</v>
      </c>
      <c r="M7" s="54">
        <v>13</v>
      </c>
      <c r="N7" s="54">
        <v>14</v>
      </c>
      <c r="O7" s="54">
        <v>15</v>
      </c>
      <c r="P7" s="54">
        <v>16</v>
      </c>
      <c r="Q7" s="54">
        <v>17</v>
      </c>
      <c r="R7" s="54">
        <v>18</v>
      </c>
      <c r="S7" s="54">
        <v>19</v>
      </c>
    </row>
    <row customHeight="1" ht="18.75">
      <c r="A8" s="55" t="s">
        <v>69</v>
      </c>
      <c r="B8" s="56" t="s">
        <v>70</v>
      </c>
      <c r="C8" s="19">
        <v>14238974.97</v>
      </c>
      <c r="D8" s="19">
        <v>14238974.97</v>
      </c>
      <c r="E8" s="19">
        <v>13286174.97</v>
      </c>
      <c r="F8" s="19"/>
      <c r="G8" s="19"/>
      <c r="H8" s="19"/>
      <c r="I8" s="19">
        <v>952800</v>
      </c>
      <c r="J8" s="19"/>
      <c r="K8" s="19"/>
      <c r="L8" s="19"/>
      <c r="M8" s="19"/>
      <c r="N8" s="19">
        <v>952800</v>
      </c>
      <c r="O8" s="19"/>
      <c r="P8" s="19"/>
      <c r="Q8" s="19"/>
      <c r="R8" s="19"/>
      <c r="S8" s="19"/>
    </row>
    <row customHeight="1" ht="18.75">
      <c r="A9" s="57" t="s">
        <v>55</v>
      </c>
      <c r="B9" s="58"/>
      <c r="C9" s="19">
        <v>14238974.97</v>
      </c>
      <c r="D9" s="19">
        <v>14238974.97</v>
      </c>
      <c r="E9" s="19">
        <v>13286174.97</v>
      </c>
      <c r="F9" s="19"/>
      <c r="G9" s="19"/>
      <c r="H9" s="19"/>
      <c r="I9" s="19">
        <v>952800</v>
      </c>
      <c r="J9" s="19"/>
      <c r="K9" s="19"/>
      <c r="L9" s="19"/>
      <c r="M9" s="19"/>
      <c r="N9" s="19">
        <v>952800</v>
      </c>
      <c r="O9" s="19"/>
      <c r="P9" s="19"/>
      <c r="Q9" s="19"/>
      <c r="R9" s="19"/>
      <c r="S9" s="19"/>
    </row>
  </sheetData>
  <mergeCells count="19">
    <mergeCell ref="P5:P6"/>
    <mergeCell ref="Q5:Q6"/>
    <mergeCell ref="R5:R6"/>
    <mergeCell ref="S5:S6"/>
    <mergeCell ref="A2:S2"/>
    <mergeCell ref="A3:D3"/>
    <mergeCell ref="D4:N4"/>
    <mergeCell ref="O4:S4"/>
    <mergeCell ref="A4:A6"/>
    <mergeCell ref="B4:B6"/>
    <mergeCell ref="C4:C6"/>
    <mergeCell ref="D5:D6"/>
    <mergeCell ref="E5:E6"/>
    <mergeCell ref="F5:F6"/>
    <mergeCell ref="G5:G6"/>
    <mergeCell ref="H5:H6"/>
    <mergeCell ref="I5:N5"/>
    <mergeCell ref="O5:O6"/>
    <mergeCell ref="A9:B9"/>
  </mergeCells>
  <printOptions horizontalCentered="1"/>
  <pageMargins left="0.39" right="0.39" top="0.51" bottom="0.51" header="0.31" footer="0.31"/>
  <pageSetup paperSize="9" scale="56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68AD5C4-FE5C-A3BF-A101-9E07901743AC}" mc:Ignorable="x14ac xr xr2 xr3">
  <sheetPr>
    <outlinePr summaryRight="0" summaryBelow="0"/>
    <pageSetUpPr fitToPage="1"/>
  </sheetPr>
  <dimension ref="A1:O26"/>
  <sheetViews>
    <sheetView topLeftCell="I1" showZeros="0" workbookViewId="0" tabSelected="1"/>
  </sheetViews>
  <sheetFormatPr defaultColWidth="9.140625" customHeight="1" defaultRowHeight="14.25"/>
  <cols>
    <col min="1" max="1" width="14.28125" customWidth="1"/>
    <col min="2" max="2" width="37.7109375" customWidth="1"/>
    <col min="3" max="6" width="19.140625" customWidth="1"/>
    <col min="7" max="8" width="19.00390625" customWidth="1"/>
    <col min="9" max="9" width="18.8515625" customWidth="1"/>
    <col min="10" max="11" width="19.00390625" customWidth="1"/>
    <col min="12" max="14" width="18.8515625" customWidth="1"/>
    <col min="15" max="15" width="19.00390625" customWidth="1"/>
  </cols>
  <sheetData>
    <row customHeight="1" ht="15">
      <c r="A1" s="59"/>
      <c r="B1" s="59"/>
      <c r="C1" s="59"/>
      <c r="D1" s="60"/>
      <c r="E1" s="59"/>
      <c r="F1" s="59"/>
      <c r="G1" s="59"/>
      <c r="H1" s="60"/>
      <c r="I1" s="59"/>
      <c r="J1" s="60"/>
      <c r="K1" s="59"/>
      <c r="L1" s="59"/>
      <c r="M1" s="59"/>
      <c r="N1" s="59"/>
      <c r="O1" s="8" t="s">
        <v>71</v>
      </c>
    </row>
    <row customHeight="1" ht="42">
      <c r="A2" s="61">
        <f>"2025"&amp;"年部门支出预算表"</f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customHeight="1" ht="18.75">
      <c r="A3" s="63">
        <f>"单位名称："&amp;"耿马傣族佤族自治县孟定下城国门学校"</f>
      </c>
      <c r="B3" s="64"/>
      <c r="C3" s="65"/>
      <c r="D3" s="66"/>
      <c r="E3" s="65"/>
      <c r="F3" s="65"/>
      <c r="G3" s="65"/>
      <c r="H3" s="66"/>
      <c r="I3" s="65"/>
      <c r="J3" s="66"/>
      <c r="K3" s="65"/>
      <c r="L3" s="65"/>
      <c r="M3" s="67"/>
      <c r="N3" s="67"/>
      <c r="O3" s="8" t="s">
        <v>1</v>
      </c>
    </row>
    <row customHeight="1" ht="18.75">
      <c r="A4" s="68" t="s">
        <v>72</v>
      </c>
      <c r="B4" s="68" t="s">
        <v>73</v>
      </c>
      <c r="C4" s="68" t="s">
        <v>55</v>
      </c>
      <c r="D4" s="13" t="s">
        <v>58</v>
      </c>
      <c r="E4" s="69" t="s">
        <v>74</v>
      </c>
      <c r="F4" s="70" t="s">
        <v>75</v>
      </c>
      <c r="G4" s="68" t="s">
        <v>59</v>
      </c>
      <c r="H4" s="68" t="s">
        <v>60</v>
      </c>
      <c r="I4" s="68" t="s">
        <v>76</v>
      </c>
      <c r="J4" s="13" t="s">
        <v>77</v>
      </c>
      <c r="K4" s="71"/>
      <c r="L4" s="71"/>
      <c r="M4" s="71"/>
      <c r="N4" s="71"/>
      <c r="O4" s="14"/>
    </row>
    <row customHeight="1" ht="30">
      <c r="A5" s="72"/>
      <c r="B5" s="72"/>
      <c r="C5" s="72"/>
      <c r="D5" s="73" t="s">
        <v>57</v>
      </c>
      <c r="E5" s="74" t="s">
        <v>74</v>
      </c>
      <c r="F5" s="74" t="s">
        <v>75</v>
      </c>
      <c r="G5" s="72"/>
      <c r="H5" s="72"/>
      <c r="I5" s="72"/>
      <c r="J5" s="73" t="s">
        <v>57</v>
      </c>
      <c r="K5" s="75" t="s">
        <v>78</v>
      </c>
      <c r="L5" s="75" t="s">
        <v>79</v>
      </c>
      <c r="M5" s="75" t="s">
        <v>80</v>
      </c>
      <c r="N5" s="75" t="s">
        <v>81</v>
      </c>
      <c r="O5" s="75" t="s">
        <v>82</v>
      </c>
    </row>
    <row customHeight="1" ht="18.75">
      <c r="A6" s="76">
        <v>1</v>
      </c>
      <c r="B6" s="76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73">
        <v>15</v>
      </c>
    </row>
    <row customHeight="1" ht="18.75">
      <c r="A7" s="18" t="s">
        <v>83</v>
      </c>
      <c r="B7" s="77" t="s">
        <v>84</v>
      </c>
      <c r="C7" s="19">
        <v>10602967.68</v>
      </c>
      <c r="D7" s="19">
        <v>9773467.68</v>
      </c>
      <c r="E7" s="19">
        <v>9724548.41</v>
      </c>
      <c r="F7" s="19">
        <v>48919.27</v>
      </c>
      <c r="G7" s="19"/>
      <c r="H7" s="19"/>
      <c r="I7" s="19"/>
      <c r="J7" s="19">
        <v>829500</v>
      </c>
      <c r="K7" s="19"/>
      <c r="L7" s="19"/>
      <c r="M7" s="19"/>
      <c r="N7" s="19"/>
      <c r="O7" s="19">
        <v>829500</v>
      </c>
    </row>
    <row customHeight="1" ht="18.75">
      <c r="A8" s="78" t="s">
        <v>85</v>
      </c>
      <c r="B8" s="79">
        <f>"  "&amp;"普通教育"</f>
      </c>
      <c r="C8" s="19">
        <v>10436479.68</v>
      </c>
      <c r="D8" s="19">
        <v>9606979.68</v>
      </c>
      <c r="E8" s="19">
        <v>9558060.41</v>
      </c>
      <c r="F8" s="19">
        <v>48919.27</v>
      </c>
      <c r="G8" s="19"/>
      <c r="H8" s="19"/>
      <c r="I8" s="19"/>
      <c r="J8" s="19">
        <v>829500</v>
      </c>
      <c r="K8" s="19"/>
      <c r="L8" s="19"/>
      <c r="M8" s="19"/>
      <c r="N8" s="19"/>
      <c r="O8" s="19">
        <v>829500</v>
      </c>
    </row>
    <row customHeight="1" ht="18.75">
      <c r="A9" s="78" t="s">
        <v>86</v>
      </c>
      <c r="B9" s="79">
        <f>"    "&amp;"小学教育"</f>
      </c>
      <c r="C9" s="19">
        <v>10436479.68</v>
      </c>
      <c r="D9" s="19">
        <v>9606979.68</v>
      </c>
      <c r="E9" s="19">
        <v>9558060.41</v>
      </c>
      <c r="F9" s="19">
        <v>48919.27</v>
      </c>
      <c r="G9" s="19"/>
      <c r="H9" s="19"/>
      <c r="I9" s="19"/>
      <c r="J9" s="19">
        <v>829500</v>
      </c>
      <c r="K9" s="19"/>
      <c r="L9" s="19"/>
      <c r="M9" s="19"/>
      <c r="N9" s="19"/>
      <c r="O9" s="19">
        <v>829500</v>
      </c>
    </row>
    <row customHeight="1" ht="18.75">
      <c r="A10" s="78" t="s">
        <v>87</v>
      </c>
      <c r="B10" s="79">
        <f>"  "&amp;"教育费附加安排的支出"</f>
      </c>
      <c r="C10" s="19">
        <v>166488</v>
      </c>
      <c r="D10" s="19">
        <v>166488</v>
      </c>
      <c r="E10" s="19">
        <v>166488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customHeight="1" ht="18.75">
      <c r="A11" s="78" t="s">
        <v>88</v>
      </c>
      <c r="B11" s="79">
        <f>"    "&amp;"其他教育费附加安排的支出"</f>
      </c>
      <c r="C11" s="19">
        <v>166488</v>
      </c>
      <c r="D11" s="19">
        <v>166488</v>
      </c>
      <c r="E11" s="19">
        <v>166488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customHeight="1" ht="18.75">
      <c r="A12" s="18" t="s">
        <v>89</v>
      </c>
      <c r="B12" s="77" t="s">
        <v>90</v>
      </c>
      <c r="C12" s="19">
        <v>2093224.68</v>
      </c>
      <c r="D12" s="19">
        <v>2093224.68</v>
      </c>
      <c r="E12" s="19">
        <v>2093224.68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customHeight="1" ht="18.75">
      <c r="A13" s="78" t="s">
        <v>91</v>
      </c>
      <c r="B13" s="79">
        <f>"  "&amp;"行政事业单位养老支出"</f>
      </c>
      <c r="C13" s="19">
        <v>2093224.68</v>
      </c>
      <c r="D13" s="19">
        <v>2093224.68</v>
      </c>
      <c r="E13" s="19">
        <v>2093224.68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customHeight="1" ht="18.75">
      <c r="A14" s="78" t="s">
        <v>92</v>
      </c>
      <c r="B14" s="79">
        <f>"    "&amp;"事业单位离退休"</f>
      </c>
      <c r="C14" s="19">
        <v>936676.2</v>
      </c>
      <c r="D14" s="19">
        <v>936676.2</v>
      </c>
      <c r="E14" s="19">
        <v>936676.2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customHeight="1" ht="18.75">
      <c r="A15" s="78" t="s">
        <v>93</v>
      </c>
      <c r="B15" s="79">
        <f>"    "&amp;"机关事业单位基本养老保险缴费支出"</f>
      </c>
      <c r="C15" s="19">
        <v>1156548.48</v>
      </c>
      <c r="D15" s="19">
        <v>1156548.48</v>
      </c>
      <c r="E15" s="19">
        <v>1156548.48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customHeight="1" ht="18.75">
      <c r="A16" s="18" t="s">
        <v>94</v>
      </c>
      <c r="B16" s="77" t="s">
        <v>95</v>
      </c>
      <c r="C16" s="19">
        <v>552071.25</v>
      </c>
      <c r="D16" s="19">
        <v>552071.25</v>
      </c>
      <c r="E16" s="19">
        <v>552071.25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customHeight="1" ht="18.75">
      <c r="A17" s="78" t="s">
        <v>96</v>
      </c>
      <c r="B17" s="79">
        <f>"  "&amp;"行政事业单位医疗"</f>
      </c>
      <c r="C17" s="19">
        <v>552071.25</v>
      </c>
      <c r="D17" s="19">
        <v>552071.25</v>
      </c>
      <c r="E17" s="19">
        <v>552071.25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customHeight="1" ht="18.75">
      <c r="A18" s="78" t="s">
        <v>97</v>
      </c>
      <c r="B18" s="79">
        <f>"    "&amp;"事业单位医疗"</f>
      </c>
      <c r="C18" s="19">
        <v>513218.39</v>
      </c>
      <c r="D18" s="19">
        <v>513218.39</v>
      </c>
      <c r="E18" s="19">
        <v>513218.39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customHeight="1" ht="18.75">
      <c r="A19" s="78" t="s">
        <v>98</v>
      </c>
      <c r="B19" s="79">
        <f>"    "&amp;"其他行政事业单位医疗支出"</f>
      </c>
      <c r="C19" s="19">
        <v>38852.86</v>
      </c>
      <c r="D19" s="19">
        <v>38852.86</v>
      </c>
      <c r="E19" s="19">
        <v>38852.86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customHeight="1" ht="18.75">
      <c r="A20" s="18" t="s">
        <v>99</v>
      </c>
      <c r="B20" s="77" t="s">
        <v>100</v>
      </c>
      <c r="C20" s="19">
        <v>867411.36</v>
      </c>
      <c r="D20" s="19">
        <v>867411.36</v>
      </c>
      <c r="E20" s="19">
        <v>867411.36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customHeight="1" ht="18.75">
      <c r="A21" s="78" t="s">
        <v>101</v>
      </c>
      <c r="B21" s="79">
        <f>"  "&amp;"住房改革支出"</f>
      </c>
      <c r="C21" s="19">
        <v>867411.36</v>
      </c>
      <c r="D21" s="19">
        <v>867411.36</v>
      </c>
      <c r="E21" s="19">
        <v>867411.36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customHeight="1" ht="18.75">
      <c r="A22" s="78" t="s">
        <v>102</v>
      </c>
      <c r="B22" s="79">
        <f>"    "&amp;"住房公积金"</f>
      </c>
      <c r="C22" s="19">
        <v>867411.36</v>
      </c>
      <c r="D22" s="19">
        <v>867411.36</v>
      </c>
      <c r="E22" s="19">
        <v>867411.36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customHeight="1" ht="18.75">
      <c r="A23" s="18" t="s">
        <v>103</v>
      </c>
      <c r="B23" s="77" t="s">
        <v>82</v>
      </c>
      <c r="C23" s="19">
        <v>123300</v>
      </c>
      <c r="D23" s="19"/>
      <c r="E23" s="19"/>
      <c r="F23" s="19"/>
      <c r="G23" s="19"/>
      <c r="H23" s="19"/>
      <c r="I23" s="19"/>
      <c r="J23" s="19">
        <v>123300</v>
      </c>
      <c r="K23" s="19"/>
      <c r="L23" s="19"/>
      <c r="M23" s="19"/>
      <c r="N23" s="19"/>
      <c r="O23" s="19">
        <v>123300</v>
      </c>
    </row>
    <row customHeight="1" ht="18.75">
      <c r="A24" s="78" t="s">
        <v>104</v>
      </c>
      <c r="B24" s="79">
        <f>"  "&amp;"其他支出"</f>
      </c>
      <c r="C24" s="19">
        <v>123300</v>
      </c>
      <c r="D24" s="19"/>
      <c r="E24" s="19"/>
      <c r="F24" s="19"/>
      <c r="G24" s="19"/>
      <c r="H24" s="19"/>
      <c r="I24" s="19"/>
      <c r="J24" s="19">
        <v>123300</v>
      </c>
      <c r="K24" s="19"/>
      <c r="L24" s="19"/>
      <c r="M24" s="19"/>
      <c r="N24" s="19"/>
      <c r="O24" s="19">
        <v>123300</v>
      </c>
    </row>
    <row customHeight="1" ht="18.75">
      <c r="A25" s="78" t="s">
        <v>105</v>
      </c>
      <c r="B25" s="79">
        <f>"    "&amp;"其他支出"</f>
      </c>
      <c r="C25" s="19">
        <v>123300</v>
      </c>
      <c r="D25" s="19"/>
      <c r="E25" s="19"/>
      <c r="F25" s="19"/>
      <c r="G25" s="19"/>
      <c r="H25" s="19"/>
      <c r="I25" s="19"/>
      <c r="J25" s="19">
        <v>123300</v>
      </c>
      <c r="K25" s="19"/>
      <c r="L25" s="19"/>
      <c r="M25" s="19"/>
      <c r="N25" s="19"/>
      <c r="O25" s="19">
        <v>123300</v>
      </c>
    </row>
    <row customHeight="1" ht="18.75">
      <c r="A26" s="80" t="s">
        <v>106</v>
      </c>
      <c r="B26" s="81" t="s">
        <v>106</v>
      </c>
      <c r="C26" s="19">
        <v>14238974.97</v>
      </c>
      <c r="D26" s="19">
        <v>13286174.97</v>
      </c>
      <c r="E26" s="19">
        <v>13237255.7</v>
      </c>
      <c r="F26" s="19">
        <v>48919.27</v>
      </c>
      <c r="G26" s="19"/>
      <c r="H26" s="19"/>
      <c r="I26" s="19"/>
      <c r="J26" s="19">
        <v>952800</v>
      </c>
      <c r="K26" s="19"/>
      <c r="L26" s="19"/>
      <c r="M26" s="19"/>
      <c r="N26" s="19"/>
      <c r="O26" s="19">
        <v>952800</v>
      </c>
    </row>
  </sheetData>
  <mergeCells count="11">
    <mergeCell ref="A2:O2"/>
    <mergeCell ref="A3:L3"/>
    <mergeCell ref="A26:B26"/>
    <mergeCell ref="A4:A5"/>
    <mergeCell ref="B4:B5"/>
    <mergeCell ref="C4:C5"/>
    <mergeCell ref="G4:G5"/>
    <mergeCell ref="I4:I5"/>
    <mergeCell ref="J4:O4"/>
    <mergeCell ref="H4:H5"/>
    <mergeCell ref="D4:F4"/>
  </mergeCells>
  <printOptions horizontalCentered="1"/>
  <pageMargins left="0.39" right="0.39" top="0.51" bottom="0.51" header="0.31" footer="0.31"/>
  <pageSetup paperSize="9" scale="5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7143C49-1FB7-1952-E194-02A30C90E38C}" mc:Ignorable="x14ac xr xr2 xr3">
  <sheetPr>
    <outlinePr summaryRight="0" summaryBelow="0"/>
    <pageSetUpPr fitToPage="1"/>
  </sheetPr>
  <dimension ref="A1:D35"/>
  <sheetViews>
    <sheetView topLeftCell="A1" showZeros="0" workbookViewId="0" tabSelected="1"/>
  </sheetViews>
  <sheetFormatPr defaultColWidth="9.140625" customHeight="1" defaultRowHeight="14.25"/>
  <cols>
    <col min="1" max="1" width="39.28125" customWidth="1"/>
    <col min="2" max="2" width="30.8515625" customWidth="1"/>
    <col min="3" max="3" width="35.8515625" customWidth="1"/>
    <col min="4" max="4" width="29.8515625" customWidth="1"/>
  </cols>
  <sheetData>
    <row customHeight="1" ht="15">
      <c r="A1" s="59"/>
      <c r="B1" s="59"/>
      <c r="C1" s="59"/>
      <c r="D1" s="8" t="s">
        <v>107</v>
      </c>
    </row>
    <row customHeight="1" ht="36">
      <c r="A2" s="61">
        <f>"2025"&amp;"年部门财政拨款收支预算总表"</f>
      </c>
      <c r="B2" s="82"/>
      <c r="C2" s="82"/>
      <c r="D2" s="82"/>
    </row>
    <row customHeight="1" ht="18.75">
      <c r="A3" s="83">
        <f>"单位名称："&amp;"耿马傣族佤族自治县孟定下城国门学校"</f>
      </c>
      <c r="B3" s="84"/>
      <c r="C3" s="84"/>
      <c r="D3" s="8" t="s">
        <v>1</v>
      </c>
    </row>
    <row customHeight="1" ht="18.75">
      <c r="A4" s="13" t="s">
        <v>2</v>
      </c>
      <c r="B4" s="14"/>
      <c r="C4" s="13" t="s">
        <v>3</v>
      </c>
      <c r="D4" s="14"/>
    </row>
    <row customHeight="1" ht="18.75">
      <c r="A5" s="15" t="s">
        <v>4</v>
      </c>
      <c r="B5" s="85">
        <f>"2025"&amp;"年预算数"</f>
      </c>
      <c r="C5" s="15" t="s">
        <v>108</v>
      </c>
      <c r="D5" s="85">
        <f>"2025"&amp;"年预算数"</f>
      </c>
    </row>
    <row customHeight="1" ht="18.75">
      <c r="A6" s="17"/>
      <c r="B6" s="72"/>
      <c r="C6" s="17"/>
      <c r="D6" s="72"/>
    </row>
    <row customHeight="1" ht="18.75">
      <c r="A7" s="77" t="s">
        <v>109</v>
      </c>
      <c r="B7" s="19">
        <v>13286174.97</v>
      </c>
      <c r="C7" s="86" t="s">
        <v>110</v>
      </c>
      <c r="D7" s="19">
        <v>13286174.97</v>
      </c>
    </row>
    <row customHeight="1" ht="18.75">
      <c r="A8" s="87" t="s">
        <v>111</v>
      </c>
      <c r="B8" s="19">
        <v>13286174.97</v>
      </c>
      <c r="C8" s="86" t="s">
        <v>112</v>
      </c>
      <c r="D8" s="19"/>
    </row>
    <row customHeight="1" ht="18.75">
      <c r="A9" s="87" t="s">
        <v>113</v>
      </c>
      <c r="B9" s="19"/>
      <c r="C9" s="86" t="s">
        <v>114</v>
      </c>
      <c r="D9" s="19"/>
    </row>
    <row customHeight="1" ht="18.75">
      <c r="A10" s="87" t="s">
        <v>115</v>
      </c>
      <c r="B10" s="19"/>
      <c r="C10" s="86" t="s">
        <v>116</v>
      </c>
      <c r="D10" s="19"/>
    </row>
    <row customHeight="1" ht="18.75">
      <c r="A11" s="88" t="s">
        <v>117</v>
      </c>
      <c r="B11" s="19"/>
      <c r="C11" s="21" t="s">
        <v>118</v>
      </c>
      <c r="D11" s="19"/>
    </row>
    <row customHeight="1" ht="18.75">
      <c r="A12" s="89" t="s">
        <v>111</v>
      </c>
      <c r="B12" s="19"/>
      <c r="C12" s="23" t="s">
        <v>119</v>
      </c>
      <c r="D12" s="19">
        <v>9773467.68</v>
      </c>
    </row>
    <row customHeight="1" ht="18.75">
      <c r="A13" s="89" t="s">
        <v>113</v>
      </c>
      <c r="B13" s="19"/>
      <c r="C13" s="23" t="s">
        <v>120</v>
      </c>
      <c r="D13" s="19"/>
    </row>
    <row customHeight="1" ht="18.75">
      <c r="A14" s="89" t="s">
        <v>115</v>
      </c>
      <c r="B14" s="19"/>
      <c r="C14" s="23" t="s">
        <v>121</v>
      </c>
      <c r="D14" s="19"/>
    </row>
    <row customHeight="1" ht="18.75">
      <c r="A15" s="89" t="s">
        <v>26</v>
      </c>
      <c r="B15" s="19"/>
      <c r="C15" s="23" t="s">
        <v>122</v>
      </c>
      <c r="D15" s="19">
        <v>2093224.68</v>
      </c>
    </row>
    <row customHeight="1" ht="18.75">
      <c r="A16" s="89" t="s">
        <v>26</v>
      </c>
      <c r="B16" s="19" t="s">
        <v>26</v>
      </c>
      <c r="C16" s="23" t="s">
        <v>123</v>
      </c>
      <c r="D16" s="19">
        <v>552071.25</v>
      </c>
    </row>
    <row customHeight="1" ht="18.75">
      <c r="A17" s="22" t="s">
        <v>26</v>
      </c>
      <c r="B17" s="19" t="s">
        <v>26</v>
      </c>
      <c r="C17" s="23" t="s">
        <v>124</v>
      </c>
      <c r="D17" s="19"/>
    </row>
    <row customHeight="1" ht="18.75">
      <c r="A18" s="22" t="s">
        <v>26</v>
      </c>
      <c r="B18" s="19" t="s">
        <v>26</v>
      </c>
      <c r="C18" s="23" t="s">
        <v>125</v>
      </c>
      <c r="D18" s="19"/>
    </row>
    <row customHeight="1" ht="18.75">
      <c r="A19" s="24" t="s">
        <v>26</v>
      </c>
      <c r="B19" s="19" t="s">
        <v>26</v>
      </c>
      <c r="C19" s="23" t="s">
        <v>126</v>
      </c>
      <c r="D19" s="19"/>
    </row>
    <row customHeight="1" ht="18.75">
      <c r="A20" s="24" t="s">
        <v>26</v>
      </c>
      <c r="B20" s="19" t="s">
        <v>26</v>
      </c>
      <c r="C20" s="23" t="s">
        <v>127</v>
      </c>
      <c r="D20" s="19"/>
    </row>
    <row customHeight="1" ht="18.75">
      <c r="A21" s="24" t="s">
        <v>26</v>
      </c>
      <c r="B21" s="19" t="s">
        <v>26</v>
      </c>
      <c r="C21" s="23" t="s">
        <v>128</v>
      </c>
      <c r="D21" s="19"/>
    </row>
    <row customHeight="1" ht="18.75">
      <c r="A22" s="24" t="s">
        <v>26</v>
      </c>
      <c r="B22" s="19" t="s">
        <v>26</v>
      </c>
      <c r="C22" s="23" t="s">
        <v>129</v>
      </c>
      <c r="D22" s="19"/>
    </row>
    <row customHeight="1" ht="18.75">
      <c r="A23" s="24" t="s">
        <v>26</v>
      </c>
      <c r="B23" s="19" t="s">
        <v>26</v>
      </c>
      <c r="C23" s="23" t="s">
        <v>130</v>
      </c>
      <c r="D23" s="19"/>
    </row>
    <row customHeight="1" ht="18.75">
      <c r="A24" s="24" t="s">
        <v>26</v>
      </c>
      <c r="B24" s="19" t="s">
        <v>26</v>
      </c>
      <c r="C24" s="23" t="s">
        <v>131</v>
      </c>
      <c r="D24" s="19"/>
    </row>
    <row customHeight="1" ht="18.75">
      <c r="A25" s="24" t="s">
        <v>26</v>
      </c>
      <c r="B25" s="19" t="s">
        <v>26</v>
      </c>
      <c r="C25" s="23" t="s">
        <v>132</v>
      </c>
      <c r="D25" s="19"/>
    </row>
    <row customHeight="1" ht="18.75">
      <c r="A26" s="24" t="s">
        <v>26</v>
      </c>
      <c r="B26" s="19" t="s">
        <v>26</v>
      </c>
      <c r="C26" s="23" t="s">
        <v>133</v>
      </c>
      <c r="D26" s="19">
        <v>867411.36</v>
      </c>
    </row>
    <row customHeight="1" ht="18.75">
      <c r="A27" s="24" t="s">
        <v>26</v>
      </c>
      <c r="B27" s="19" t="s">
        <v>26</v>
      </c>
      <c r="C27" s="23" t="s">
        <v>134</v>
      </c>
      <c r="D27" s="19"/>
    </row>
    <row customHeight="1" ht="18.75">
      <c r="A28" s="24" t="s">
        <v>26</v>
      </c>
      <c r="B28" s="19" t="s">
        <v>26</v>
      </c>
      <c r="C28" s="23" t="s">
        <v>135</v>
      </c>
      <c r="D28" s="19"/>
    </row>
    <row customHeight="1" ht="18.75">
      <c r="A29" s="24" t="s">
        <v>26</v>
      </c>
      <c r="B29" s="19" t="s">
        <v>26</v>
      </c>
      <c r="C29" s="23" t="s">
        <v>136</v>
      </c>
      <c r="D29" s="19"/>
    </row>
    <row customHeight="1" ht="18.75">
      <c r="A30" s="24" t="s">
        <v>26</v>
      </c>
      <c r="B30" s="19" t="s">
        <v>26</v>
      </c>
      <c r="C30" s="23" t="s">
        <v>137</v>
      </c>
      <c r="D30" s="19"/>
    </row>
    <row customHeight="1" ht="18.75">
      <c r="A31" s="25" t="s">
        <v>26</v>
      </c>
      <c r="B31" s="19" t="s">
        <v>26</v>
      </c>
      <c r="C31" s="23" t="s">
        <v>138</v>
      </c>
      <c r="D31" s="19"/>
    </row>
    <row customHeight="1" ht="18.75">
      <c r="A32" s="25" t="s">
        <v>26</v>
      </c>
      <c r="B32" s="19" t="s">
        <v>26</v>
      </c>
      <c r="C32" s="23" t="s">
        <v>139</v>
      </c>
      <c r="D32" s="19"/>
    </row>
    <row customHeight="1" ht="18.75">
      <c r="A33" s="25" t="s">
        <v>26</v>
      </c>
      <c r="B33" s="19" t="s">
        <v>26</v>
      </c>
      <c r="C33" s="23" t="s">
        <v>140</v>
      </c>
      <c r="D33" s="19"/>
    </row>
    <row customHeight="1" ht="18.75">
      <c r="A34" s="25" t="s">
        <v>26</v>
      </c>
      <c r="B34" s="19" t="s">
        <v>26</v>
      </c>
      <c r="C34" s="23" t="s">
        <v>141</v>
      </c>
      <c r="D34" s="19"/>
    </row>
    <row customHeight="1" ht="18.75">
      <c r="A35" s="90" t="s">
        <v>142</v>
      </c>
      <c r="B35" s="27">
        <v>13286174.97</v>
      </c>
      <c r="C35" s="91" t="s">
        <v>51</v>
      </c>
      <c r="D35" s="27">
        <v>13286174.97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7FF322C-B9C1-78FE-DE4B-3AB5E82ABE32}" mc:Ignorable="x14ac xr xr2 xr3">
  <sheetPr>
    <outlinePr summaryRight="0" summaryBelow="0"/>
    <pageSetUpPr fitToPage="1"/>
  </sheetPr>
  <dimension ref="A1:G23"/>
  <sheetViews>
    <sheetView topLeftCell="A1" showZeros="0" workbookViewId="0" tabSelected="1"/>
  </sheetViews>
  <sheetFormatPr defaultColWidth="9.140625" customHeight="1" defaultRowHeight="14.25"/>
  <cols>
    <col min="1" max="1" width="20.140625" customWidth="1"/>
    <col min="2" max="2" width="44.00390625" customWidth="1"/>
    <col min="3" max="3" width="24.28125" customWidth="1"/>
    <col min="4" max="4" width="20.421875" customWidth="1"/>
    <col min="5" max="7" width="24.28125" customWidth="1"/>
  </cols>
  <sheetData>
    <row customHeight="1" ht="15">
      <c r="D1" s="92"/>
      <c r="F1" s="93"/>
      <c r="G1" s="8" t="s">
        <v>143</v>
      </c>
    </row>
    <row customHeight="1" ht="39">
      <c r="A2" s="61">
        <f>"2025"&amp;"年一般公共预算支出预算表（按功能科目分类）"</f>
      </c>
      <c r="B2" s="94"/>
      <c r="C2" s="94"/>
      <c r="D2" s="94"/>
      <c r="E2" s="94"/>
      <c r="F2" s="94"/>
      <c r="G2" s="94"/>
    </row>
    <row customHeight="1" ht="18">
      <c r="A3" s="95">
        <f>"单位名称："&amp;"耿马傣族佤族自治县孟定下城国门学校"</f>
      </c>
      <c r="B3" s="96"/>
      <c r="C3" s="66"/>
      <c r="D3" s="66"/>
      <c r="E3" s="66"/>
      <c r="F3" s="97"/>
      <c r="G3" s="8" t="s">
        <v>1</v>
      </c>
    </row>
    <row customHeight="1" ht="20.25">
      <c r="A4" s="98" t="s">
        <v>144</v>
      </c>
      <c r="B4" s="99"/>
      <c r="C4" s="100" t="s">
        <v>55</v>
      </c>
      <c r="D4" s="101" t="s">
        <v>74</v>
      </c>
      <c r="E4" s="71"/>
      <c r="F4" s="14"/>
      <c r="G4" s="102" t="s">
        <v>75</v>
      </c>
    </row>
    <row customHeight="1" ht="20.25">
      <c r="A5" s="103" t="s">
        <v>72</v>
      </c>
      <c r="B5" s="103" t="s">
        <v>73</v>
      </c>
      <c r="C5" s="17"/>
      <c r="D5" s="73" t="s">
        <v>57</v>
      </c>
      <c r="E5" s="73" t="s">
        <v>145</v>
      </c>
      <c r="F5" s="73" t="s">
        <v>146</v>
      </c>
      <c r="G5" s="104"/>
    </row>
    <row customHeight="1" ht="19.5">
      <c r="A6" s="103" t="s">
        <v>147</v>
      </c>
      <c r="B6" s="103" t="s">
        <v>148</v>
      </c>
      <c r="C6" s="103" t="s">
        <v>149</v>
      </c>
      <c r="D6" s="73">
        <v>4</v>
      </c>
      <c r="E6" s="105" t="s">
        <v>150</v>
      </c>
      <c r="F6" s="105" t="s">
        <v>151</v>
      </c>
      <c r="G6" s="103" t="s">
        <v>152</v>
      </c>
    </row>
    <row customHeight="1" ht="18">
      <c r="A7" s="106" t="s">
        <v>83</v>
      </c>
      <c r="B7" s="106" t="s">
        <v>84</v>
      </c>
      <c r="C7" s="19">
        <v>9773467.68</v>
      </c>
      <c r="D7" s="19">
        <v>9724548.41</v>
      </c>
      <c r="E7" s="19">
        <v>9455515</v>
      </c>
      <c r="F7" s="19">
        <v>269033.41</v>
      </c>
      <c r="G7" s="19">
        <v>48919.27</v>
      </c>
    </row>
    <row customHeight="1" ht="18">
      <c r="A8" s="107" t="s">
        <v>85</v>
      </c>
      <c r="B8" s="107" t="s">
        <v>153</v>
      </c>
      <c r="C8" s="19">
        <v>9606979.68</v>
      </c>
      <c r="D8" s="19">
        <v>9558060.41</v>
      </c>
      <c r="E8" s="19">
        <v>9289027</v>
      </c>
      <c r="F8" s="19">
        <v>269033.41</v>
      </c>
      <c r="G8" s="19">
        <v>48919.27</v>
      </c>
    </row>
    <row customHeight="1" ht="18">
      <c r="A9" s="108" t="s">
        <v>86</v>
      </c>
      <c r="B9" s="108" t="s">
        <v>154</v>
      </c>
      <c r="C9" s="19">
        <v>9606979.68</v>
      </c>
      <c r="D9" s="19">
        <v>9558060.41</v>
      </c>
      <c r="E9" s="19">
        <v>9289027</v>
      </c>
      <c r="F9" s="19">
        <v>269033.41</v>
      </c>
      <c r="G9" s="19">
        <v>48919.27</v>
      </c>
    </row>
    <row customHeight="1" ht="18">
      <c r="A10" s="107" t="s">
        <v>87</v>
      </c>
      <c r="B10" s="107" t="s">
        <v>155</v>
      </c>
      <c r="C10" s="19">
        <v>166488</v>
      </c>
      <c r="D10" s="19">
        <v>166488</v>
      </c>
      <c r="E10" s="19">
        <v>166488</v>
      </c>
      <c r="F10" s="19"/>
      <c r="G10" s="19"/>
    </row>
    <row customHeight="1" ht="18">
      <c r="A11" s="108" t="s">
        <v>88</v>
      </c>
      <c r="B11" s="108" t="s">
        <v>156</v>
      </c>
      <c r="C11" s="19">
        <v>166488</v>
      </c>
      <c r="D11" s="19">
        <v>166488</v>
      </c>
      <c r="E11" s="19">
        <v>166488</v>
      </c>
      <c r="F11" s="19"/>
      <c r="G11" s="19"/>
    </row>
    <row customHeight="1" ht="18">
      <c r="A12" s="106" t="s">
        <v>89</v>
      </c>
      <c r="B12" s="106" t="s">
        <v>90</v>
      </c>
      <c r="C12" s="19">
        <v>2093224.68</v>
      </c>
      <c r="D12" s="19">
        <v>2093224.68</v>
      </c>
      <c r="E12" s="19">
        <v>2093224.68</v>
      </c>
      <c r="F12" s="19"/>
      <c r="G12" s="19"/>
    </row>
    <row customHeight="1" ht="18">
      <c r="A13" s="107" t="s">
        <v>91</v>
      </c>
      <c r="B13" s="107" t="s">
        <v>157</v>
      </c>
      <c r="C13" s="19">
        <v>2093224.68</v>
      </c>
      <c r="D13" s="19">
        <v>2093224.68</v>
      </c>
      <c r="E13" s="19">
        <v>2093224.68</v>
      </c>
      <c r="F13" s="19"/>
      <c r="G13" s="19"/>
    </row>
    <row customHeight="1" ht="18">
      <c r="A14" s="108" t="s">
        <v>92</v>
      </c>
      <c r="B14" s="108" t="s">
        <v>158</v>
      </c>
      <c r="C14" s="19">
        <v>936676.2</v>
      </c>
      <c r="D14" s="19">
        <v>936676.2</v>
      </c>
      <c r="E14" s="19">
        <v>936676.2</v>
      </c>
      <c r="F14" s="19"/>
      <c r="G14" s="19"/>
    </row>
    <row customHeight="1" ht="18">
      <c r="A15" s="108" t="s">
        <v>93</v>
      </c>
      <c r="B15" s="108" t="s">
        <v>159</v>
      </c>
      <c r="C15" s="19">
        <v>1156548.48</v>
      </c>
      <c r="D15" s="19">
        <v>1156548.48</v>
      </c>
      <c r="E15" s="19">
        <v>1156548.48</v>
      </c>
      <c r="F15" s="19"/>
      <c r="G15" s="19"/>
    </row>
    <row customHeight="1" ht="18">
      <c r="A16" s="106" t="s">
        <v>94</v>
      </c>
      <c r="B16" s="106" t="s">
        <v>95</v>
      </c>
      <c r="C16" s="19">
        <v>552071.25</v>
      </c>
      <c r="D16" s="19">
        <v>552071.25</v>
      </c>
      <c r="E16" s="19">
        <v>552071.25</v>
      </c>
      <c r="F16" s="19"/>
      <c r="G16" s="19"/>
    </row>
    <row customHeight="1" ht="18">
      <c r="A17" s="107" t="s">
        <v>96</v>
      </c>
      <c r="B17" s="107" t="s">
        <v>160</v>
      </c>
      <c r="C17" s="19">
        <v>552071.25</v>
      </c>
      <c r="D17" s="19">
        <v>552071.25</v>
      </c>
      <c r="E17" s="19">
        <v>552071.25</v>
      </c>
      <c r="F17" s="19"/>
      <c r="G17" s="19"/>
    </row>
    <row customHeight="1" ht="18">
      <c r="A18" s="108" t="s">
        <v>97</v>
      </c>
      <c r="B18" s="108" t="s">
        <v>161</v>
      </c>
      <c r="C18" s="19">
        <v>513218.39</v>
      </c>
      <c r="D18" s="19">
        <v>513218.39</v>
      </c>
      <c r="E18" s="19">
        <v>513218.39</v>
      </c>
      <c r="F18" s="19"/>
      <c r="G18" s="19"/>
    </row>
    <row customHeight="1" ht="18">
      <c r="A19" s="108" t="s">
        <v>98</v>
      </c>
      <c r="B19" s="108" t="s">
        <v>162</v>
      </c>
      <c r="C19" s="19">
        <v>38852.86</v>
      </c>
      <c r="D19" s="19">
        <v>38852.86</v>
      </c>
      <c r="E19" s="19">
        <v>38852.86</v>
      </c>
      <c r="F19" s="19"/>
      <c r="G19" s="19"/>
    </row>
    <row customHeight="1" ht="18">
      <c r="A20" s="106" t="s">
        <v>99</v>
      </c>
      <c r="B20" s="106" t="s">
        <v>100</v>
      </c>
      <c r="C20" s="19">
        <v>867411.36</v>
      </c>
      <c r="D20" s="19">
        <v>867411.36</v>
      </c>
      <c r="E20" s="19">
        <v>867411.36</v>
      </c>
      <c r="F20" s="19"/>
      <c r="G20" s="19"/>
    </row>
    <row customHeight="1" ht="18">
      <c r="A21" s="107" t="s">
        <v>101</v>
      </c>
      <c r="B21" s="107" t="s">
        <v>163</v>
      </c>
      <c r="C21" s="19">
        <v>867411.36</v>
      </c>
      <c r="D21" s="19">
        <v>867411.36</v>
      </c>
      <c r="E21" s="19">
        <v>867411.36</v>
      </c>
      <c r="F21" s="19"/>
      <c r="G21" s="19"/>
    </row>
    <row customHeight="1" ht="18">
      <c r="A22" s="108" t="s">
        <v>102</v>
      </c>
      <c r="B22" s="108" t="s">
        <v>164</v>
      </c>
      <c r="C22" s="19">
        <v>867411.36</v>
      </c>
      <c r="D22" s="19">
        <v>867411.36</v>
      </c>
      <c r="E22" s="19">
        <v>867411.36</v>
      </c>
      <c r="F22" s="19"/>
      <c r="G22" s="19"/>
    </row>
    <row customHeight="1" ht="18">
      <c r="A23" s="109" t="s">
        <v>106</v>
      </c>
      <c r="B23" s="110" t="s">
        <v>106</v>
      </c>
      <c r="C23" s="19">
        <v>13286174.97</v>
      </c>
      <c r="D23" s="19">
        <v>13237255.7</v>
      </c>
      <c r="E23" s="19">
        <v>12968222.29</v>
      </c>
      <c r="F23" s="19">
        <v>269033.41</v>
      </c>
      <c r="G23" s="19">
        <v>48919.27</v>
      </c>
    </row>
  </sheetData>
  <mergeCells count="7">
    <mergeCell ref="A2:G2"/>
    <mergeCell ref="A4:B4"/>
    <mergeCell ref="A3:E3"/>
    <mergeCell ref="A23:B23"/>
    <mergeCell ref="G4:G5"/>
    <mergeCell ref="D4:F4"/>
    <mergeCell ref="C4:C5"/>
  </mergeCells>
  <printOptions horizontalCentered="1"/>
  <pageMargins left="0.39" right="0.39" top="0.58" bottom="0.58" header="0.50" footer="0.50"/>
  <pageSetup paperSize="9" scale="0" fitToHeight="10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EAA2E3A-A802-4281-9F23-3ACF757017C5}" mc:Ignorable="x14ac xr xr2 xr3">
  <sheetPr>
    <outlinePr summaryRight="0" summaryBelow="0"/>
    <pageSetUpPr fitToPage="1"/>
  </sheetPr>
  <dimension ref="A1:F7"/>
  <sheetViews>
    <sheetView topLeftCell="A1" showZeros="0" workbookViewId="0" tabSelected="1"/>
  </sheetViews>
  <sheetFormatPr defaultColWidth="9.140625" customHeight="1" defaultRowHeight="14.25"/>
  <cols>
    <col min="1" max="1" width="23.57421875" customWidth="1"/>
    <col min="2" max="6" width="22.8515625" customWidth="1"/>
  </cols>
  <sheetData>
    <row customHeight="1" ht="15">
      <c r="A1" s="111"/>
      <c r="B1" s="112"/>
      <c r="C1" s="65"/>
      <c r="F1" s="113" t="s">
        <v>165</v>
      </c>
    </row>
    <row customHeight="1" ht="39">
      <c r="A2" s="34">
        <f>"2025"&amp;"年一般公共预算“三公”经费支出预算表"</f>
      </c>
      <c r="B2" s="114"/>
      <c r="C2" s="114"/>
      <c r="D2" s="114"/>
      <c r="E2" s="114"/>
      <c r="F2" s="114"/>
    </row>
    <row customHeight="1" ht="18.75">
      <c r="A3" s="11">
        <f>"单位名称："&amp;"耿马傣族佤族自治县孟定下城国门学校"</f>
      </c>
      <c r="B3" s="112"/>
      <c r="C3" s="65"/>
      <c r="D3" s="66"/>
      <c r="F3" s="113" t="s">
        <v>166</v>
      </c>
    </row>
    <row customHeight="1" ht="18.75">
      <c r="A4" s="68" t="s">
        <v>167</v>
      </c>
      <c r="B4" s="15" t="s">
        <v>168</v>
      </c>
      <c r="C4" s="13" t="s">
        <v>169</v>
      </c>
      <c r="D4" s="71"/>
      <c r="E4" s="14"/>
      <c r="F4" s="15" t="s">
        <v>170</v>
      </c>
    </row>
    <row customHeight="1" ht="18.75">
      <c r="A5" s="115"/>
      <c r="B5" s="17"/>
      <c r="C5" s="73" t="s">
        <v>57</v>
      </c>
      <c r="D5" s="73" t="s">
        <v>171</v>
      </c>
      <c r="E5" s="73" t="s">
        <v>172</v>
      </c>
      <c r="F5" s="17"/>
    </row>
    <row customHeight="1" ht="18.75">
      <c r="A6" s="116">
        <v>1</v>
      </c>
      <c r="B6" s="117">
        <v>2</v>
      </c>
      <c r="C6" s="118">
        <v>3</v>
      </c>
      <c r="D6" s="118">
        <v>4</v>
      </c>
      <c r="E6" s="118">
        <v>5</v>
      </c>
      <c r="F6" s="117">
        <v>6</v>
      </c>
    </row>
    <row customHeight="1" ht="18.75">
      <c r="A7" s="119"/>
      <c r="B7" s="119"/>
      <c r="C7" s="119"/>
      <c r="D7" s="119"/>
      <c r="E7" s="119"/>
      <c r="F7" s="119"/>
    </row>
  </sheetData>
  <mergeCells count="6">
    <mergeCell ref="A2:F2"/>
    <mergeCell ref="A3:C3"/>
    <mergeCell ref="A4:A5"/>
    <mergeCell ref="B4:B5"/>
    <mergeCell ref="C4:E4"/>
    <mergeCell ref="F4:F5"/>
  </mergeCells>
  <printOptions horizontalCentered="1"/>
  <pageMargins left="0.39" right="0.39" top="0.58" bottom="0.58" header="0.51" footer="0.51"/>
  <pageSetup paperSize="9" scale="0" fitToHeight="10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BABF5E6-F468-12F5-670B-A4B80B03BF04}" mc:Ignorable="x14ac xr xr2 xr3">
  <sheetPr>
    <outlinePr summaryRight="0" summaryBelow="0"/>
    <pageSetUpPr fitToPage="1"/>
  </sheetPr>
  <dimension ref="A1:W33"/>
  <sheetViews>
    <sheetView topLeftCell="L1" showZeros="0" workbookViewId="0" tabSelected="1"/>
  </sheetViews>
  <sheetFormatPr defaultColWidth="9.140625" customHeight="1" defaultRowHeight="14.25"/>
  <cols>
    <col min="1" max="1" width="32.8515625" customWidth="1"/>
    <col min="2" max="2" width="25.421875" customWidth="1"/>
    <col min="3" max="3" width="26.57421875" customWidth="1"/>
    <col min="4" max="4" width="10.140625" customWidth="1"/>
    <col min="5" max="5" width="28.59375" customWidth="1"/>
    <col min="6" max="6" width="10.28125" customWidth="1"/>
    <col min="7" max="7" width="23.00390625" customWidth="1"/>
    <col min="8" max="21" width="19.8515625" customWidth="1"/>
    <col min="22" max="23" width="20.00390625" customWidth="1"/>
  </cols>
  <sheetData>
    <row customHeight="1" ht="15">
      <c r="B1" s="120"/>
      <c r="D1" s="121"/>
      <c r="E1" s="121"/>
      <c r="F1" s="121"/>
      <c r="G1" s="121"/>
      <c r="H1" s="32"/>
      <c r="I1" s="32"/>
      <c r="J1" s="32"/>
      <c r="K1" s="32"/>
      <c r="L1" s="32"/>
      <c r="M1" s="32"/>
      <c r="N1" s="66"/>
      <c r="O1" s="66"/>
      <c r="P1" s="66"/>
      <c r="Q1" s="32"/>
      <c r="U1" s="120"/>
      <c r="W1" s="33" t="s">
        <v>173</v>
      </c>
    </row>
    <row customHeight="1" ht="39.75">
      <c r="A2" s="34">
        <f>"2025"&amp;"年部门基本支出预算表"</f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22"/>
      <c r="O2" s="122"/>
      <c r="P2" s="122"/>
      <c r="Q2" s="114"/>
      <c r="R2" s="114"/>
      <c r="S2" s="114"/>
      <c r="T2" s="114"/>
      <c r="U2" s="114"/>
      <c r="V2" s="114"/>
      <c r="W2" s="114"/>
    </row>
    <row customHeight="1" ht="18.75">
      <c r="A3" s="83">
        <f>"单位名称："&amp;"耿马傣族佤族自治县孟定下城国门学校"</f>
      </c>
      <c r="B3" s="123"/>
      <c r="C3" s="123"/>
      <c r="D3" s="123"/>
      <c r="E3" s="123"/>
      <c r="F3" s="123"/>
      <c r="G3" s="123"/>
      <c r="H3" s="38"/>
      <c r="I3" s="38"/>
      <c r="J3" s="38"/>
      <c r="K3" s="38"/>
      <c r="L3" s="38"/>
      <c r="M3" s="38"/>
      <c r="N3" s="37"/>
      <c r="O3" s="37"/>
      <c r="P3" s="37"/>
      <c r="Q3" s="38"/>
      <c r="U3" s="120"/>
      <c r="W3" s="33" t="s">
        <v>166</v>
      </c>
    </row>
    <row customHeight="1" ht="18">
      <c r="A4" s="68" t="s">
        <v>174</v>
      </c>
      <c r="B4" s="68" t="s">
        <v>175</v>
      </c>
      <c r="C4" s="68" t="s">
        <v>176</v>
      </c>
      <c r="D4" s="68" t="s">
        <v>177</v>
      </c>
      <c r="E4" s="68" t="s">
        <v>178</v>
      </c>
      <c r="F4" s="68" t="s">
        <v>179</v>
      </c>
      <c r="G4" s="68" t="s">
        <v>180</v>
      </c>
      <c r="H4" s="101" t="s">
        <v>181</v>
      </c>
      <c r="I4" s="124" t="s">
        <v>181</v>
      </c>
      <c r="J4" s="124"/>
      <c r="K4" s="124"/>
      <c r="L4" s="124"/>
      <c r="M4" s="124"/>
      <c r="N4" s="71"/>
      <c r="O4" s="71"/>
      <c r="P4" s="71"/>
      <c r="Q4" s="69" t="s">
        <v>61</v>
      </c>
      <c r="R4" s="124" t="s">
        <v>77</v>
      </c>
      <c r="S4" s="124"/>
      <c r="T4" s="124"/>
      <c r="U4" s="124"/>
      <c r="V4" s="124"/>
      <c r="W4" s="125"/>
    </row>
    <row customHeight="1" ht="18">
      <c r="A5" s="126"/>
      <c r="B5" s="127"/>
      <c r="C5" s="126"/>
      <c r="D5" s="126"/>
      <c r="E5" s="126"/>
      <c r="F5" s="126"/>
      <c r="G5" s="126"/>
      <c r="H5" s="100" t="s">
        <v>182</v>
      </c>
      <c r="I5" s="101" t="s">
        <v>58</v>
      </c>
      <c r="J5" s="124"/>
      <c r="K5" s="124"/>
      <c r="L5" s="124"/>
      <c r="M5" s="125"/>
      <c r="N5" s="13" t="s">
        <v>183</v>
      </c>
      <c r="O5" s="71"/>
      <c r="P5" s="14"/>
      <c r="Q5" s="68" t="s">
        <v>61</v>
      </c>
      <c r="R5" s="101" t="s">
        <v>77</v>
      </c>
      <c r="S5" s="69" t="s">
        <v>64</v>
      </c>
      <c r="T5" s="124" t="s">
        <v>77</v>
      </c>
      <c r="U5" s="69" t="s">
        <v>66</v>
      </c>
      <c r="V5" s="69" t="s">
        <v>67</v>
      </c>
      <c r="W5" s="70" t="s">
        <v>68</v>
      </c>
    </row>
    <row customHeight="1" ht="18.75">
      <c r="A6" s="128"/>
      <c r="B6" s="128"/>
      <c r="C6" s="128"/>
      <c r="D6" s="128"/>
      <c r="E6" s="128"/>
      <c r="F6" s="128"/>
      <c r="G6" s="128"/>
      <c r="H6" s="128"/>
      <c r="I6" s="129" t="s">
        <v>184</v>
      </c>
      <c r="J6" s="68" t="s">
        <v>185</v>
      </c>
      <c r="K6" s="68" t="s">
        <v>186</v>
      </c>
      <c r="L6" s="68" t="s">
        <v>187</v>
      </c>
      <c r="M6" s="68" t="s">
        <v>188</v>
      </c>
      <c r="N6" s="68" t="s">
        <v>58</v>
      </c>
      <c r="O6" s="68" t="s">
        <v>59</v>
      </c>
      <c r="P6" s="68" t="s">
        <v>60</v>
      </c>
      <c r="Q6" s="128"/>
      <c r="R6" s="68" t="s">
        <v>57</v>
      </c>
      <c r="S6" s="68" t="s">
        <v>64</v>
      </c>
      <c r="T6" s="68" t="s">
        <v>189</v>
      </c>
      <c r="U6" s="68" t="s">
        <v>66</v>
      </c>
      <c r="V6" s="68" t="s">
        <v>67</v>
      </c>
      <c r="W6" s="68" t="s">
        <v>68</v>
      </c>
    </row>
    <row customHeight="1" ht="37.5">
      <c r="A7" s="130"/>
      <c r="B7" s="130"/>
      <c r="C7" s="130"/>
      <c r="D7" s="130"/>
      <c r="E7" s="130"/>
      <c r="F7" s="130"/>
      <c r="G7" s="130"/>
      <c r="H7" s="130"/>
      <c r="I7" s="74"/>
      <c r="J7" s="115" t="s">
        <v>190</v>
      </c>
      <c r="K7" s="115" t="s">
        <v>186</v>
      </c>
      <c r="L7" s="115" t="s">
        <v>187</v>
      </c>
      <c r="M7" s="115" t="s">
        <v>188</v>
      </c>
      <c r="N7" s="115" t="s">
        <v>186</v>
      </c>
      <c r="O7" s="115" t="s">
        <v>187</v>
      </c>
      <c r="P7" s="115" t="s">
        <v>188</v>
      </c>
      <c r="Q7" s="115" t="s">
        <v>61</v>
      </c>
      <c r="R7" s="115" t="s">
        <v>57</v>
      </c>
      <c r="S7" s="115" t="s">
        <v>64</v>
      </c>
      <c r="T7" s="115" t="s">
        <v>189</v>
      </c>
      <c r="U7" s="115" t="s">
        <v>66</v>
      </c>
      <c r="V7" s="115" t="s">
        <v>67</v>
      </c>
      <c r="W7" s="115" t="s">
        <v>68</v>
      </c>
    </row>
    <row customHeight="1" ht="19.5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  <c r="T8" s="131">
        <v>20</v>
      </c>
      <c r="U8" s="131">
        <v>21</v>
      </c>
      <c r="V8" s="131">
        <v>22</v>
      </c>
      <c r="W8" s="131">
        <v>23</v>
      </c>
    </row>
    <row customHeight="1" ht="21">
      <c r="A9" s="18" t="s">
        <v>70</v>
      </c>
      <c r="B9" s="18"/>
      <c r="C9" s="18"/>
      <c r="D9" s="18"/>
      <c r="E9" s="18"/>
      <c r="F9" s="18"/>
      <c r="G9" s="18"/>
      <c r="H9" s="19">
        <v>13237255.7</v>
      </c>
      <c r="I9" s="19">
        <v>13237255.7</v>
      </c>
      <c r="J9" s="19"/>
      <c r="K9" s="19"/>
      <c r="L9" s="19">
        <v>13237255.7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customHeight="1" ht="21">
      <c r="A10" s="18" t="s">
        <v>70</v>
      </c>
      <c r="B10" s="132" t="s">
        <v>191</v>
      </c>
      <c r="C10" s="132" t="s">
        <v>192</v>
      </c>
      <c r="D10" s="132" t="s">
        <v>86</v>
      </c>
      <c r="E10" s="132" t="s">
        <v>154</v>
      </c>
      <c r="F10" s="132" t="s">
        <v>193</v>
      </c>
      <c r="G10" s="132" t="s">
        <v>194</v>
      </c>
      <c r="H10" s="19">
        <v>3721992</v>
      </c>
      <c r="I10" s="19">
        <v>3721992</v>
      </c>
      <c r="J10" s="19"/>
      <c r="K10" s="19"/>
      <c r="L10" s="19">
        <v>3721992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customHeight="1" ht="21">
      <c r="A11" s="18" t="s">
        <v>70</v>
      </c>
      <c r="B11" s="132" t="s">
        <v>191</v>
      </c>
      <c r="C11" s="132" t="s">
        <v>192</v>
      </c>
      <c r="D11" s="132" t="s">
        <v>86</v>
      </c>
      <c r="E11" s="132" t="s">
        <v>154</v>
      </c>
      <c r="F11" s="132" t="s">
        <v>195</v>
      </c>
      <c r="G11" s="132" t="s">
        <v>196</v>
      </c>
      <c r="H11" s="19">
        <v>638976</v>
      </c>
      <c r="I11" s="19">
        <v>638976</v>
      </c>
      <c r="J11" s="19"/>
      <c r="K11" s="19"/>
      <c r="L11" s="19">
        <v>638976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customHeight="1" ht="21">
      <c r="A12" s="18" t="s">
        <v>70</v>
      </c>
      <c r="B12" s="132" t="s">
        <v>197</v>
      </c>
      <c r="C12" s="132" t="s">
        <v>198</v>
      </c>
      <c r="D12" s="132" t="s">
        <v>86</v>
      </c>
      <c r="E12" s="132" t="s">
        <v>154</v>
      </c>
      <c r="F12" s="132" t="s">
        <v>195</v>
      </c>
      <c r="G12" s="132" t="s">
        <v>196</v>
      </c>
      <c r="H12" s="19">
        <v>402000</v>
      </c>
      <c r="I12" s="19">
        <v>402000</v>
      </c>
      <c r="J12" s="19"/>
      <c r="K12" s="19"/>
      <c r="L12" s="19">
        <v>402000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customHeight="1" ht="21">
      <c r="A13" s="18" t="s">
        <v>70</v>
      </c>
      <c r="B13" s="132" t="s">
        <v>199</v>
      </c>
      <c r="C13" s="132" t="s">
        <v>200</v>
      </c>
      <c r="D13" s="132" t="s">
        <v>86</v>
      </c>
      <c r="E13" s="132" t="s">
        <v>154</v>
      </c>
      <c r="F13" s="132" t="s">
        <v>195</v>
      </c>
      <c r="G13" s="132" t="s">
        <v>196</v>
      </c>
      <c r="H13" s="19">
        <v>402000</v>
      </c>
      <c r="I13" s="19">
        <v>402000</v>
      </c>
      <c r="J13" s="19"/>
      <c r="K13" s="19"/>
      <c r="L13" s="19">
        <v>402000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customHeight="1" ht="21">
      <c r="A14" s="18" t="s">
        <v>70</v>
      </c>
      <c r="B14" s="132" t="s">
        <v>201</v>
      </c>
      <c r="C14" s="132" t="s">
        <v>202</v>
      </c>
      <c r="D14" s="132" t="s">
        <v>86</v>
      </c>
      <c r="E14" s="132" t="s">
        <v>154</v>
      </c>
      <c r="F14" s="132" t="s">
        <v>203</v>
      </c>
      <c r="G14" s="132" t="s">
        <v>204</v>
      </c>
      <c r="H14" s="19">
        <v>1918680</v>
      </c>
      <c r="I14" s="19">
        <v>1918680</v>
      </c>
      <c r="J14" s="19"/>
      <c r="K14" s="19"/>
      <c r="L14" s="19">
        <v>1918680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customHeight="1" ht="21">
      <c r="A15" s="18" t="s">
        <v>70</v>
      </c>
      <c r="B15" s="132" t="s">
        <v>205</v>
      </c>
      <c r="C15" s="132" t="s">
        <v>206</v>
      </c>
      <c r="D15" s="132" t="s">
        <v>86</v>
      </c>
      <c r="E15" s="132" t="s">
        <v>154</v>
      </c>
      <c r="F15" s="132" t="s">
        <v>203</v>
      </c>
      <c r="G15" s="132" t="s">
        <v>204</v>
      </c>
      <c r="H15" s="19">
        <v>1206000</v>
      </c>
      <c r="I15" s="19">
        <v>1206000</v>
      </c>
      <c r="J15" s="19"/>
      <c r="K15" s="19"/>
      <c r="L15" s="19">
        <v>1206000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customHeight="1" ht="21">
      <c r="A16" s="18" t="s">
        <v>70</v>
      </c>
      <c r="B16" s="132" t="s">
        <v>207</v>
      </c>
      <c r="C16" s="132" t="s">
        <v>208</v>
      </c>
      <c r="D16" s="132" t="s">
        <v>86</v>
      </c>
      <c r="E16" s="132" t="s">
        <v>154</v>
      </c>
      <c r="F16" s="132" t="s">
        <v>203</v>
      </c>
      <c r="G16" s="132" t="s">
        <v>204</v>
      </c>
      <c r="H16" s="19">
        <v>948780</v>
      </c>
      <c r="I16" s="19">
        <v>948780</v>
      </c>
      <c r="J16" s="19"/>
      <c r="K16" s="19"/>
      <c r="L16" s="19">
        <v>948780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customHeight="1" ht="21">
      <c r="A17" s="18" t="s">
        <v>70</v>
      </c>
      <c r="B17" s="132" t="s">
        <v>209</v>
      </c>
      <c r="C17" s="132" t="s">
        <v>210</v>
      </c>
      <c r="D17" s="132" t="s">
        <v>93</v>
      </c>
      <c r="E17" s="132" t="s">
        <v>159</v>
      </c>
      <c r="F17" s="132" t="s">
        <v>211</v>
      </c>
      <c r="G17" s="132" t="s">
        <v>212</v>
      </c>
      <c r="H17" s="19">
        <v>1156548.48</v>
      </c>
      <c r="I17" s="19">
        <v>1156548.48</v>
      </c>
      <c r="J17" s="19"/>
      <c r="K17" s="19"/>
      <c r="L17" s="19">
        <v>1156548.48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customHeight="1" ht="21">
      <c r="A18" s="18" t="s">
        <v>70</v>
      </c>
      <c r="B18" s="132" t="s">
        <v>209</v>
      </c>
      <c r="C18" s="132" t="s">
        <v>210</v>
      </c>
      <c r="D18" s="132" t="s">
        <v>213</v>
      </c>
      <c r="E18" s="132" t="s">
        <v>214</v>
      </c>
      <c r="F18" s="132" t="s">
        <v>215</v>
      </c>
      <c r="G18" s="132" t="s">
        <v>216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customHeight="1" ht="21">
      <c r="A19" s="18" t="s">
        <v>70</v>
      </c>
      <c r="B19" s="132" t="s">
        <v>209</v>
      </c>
      <c r="C19" s="132" t="s">
        <v>210</v>
      </c>
      <c r="D19" s="132" t="s">
        <v>217</v>
      </c>
      <c r="E19" s="132" t="s">
        <v>218</v>
      </c>
      <c r="F19" s="132" t="s">
        <v>219</v>
      </c>
      <c r="G19" s="132" t="s">
        <v>220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customHeight="1" ht="21">
      <c r="A20" s="18" t="s">
        <v>70</v>
      </c>
      <c r="B20" s="132" t="s">
        <v>209</v>
      </c>
      <c r="C20" s="132" t="s">
        <v>210</v>
      </c>
      <c r="D20" s="132" t="s">
        <v>97</v>
      </c>
      <c r="E20" s="132" t="s">
        <v>161</v>
      </c>
      <c r="F20" s="132" t="s">
        <v>219</v>
      </c>
      <c r="G20" s="132" t="s">
        <v>220</v>
      </c>
      <c r="H20" s="19">
        <v>513218.39</v>
      </c>
      <c r="I20" s="19">
        <v>513218.39</v>
      </c>
      <c r="J20" s="19"/>
      <c r="K20" s="19"/>
      <c r="L20" s="19">
        <v>513218.39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customHeight="1" ht="21">
      <c r="A21" s="18" t="s">
        <v>70</v>
      </c>
      <c r="B21" s="132" t="s">
        <v>209</v>
      </c>
      <c r="C21" s="132" t="s">
        <v>210</v>
      </c>
      <c r="D21" s="132" t="s">
        <v>221</v>
      </c>
      <c r="E21" s="132" t="s">
        <v>222</v>
      </c>
      <c r="F21" s="132" t="s">
        <v>223</v>
      </c>
      <c r="G21" s="132" t="s">
        <v>224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customHeight="1" ht="21">
      <c r="A22" s="18" t="s">
        <v>70</v>
      </c>
      <c r="B22" s="132" t="s">
        <v>209</v>
      </c>
      <c r="C22" s="132" t="s">
        <v>210</v>
      </c>
      <c r="D22" s="132" t="s">
        <v>86</v>
      </c>
      <c r="E22" s="132" t="s">
        <v>154</v>
      </c>
      <c r="F22" s="132" t="s">
        <v>225</v>
      </c>
      <c r="G22" s="132" t="s">
        <v>226</v>
      </c>
      <c r="H22" s="19">
        <v>50599</v>
      </c>
      <c r="I22" s="19">
        <v>50599</v>
      </c>
      <c r="J22" s="19"/>
      <c r="K22" s="19"/>
      <c r="L22" s="19">
        <v>50599</v>
      </c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customHeight="1" ht="21">
      <c r="A23" s="18" t="s">
        <v>70</v>
      </c>
      <c r="B23" s="132" t="s">
        <v>209</v>
      </c>
      <c r="C23" s="132" t="s">
        <v>210</v>
      </c>
      <c r="D23" s="132" t="s">
        <v>98</v>
      </c>
      <c r="E23" s="132" t="s">
        <v>162</v>
      </c>
      <c r="F23" s="132" t="s">
        <v>225</v>
      </c>
      <c r="G23" s="132" t="s">
        <v>226</v>
      </c>
      <c r="H23" s="19">
        <v>24396</v>
      </c>
      <c r="I23" s="19">
        <v>24396</v>
      </c>
      <c r="J23" s="19"/>
      <c r="K23" s="19"/>
      <c r="L23" s="19">
        <v>24396</v>
      </c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customHeight="1" ht="21">
      <c r="A24" s="18" t="s">
        <v>70</v>
      </c>
      <c r="B24" s="132" t="s">
        <v>209</v>
      </c>
      <c r="C24" s="132" t="s">
        <v>210</v>
      </c>
      <c r="D24" s="132" t="s">
        <v>98</v>
      </c>
      <c r="E24" s="132" t="s">
        <v>162</v>
      </c>
      <c r="F24" s="132" t="s">
        <v>225</v>
      </c>
      <c r="G24" s="132" t="s">
        <v>226</v>
      </c>
      <c r="H24" s="19">
        <v>14456.86</v>
      </c>
      <c r="I24" s="19">
        <v>14456.86</v>
      </c>
      <c r="J24" s="19"/>
      <c r="K24" s="19"/>
      <c r="L24" s="19">
        <v>14456.86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customHeight="1" ht="21">
      <c r="A25" s="18" t="s">
        <v>70</v>
      </c>
      <c r="B25" s="132" t="s">
        <v>227</v>
      </c>
      <c r="C25" s="132" t="s">
        <v>164</v>
      </c>
      <c r="D25" s="132" t="s">
        <v>102</v>
      </c>
      <c r="E25" s="132" t="s">
        <v>164</v>
      </c>
      <c r="F25" s="132" t="s">
        <v>228</v>
      </c>
      <c r="G25" s="132" t="s">
        <v>164</v>
      </c>
      <c r="H25" s="19">
        <v>867411.36</v>
      </c>
      <c r="I25" s="19">
        <v>867411.36</v>
      </c>
      <c r="J25" s="19"/>
      <c r="K25" s="19"/>
      <c r="L25" s="19">
        <v>867411.36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customHeight="1" ht="21">
      <c r="A26" s="18" t="s">
        <v>70</v>
      </c>
      <c r="B26" s="132" t="s">
        <v>229</v>
      </c>
      <c r="C26" s="132" t="s">
        <v>230</v>
      </c>
      <c r="D26" s="132" t="s">
        <v>86</v>
      </c>
      <c r="E26" s="132" t="s">
        <v>154</v>
      </c>
      <c r="F26" s="132" t="s">
        <v>231</v>
      </c>
      <c r="G26" s="132" t="s">
        <v>232</v>
      </c>
      <c r="H26" s="19">
        <v>23716.8</v>
      </c>
      <c r="I26" s="19">
        <v>23716.8</v>
      </c>
      <c r="J26" s="19"/>
      <c r="K26" s="19"/>
      <c r="L26" s="19">
        <v>23716.8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customHeight="1" ht="21">
      <c r="A27" s="18" t="s">
        <v>70</v>
      </c>
      <c r="B27" s="132" t="s">
        <v>233</v>
      </c>
      <c r="C27" s="132" t="s">
        <v>234</v>
      </c>
      <c r="D27" s="132" t="s">
        <v>86</v>
      </c>
      <c r="E27" s="132" t="s">
        <v>154</v>
      </c>
      <c r="F27" s="132" t="s">
        <v>235</v>
      </c>
      <c r="G27" s="132" t="s">
        <v>234</v>
      </c>
      <c r="H27" s="19">
        <v>144568.56</v>
      </c>
      <c r="I27" s="19">
        <v>144568.56</v>
      </c>
      <c r="J27" s="19"/>
      <c r="K27" s="19"/>
      <c r="L27" s="19">
        <v>144568.56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customHeight="1" ht="21">
      <c r="A28" s="18" t="s">
        <v>70</v>
      </c>
      <c r="B28" s="132" t="s">
        <v>236</v>
      </c>
      <c r="C28" s="132" t="s">
        <v>237</v>
      </c>
      <c r="D28" s="132" t="s">
        <v>86</v>
      </c>
      <c r="E28" s="132" t="s">
        <v>154</v>
      </c>
      <c r="F28" s="132" t="s">
        <v>238</v>
      </c>
      <c r="G28" s="132" t="s">
        <v>239</v>
      </c>
      <c r="H28" s="19">
        <v>100748.05</v>
      </c>
      <c r="I28" s="19">
        <v>100748.05</v>
      </c>
      <c r="J28" s="19"/>
      <c r="K28" s="19"/>
      <c r="L28" s="19">
        <v>100748.05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customHeight="1" ht="21">
      <c r="A29" s="18" t="s">
        <v>70</v>
      </c>
      <c r="B29" s="132" t="s">
        <v>240</v>
      </c>
      <c r="C29" s="132" t="s">
        <v>241</v>
      </c>
      <c r="D29" s="132" t="s">
        <v>92</v>
      </c>
      <c r="E29" s="132" t="s">
        <v>158</v>
      </c>
      <c r="F29" s="132" t="s">
        <v>242</v>
      </c>
      <c r="G29" s="132" t="s">
        <v>243</v>
      </c>
      <c r="H29" s="19">
        <v>936676.2</v>
      </c>
      <c r="I29" s="19">
        <v>936676.2</v>
      </c>
      <c r="J29" s="19"/>
      <c r="K29" s="19"/>
      <c r="L29" s="19">
        <v>936676.2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customHeight="1" ht="21">
      <c r="A30" s="18" t="s">
        <v>70</v>
      </c>
      <c r="B30" s="132" t="s">
        <v>244</v>
      </c>
      <c r="C30" s="132" t="s">
        <v>245</v>
      </c>
      <c r="D30" s="132" t="s">
        <v>88</v>
      </c>
      <c r="E30" s="132" t="s">
        <v>156</v>
      </c>
      <c r="F30" s="132" t="s">
        <v>246</v>
      </c>
      <c r="G30" s="132" t="s">
        <v>247</v>
      </c>
      <c r="H30" s="19">
        <v>17808</v>
      </c>
      <c r="I30" s="19">
        <v>17808</v>
      </c>
      <c r="J30" s="19"/>
      <c r="K30" s="19"/>
      <c r="L30" s="19">
        <v>17808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customHeight="1" ht="21">
      <c r="A31" s="18" t="s">
        <v>70</v>
      </c>
      <c r="B31" s="132" t="s">
        <v>248</v>
      </c>
      <c r="C31" s="132" t="s">
        <v>249</v>
      </c>
      <c r="D31" s="132" t="s">
        <v>88</v>
      </c>
      <c r="E31" s="132" t="s">
        <v>156</v>
      </c>
      <c r="F31" s="132" t="s">
        <v>246</v>
      </c>
      <c r="G31" s="132" t="s">
        <v>247</v>
      </c>
      <c r="H31" s="19">
        <v>148680</v>
      </c>
      <c r="I31" s="19">
        <v>148680</v>
      </c>
      <c r="J31" s="19"/>
      <c r="K31" s="19"/>
      <c r="L31" s="19">
        <v>148680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customHeight="1" ht="21">
      <c r="A32" s="18" t="s">
        <v>70</v>
      </c>
      <c r="B32" s="132" t="s">
        <v>209</v>
      </c>
      <c r="C32" s="132" t="s">
        <v>210</v>
      </c>
      <c r="D32" s="132" t="s">
        <v>217</v>
      </c>
      <c r="E32" s="132" t="s">
        <v>218</v>
      </c>
      <c r="F32" s="132" t="s">
        <v>250</v>
      </c>
      <c r="G32" s="132" t="s">
        <v>251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customHeight="1" ht="21">
      <c r="A33" s="133" t="s">
        <v>106</v>
      </c>
      <c r="B33" s="134"/>
      <c r="C33" s="134"/>
      <c r="D33" s="134"/>
      <c r="E33" s="134"/>
      <c r="F33" s="134"/>
      <c r="G33" s="135"/>
      <c r="H33" s="19">
        <v>13237255.7</v>
      </c>
      <c r="I33" s="19">
        <v>13237255.7</v>
      </c>
      <c r="J33" s="19"/>
      <c r="K33" s="19"/>
      <c r="L33" s="19">
        <v>13237255.7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</sheetData>
  <mergeCells count="30">
    <mergeCell ref="A2:W2"/>
    <mergeCell ref="A3:G3"/>
    <mergeCell ref="A4:A7"/>
    <mergeCell ref="B4:B7"/>
    <mergeCell ref="C4:C7"/>
    <mergeCell ref="D4:D7"/>
    <mergeCell ref="E4:E7"/>
    <mergeCell ref="F4:F7"/>
    <mergeCell ref="G4:G7"/>
    <mergeCell ref="I5:M5"/>
    <mergeCell ref="Q5:Q7"/>
    <mergeCell ref="R5:W5"/>
    <mergeCell ref="V6:V7"/>
    <mergeCell ref="W6:W7"/>
    <mergeCell ref="A33:G33"/>
    <mergeCell ref="H4:W4"/>
    <mergeCell ref="H5:H7"/>
    <mergeCell ref="J6:J7"/>
    <mergeCell ref="K6:K7"/>
    <mergeCell ref="L6:L7"/>
    <mergeCell ref="M6:M7"/>
    <mergeCell ref="R6:R7"/>
    <mergeCell ref="N6:N7"/>
    <mergeCell ref="O6:O7"/>
    <mergeCell ref="P6:P7"/>
    <mergeCell ref="N5:P5"/>
    <mergeCell ref="S6:S7"/>
    <mergeCell ref="T6:T7"/>
    <mergeCell ref="U6:U7"/>
    <mergeCell ref="I6:I7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287744C-7206-ECFC-7702-D3CEB5E85D7C}" mc:Ignorable="x14ac xr xr2 xr3">
  <sheetPr>
    <outlinePr summaryRight="0" summaryBelow="0"/>
    <pageSetUpPr fitToPage="1"/>
  </sheetPr>
  <dimension ref="A1:W17"/>
  <sheetViews>
    <sheetView topLeftCell="A1" showZeros="0" workbookViewId="0" tabSelected="1"/>
  </sheetViews>
  <sheetFormatPr defaultColWidth="9.140625" customHeight="1" defaultRowHeight="14.25"/>
  <cols>
    <col min="1" max="1" width="12.421875" customWidth="1"/>
    <col min="2" max="2" width="30.44140625" customWidth="1"/>
    <col min="3" max="3" width="32.8515625" customWidth="1"/>
    <col min="4" max="4" width="23.8515625" customWidth="1"/>
    <col min="5" max="5" width="11.140625" customWidth="1"/>
    <col min="6" max="6" width="17.7109375" customWidth="1"/>
    <col min="7" max="7" width="9.8515625" customWidth="1"/>
    <col min="8" max="8" width="17.7109375" customWidth="1"/>
    <col min="9" max="21" width="19.140625" customWidth="1"/>
    <col min="22" max="23" width="19.28125" customWidth="1"/>
  </cols>
  <sheetData>
    <row customHeight="1" ht="15">
      <c r="A1" s="59"/>
      <c r="B1" s="136"/>
      <c r="C1" s="59"/>
      <c r="D1" s="59"/>
      <c r="E1" s="137"/>
      <c r="F1" s="137"/>
      <c r="G1" s="137"/>
      <c r="H1" s="137"/>
      <c r="I1" s="136"/>
      <c r="J1" s="136"/>
      <c r="K1" s="136"/>
      <c r="L1" s="136"/>
      <c r="M1" s="136"/>
      <c r="N1" s="136"/>
      <c r="O1" s="136"/>
      <c r="P1" s="136"/>
      <c r="Q1" s="136"/>
      <c r="R1" s="59"/>
      <c r="S1" s="59"/>
      <c r="T1" s="59"/>
      <c r="U1" s="136"/>
      <c r="V1" s="59"/>
      <c r="W1" s="8" t="s">
        <v>252</v>
      </c>
    </row>
    <row customHeight="1" ht="41.25">
      <c r="A2" s="9">
        <f>"2025"&amp;"年部门项目支出预算表"</f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customHeight="1" ht="18.75">
      <c r="A3" s="138">
        <f>"单位名称："&amp;"耿马傣族佤族自治县孟定下城国门学校"</f>
      </c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  <c r="M3" s="140"/>
      <c r="N3" s="140"/>
      <c r="O3" s="140"/>
      <c r="P3" s="140"/>
      <c r="Q3" s="140"/>
      <c r="R3" s="59"/>
      <c r="S3" s="59"/>
      <c r="T3" s="59"/>
      <c r="U3" s="136"/>
      <c r="V3" s="59"/>
      <c r="W3" s="8" t="s">
        <v>166</v>
      </c>
    </row>
    <row customHeight="1" ht="18.75">
      <c r="A4" s="68" t="s">
        <v>253</v>
      </c>
      <c r="B4" s="141" t="s">
        <v>175</v>
      </c>
      <c r="C4" s="68" t="s">
        <v>176</v>
      </c>
      <c r="D4" s="68" t="s">
        <v>254</v>
      </c>
      <c r="E4" s="141" t="s">
        <v>177</v>
      </c>
      <c r="F4" s="141" t="s">
        <v>178</v>
      </c>
      <c r="G4" s="141" t="s">
        <v>255</v>
      </c>
      <c r="H4" s="141" t="s">
        <v>256</v>
      </c>
      <c r="I4" s="15" t="s">
        <v>55</v>
      </c>
      <c r="J4" s="13" t="s">
        <v>257</v>
      </c>
      <c r="K4" s="71"/>
      <c r="L4" s="71"/>
      <c r="M4" s="14"/>
      <c r="N4" s="13" t="s">
        <v>183</v>
      </c>
      <c r="O4" s="71"/>
      <c r="P4" s="14"/>
      <c r="Q4" s="141" t="s">
        <v>61</v>
      </c>
      <c r="R4" s="13" t="s">
        <v>77</v>
      </c>
      <c r="S4" s="71"/>
      <c r="T4" s="71"/>
      <c r="U4" s="71"/>
      <c r="V4" s="71"/>
      <c r="W4" s="14"/>
    </row>
    <row customHeight="1" ht="18.75">
      <c r="A5" s="126"/>
      <c r="B5" s="128"/>
      <c r="C5" s="126"/>
      <c r="D5" s="126"/>
      <c r="E5" s="142"/>
      <c r="F5" s="142"/>
      <c r="G5" s="142"/>
      <c r="H5" s="142"/>
      <c r="I5" s="128"/>
      <c r="J5" s="143" t="s">
        <v>58</v>
      </c>
      <c r="K5" s="102"/>
      <c r="L5" s="141" t="s">
        <v>59</v>
      </c>
      <c r="M5" s="141" t="s">
        <v>60</v>
      </c>
      <c r="N5" s="141" t="s">
        <v>58</v>
      </c>
      <c r="O5" s="141" t="s">
        <v>59</v>
      </c>
      <c r="P5" s="141" t="s">
        <v>60</v>
      </c>
      <c r="Q5" s="142"/>
      <c r="R5" s="141" t="s">
        <v>57</v>
      </c>
      <c r="S5" s="68" t="s">
        <v>64</v>
      </c>
      <c r="T5" s="68" t="s">
        <v>189</v>
      </c>
      <c r="U5" s="68" t="s">
        <v>66</v>
      </c>
      <c r="V5" s="68" t="s">
        <v>67</v>
      </c>
      <c r="W5" s="68" t="s">
        <v>68</v>
      </c>
    </row>
    <row customHeight="1" ht="18.75">
      <c r="A6" s="128"/>
      <c r="B6" s="128"/>
      <c r="C6" s="128"/>
      <c r="D6" s="128"/>
      <c r="E6" s="128"/>
      <c r="F6" s="128"/>
      <c r="G6" s="128"/>
      <c r="H6" s="128"/>
      <c r="I6" s="128"/>
      <c r="J6" s="144" t="s">
        <v>57</v>
      </c>
      <c r="K6" s="104"/>
      <c r="L6" s="128"/>
      <c r="M6" s="128"/>
      <c r="N6" s="128"/>
      <c r="O6" s="128"/>
      <c r="P6" s="128"/>
      <c r="Q6" s="128"/>
      <c r="R6" s="128"/>
      <c r="S6" s="127"/>
      <c r="T6" s="127"/>
      <c r="U6" s="127"/>
      <c r="V6" s="127"/>
      <c r="W6" s="127"/>
    </row>
    <row customHeight="1" ht="18.75">
      <c r="A7" s="115"/>
      <c r="B7" s="17"/>
      <c r="C7" s="115"/>
      <c r="D7" s="115"/>
      <c r="E7" s="72"/>
      <c r="F7" s="72"/>
      <c r="G7" s="72"/>
      <c r="H7" s="72"/>
      <c r="I7" s="17"/>
      <c r="J7" s="75" t="s">
        <v>57</v>
      </c>
      <c r="K7" s="75" t="s">
        <v>258</v>
      </c>
      <c r="L7" s="72"/>
      <c r="M7" s="72"/>
      <c r="N7" s="72"/>
      <c r="O7" s="72"/>
      <c r="P7" s="72"/>
      <c r="Q7" s="72"/>
      <c r="R7" s="72"/>
      <c r="S7" s="72"/>
      <c r="T7" s="72"/>
      <c r="U7" s="17"/>
      <c r="V7" s="72"/>
      <c r="W7" s="72"/>
    </row>
    <row customHeight="1" ht="18.75">
      <c r="A8" s="145">
        <v>1</v>
      </c>
      <c r="B8" s="145">
        <v>2</v>
      </c>
      <c r="C8" s="145">
        <v>3</v>
      </c>
      <c r="D8" s="145">
        <v>4</v>
      </c>
      <c r="E8" s="145">
        <v>5</v>
      </c>
      <c r="F8" s="145">
        <v>6</v>
      </c>
      <c r="G8" s="145">
        <v>7</v>
      </c>
      <c r="H8" s="145">
        <v>8</v>
      </c>
      <c r="I8" s="145">
        <v>9</v>
      </c>
      <c r="J8" s="145">
        <v>10</v>
      </c>
      <c r="K8" s="145">
        <v>11</v>
      </c>
      <c r="L8" s="145">
        <v>12</v>
      </c>
      <c r="M8" s="145">
        <v>13</v>
      </c>
      <c r="N8" s="145">
        <v>14</v>
      </c>
      <c r="O8" s="145">
        <v>15</v>
      </c>
      <c r="P8" s="145">
        <v>16</v>
      </c>
      <c r="Q8" s="145">
        <v>17</v>
      </c>
      <c r="R8" s="145">
        <v>18</v>
      </c>
      <c r="S8" s="145">
        <v>19</v>
      </c>
      <c r="T8" s="145">
        <v>20</v>
      </c>
      <c r="U8" s="145">
        <v>21</v>
      </c>
      <c r="V8" s="145">
        <v>22</v>
      </c>
      <c r="W8" s="145">
        <v>23</v>
      </c>
    </row>
    <row customHeight="1" ht="18.75">
      <c r="A9" s="132"/>
      <c r="B9" s="132"/>
      <c r="C9" s="132" t="s">
        <v>259</v>
      </c>
      <c r="D9" s="132"/>
      <c r="E9" s="132"/>
      <c r="F9" s="132"/>
      <c r="G9" s="132"/>
      <c r="H9" s="132"/>
      <c r="I9" s="19">
        <v>829500</v>
      </c>
      <c r="J9" s="19"/>
      <c r="K9" s="19"/>
      <c r="L9" s="19"/>
      <c r="M9" s="19"/>
      <c r="N9" s="19"/>
      <c r="O9" s="19"/>
      <c r="P9" s="19"/>
      <c r="Q9" s="19"/>
      <c r="R9" s="19">
        <v>829500</v>
      </c>
      <c r="S9" s="19"/>
      <c r="T9" s="19"/>
      <c r="U9" s="19"/>
      <c r="V9" s="19"/>
      <c r="W9" s="19">
        <v>829500</v>
      </c>
    </row>
    <row customHeight="1" ht="18.75">
      <c r="A10" s="146" t="s">
        <v>260</v>
      </c>
      <c r="B10" s="146" t="s">
        <v>261</v>
      </c>
      <c r="C10" s="132" t="s">
        <v>259</v>
      </c>
      <c r="D10" s="146" t="s">
        <v>70</v>
      </c>
      <c r="E10" s="146" t="s">
        <v>86</v>
      </c>
      <c r="F10" s="146" t="s">
        <v>154</v>
      </c>
      <c r="G10" s="146" t="s">
        <v>262</v>
      </c>
      <c r="H10" s="146" t="s">
        <v>263</v>
      </c>
      <c r="I10" s="19">
        <v>829500</v>
      </c>
      <c r="J10" s="19"/>
      <c r="K10" s="19"/>
      <c r="L10" s="19"/>
      <c r="M10" s="19"/>
      <c r="N10" s="19"/>
      <c r="O10" s="19"/>
      <c r="P10" s="19"/>
      <c r="Q10" s="19"/>
      <c r="R10" s="19">
        <v>829500</v>
      </c>
      <c r="S10" s="19"/>
      <c r="T10" s="19"/>
      <c r="U10" s="19"/>
      <c r="V10" s="19"/>
      <c r="W10" s="19">
        <v>829500</v>
      </c>
    </row>
    <row customHeight="1" ht="18.75">
      <c r="A11" s="147"/>
      <c r="B11" s="147"/>
      <c r="C11" s="132" t="s">
        <v>264</v>
      </c>
      <c r="D11" s="147"/>
      <c r="E11" s="147"/>
      <c r="F11" s="147"/>
      <c r="G11" s="147"/>
      <c r="H11" s="147"/>
      <c r="I11" s="19">
        <v>48919.27</v>
      </c>
      <c r="J11" s="19">
        <v>48919.27</v>
      </c>
      <c r="K11" s="19">
        <v>48919.27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customHeight="1" ht="18.75">
      <c r="A12" s="146" t="s">
        <v>265</v>
      </c>
      <c r="B12" s="146" t="s">
        <v>266</v>
      </c>
      <c r="C12" s="132" t="s">
        <v>264</v>
      </c>
      <c r="D12" s="146" t="s">
        <v>70</v>
      </c>
      <c r="E12" s="146" t="s">
        <v>86</v>
      </c>
      <c r="F12" s="146" t="s">
        <v>154</v>
      </c>
      <c r="G12" s="146" t="s">
        <v>267</v>
      </c>
      <c r="H12" s="146" t="s">
        <v>268</v>
      </c>
      <c r="I12" s="19">
        <v>48919.27</v>
      </c>
      <c r="J12" s="19">
        <v>48919.27</v>
      </c>
      <c r="K12" s="19">
        <v>48919.27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customHeight="1" ht="18.75">
      <c r="A13" s="147"/>
      <c r="B13" s="147"/>
      <c r="C13" s="132" t="s">
        <v>269</v>
      </c>
      <c r="D13" s="147"/>
      <c r="E13" s="147"/>
      <c r="F13" s="147"/>
      <c r="G13" s="147"/>
      <c r="H13" s="147"/>
      <c r="I13" s="19">
        <v>1800</v>
      </c>
      <c r="J13" s="19"/>
      <c r="K13" s="19"/>
      <c r="L13" s="19"/>
      <c r="M13" s="19"/>
      <c r="N13" s="19"/>
      <c r="O13" s="19"/>
      <c r="P13" s="19"/>
      <c r="Q13" s="19"/>
      <c r="R13" s="19">
        <v>1800</v>
      </c>
      <c r="S13" s="19"/>
      <c r="T13" s="19"/>
      <c r="U13" s="19"/>
      <c r="V13" s="19"/>
      <c r="W13" s="19">
        <v>1800</v>
      </c>
    </row>
    <row customHeight="1" ht="18.75">
      <c r="A14" s="146" t="s">
        <v>260</v>
      </c>
      <c r="B14" s="146" t="s">
        <v>270</v>
      </c>
      <c r="C14" s="132" t="s">
        <v>269</v>
      </c>
      <c r="D14" s="146" t="s">
        <v>70</v>
      </c>
      <c r="E14" s="146" t="s">
        <v>105</v>
      </c>
      <c r="F14" s="146" t="s">
        <v>82</v>
      </c>
      <c r="G14" s="146" t="s">
        <v>231</v>
      </c>
      <c r="H14" s="146" t="s">
        <v>232</v>
      </c>
      <c r="I14" s="19">
        <v>1800</v>
      </c>
      <c r="J14" s="19"/>
      <c r="K14" s="19"/>
      <c r="L14" s="19"/>
      <c r="M14" s="19"/>
      <c r="N14" s="19"/>
      <c r="O14" s="19"/>
      <c r="P14" s="19"/>
      <c r="Q14" s="19"/>
      <c r="R14" s="19">
        <v>1800</v>
      </c>
      <c r="S14" s="19"/>
      <c r="T14" s="19"/>
      <c r="U14" s="19"/>
      <c r="V14" s="19"/>
      <c r="W14" s="19">
        <v>1800</v>
      </c>
    </row>
    <row customHeight="1" ht="18.75">
      <c r="A15" s="147"/>
      <c r="B15" s="147"/>
      <c r="C15" s="132" t="s">
        <v>271</v>
      </c>
      <c r="D15" s="147"/>
      <c r="E15" s="147"/>
      <c r="F15" s="147"/>
      <c r="G15" s="147"/>
      <c r="H15" s="147"/>
      <c r="I15" s="19">
        <v>121500</v>
      </c>
      <c r="J15" s="19"/>
      <c r="K15" s="19"/>
      <c r="L15" s="19"/>
      <c r="M15" s="19"/>
      <c r="N15" s="19"/>
      <c r="O15" s="19"/>
      <c r="P15" s="19"/>
      <c r="Q15" s="19"/>
      <c r="R15" s="19">
        <v>121500</v>
      </c>
      <c r="S15" s="19"/>
      <c r="T15" s="19"/>
      <c r="U15" s="19"/>
      <c r="V15" s="19"/>
      <c r="W15" s="19">
        <v>121500</v>
      </c>
    </row>
    <row customHeight="1" ht="18.75">
      <c r="A16" s="146" t="s">
        <v>265</v>
      </c>
      <c r="B16" s="146" t="s">
        <v>272</v>
      </c>
      <c r="C16" s="132" t="s">
        <v>271</v>
      </c>
      <c r="D16" s="146" t="s">
        <v>70</v>
      </c>
      <c r="E16" s="146" t="s">
        <v>105</v>
      </c>
      <c r="F16" s="146" t="s">
        <v>82</v>
      </c>
      <c r="G16" s="146" t="s">
        <v>246</v>
      </c>
      <c r="H16" s="146" t="s">
        <v>247</v>
      </c>
      <c r="I16" s="19">
        <v>121500</v>
      </c>
      <c r="J16" s="19"/>
      <c r="K16" s="19"/>
      <c r="L16" s="19"/>
      <c r="M16" s="19"/>
      <c r="N16" s="19"/>
      <c r="O16" s="19"/>
      <c r="P16" s="19"/>
      <c r="Q16" s="19"/>
      <c r="R16" s="19">
        <v>121500</v>
      </c>
      <c r="S16" s="19"/>
      <c r="T16" s="19"/>
      <c r="U16" s="19"/>
      <c r="V16" s="19"/>
      <c r="W16" s="19">
        <v>121500</v>
      </c>
    </row>
    <row customHeight="1" ht="18.75">
      <c r="A17" s="133" t="s">
        <v>106</v>
      </c>
      <c r="B17" s="148"/>
      <c r="C17" s="148"/>
      <c r="D17" s="148"/>
      <c r="E17" s="148"/>
      <c r="F17" s="148"/>
      <c r="G17" s="148"/>
      <c r="H17" s="149"/>
      <c r="I17" s="19">
        <v>1001719.27</v>
      </c>
      <c r="J17" s="19">
        <v>48919.27</v>
      </c>
      <c r="K17" s="19">
        <v>48919.27</v>
      </c>
      <c r="L17" s="19"/>
      <c r="M17" s="19"/>
      <c r="N17" s="19"/>
      <c r="O17" s="19"/>
      <c r="P17" s="19"/>
      <c r="Q17" s="19"/>
      <c r="R17" s="19">
        <v>952800</v>
      </c>
      <c r="S17" s="19"/>
      <c r="T17" s="19"/>
      <c r="U17" s="19"/>
      <c r="V17" s="19"/>
      <c r="W17" s="19">
        <v>952800</v>
      </c>
    </row>
  </sheetData>
  <mergeCells count="28">
    <mergeCell ref="A2:W2"/>
    <mergeCell ref="F4:F7"/>
    <mergeCell ref="A4:A7"/>
    <mergeCell ref="C4:C7"/>
    <mergeCell ref="A3:H3"/>
    <mergeCell ref="U5:U7"/>
    <mergeCell ref="V5:V7"/>
    <mergeCell ref="W5:W7"/>
    <mergeCell ref="D4:D7"/>
    <mergeCell ref="G4:G7"/>
    <mergeCell ref="H4:H7"/>
    <mergeCell ref="I4:I7"/>
    <mergeCell ref="L5:L7"/>
    <mergeCell ref="E4:E7"/>
    <mergeCell ref="Q4:Q7"/>
    <mergeCell ref="R4:W4"/>
    <mergeCell ref="A17:H17"/>
    <mergeCell ref="B4:B7"/>
    <mergeCell ref="J5:K6"/>
    <mergeCell ref="S5:S7"/>
    <mergeCell ref="T5:T7"/>
    <mergeCell ref="R5:R7"/>
    <mergeCell ref="M5:M7"/>
    <mergeCell ref="J4:M4"/>
    <mergeCell ref="N4:P4"/>
    <mergeCell ref="N5:N7"/>
    <mergeCell ref="O5:O7"/>
    <mergeCell ref="P5:P7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82C3407-C655-FE9A-49ED-45EBF50E6602}" mc:Ignorable="x14ac xr xr2 xr3">
  <sheetPr>
    <outlinePr summaryRight="0" summaryBelow="0"/>
    <pageSetUpPr fitToPage="1"/>
  </sheetPr>
  <dimension ref="A1:J38"/>
  <sheetViews>
    <sheetView topLeftCell="A1" showZeros="0" workbookViewId="0" tabSelected="1"/>
  </sheetViews>
  <sheetFormatPr defaultColWidth="9.140625" customHeight="1" defaultRowHeight="12"/>
  <cols>
    <col min="1" max="1" width="34.28125" customWidth="1"/>
    <col min="2" max="2" width="48.00390625" customWidth="1"/>
    <col min="3" max="5" width="18.28125" customWidth="1"/>
    <col min="6" max="6" width="12.00390625" customWidth="1"/>
    <col min="7" max="7" width="17.00390625" customWidth="1"/>
    <col min="8" max="9" width="12.00390625" customWidth="1"/>
    <col min="10" max="10" width="27.57421875" customWidth="1"/>
  </cols>
  <sheetData>
    <row customHeight="1" ht="15">
      <c r="J1" s="150" t="s">
        <v>273</v>
      </c>
    </row>
    <row customHeight="1" ht="36.75">
      <c r="A2" s="61">
        <f>"2025"&amp;"年部门项目支出绩效目标表"</f>
      </c>
      <c r="B2" s="122"/>
      <c r="C2" s="122"/>
      <c r="D2" s="122"/>
      <c r="E2" s="122"/>
      <c r="F2" s="114"/>
      <c r="G2" s="122"/>
      <c r="H2" s="114"/>
      <c r="I2" s="114"/>
      <c r="J2" s="122"/>
    </row>
    <row customHeight="1" ht="18.75">
      <c r="A3" s="83">
        <f>"单位名称："&amp;"耿马傣族佤族自治县孟定下城国门学校"</f>
      </c>
      <c r="B3" s="136"/>
      <c r="C3" s="136"/>
      <c r="D3" s="136"/>
      <c r="E3" s="136"/>
      <c r="F3" s="151"/>
      <c r="G3" s="136"/>
      <c r="H3" s="151"/>
    </row>
    <row customHeight="1" ht="18.75">
      <c r="A4" s="75" t="s">
        <v>274</v>
      </c>
      <c r="B4" s="75" t="s">
        <v>275</v>
      </c>
      <c r="C4" s="75" t="s">
        <v>276</v>
      </c>
      <c r="D4" s="75" t="s">
        <v>277</v>
      </c>
      <c r="E4" s="75" t="s">
        <v>278</v>
      </c>
      <c r="F4" s="152" t="s">
        <v>279</v>
      </c>
      <c r="G4" s="75" t="s">
        <v>280</v>
      </c>
      <c r="H4" s="152" t="s">
        <v>281</v>
      </c>
      <c r="I4" s="152" t="s">
        <v>282</v>
      </c>
      <c r="J4" s="75" t="s">
        <v>283</v>
      </c>
    </row>
    <row customHeight="1" ht="18.75">
      <c r="A5" s="76">
        <v>1</v>
      </c>
      <c r="B5" s="76">
        <v>2</v>
      </c>
      <c r="C5" s="76">
        <v>3</v>
      </c>
      <c r="D5" s="76">
        <v>4</v>
      </c>
      <c r="E5" s="76">
        <v>5</v>
      </c>
      <c r="F5" s="76">
        <v>6</v>
      </c>
      <c r="G5" s="76">
        <v>7</v>
      </c>
      <c r="H5" s="76">
        <v>8</v>
      </c>
      <c r="I5" s="76">
        <v>9</v>
      </c>
      <c r="J5" s="76">
        <v>10</v>
      </c>
    </row>
    <row customHeight="1" ht="18.75">
      <c r="A6" s="106" t="s">
        <v>70</v>
      </c>
      <c r="B6" s="153"/>
      <c r="C6" s="153"/>
      <c r="D6" s="153"/>
      <c r="E6" s="154"/>
      <c r="F6" s="90"/>
      <c r="G6" s="154"/>
      <c r="H6" s="90"/>
      <c r="I6" s="90"/>
      <c r="J6" s="154"/>
    </row>
    <row customHeight="1" ht="18.75">
      <c r="A7" s="155" t="s">
        <v>269</v>
      </c>
      <c r="B7" s="132" t="s">
        <v>284</v>
      </c>
      <c r="C7" s="132" t="s">
        <v>285</v>
      </c>
      <c r="D7" s="132" t="s">
        <v>286</v>
      </c>
      <c r="E7" s="106" t="s">
        <v>287</v>
      </c>
      <c r="F7" s="132" t="s">
        <v>288</v>
      </c>
      <c r="G7" s="106" t="s">
        <v>289</v>
      </c>
      <c r="H7" s="132" t="s">
        <v>290</v>
      </c>
      <c r="I7" s="132" t="s">
        <v>291</v>
      </c>
      <c r="J7" s="106" t="s">
        <v>292</v>
      </c>
    </row>
    <row customHeight="1" ht="18.75">
      <c r="A8" s="155" t="s">
        <v>269</v>
      </c>
      <c r="B8" s="132" t="s">
        <v>284</v>
      </c>
      <c r="C8" s="132" t="s">
        <v>285</v>
      </c>
      <c r="D8" s="132" t="s">
        <v>286</v>
      </c>
      <c r="E8" s="106" t="s">
        <v>293</v>
      </c>
      <c r="F8" s="132" t="s">
        <v>288</v>
      </c>
      <c r="G8" s="106" t="s">
        <v>294</v>
      </c>
      <c r="H8" s="132" t="s">
        <v>290</v>
      </c>
      <c r="I8" s="132" t="s">
        <v>291</v>
      </c>
      <c r="J8" s="106" t="s">
        <v>292</v>
      </c>
    </row>
    <row customHeight="1" ht="18.75">
      <c r="A9" s="155" t="s">
        <v>269</v>
      </c>
      <c r="B9" s="132" t="s">
        <v>284</v>
      </c>
      <c r="C9" s="132" t="s">
        <v>285</v>
      </c>
      <c r="D9" s="132" t="s">
        <v>295</v>
      </c>
      <c r="E9" s="106" t="s">
        <v>296</v>
      </c>
      <c r="F9" s="132" t="s">
        <v>288</v>
      </c>
      <c r="G9" s="106" t="s">
        <v>297</v>
      </c>
      <c r="H9" s="132" t="s">
        <v>298</v>
      </c>
      <c r="I9" s="132" t="s">
        <v>291</v>
      </c>
      <c r="J9" s="106" t="s">
        <v>292</v>
      </c>
    </row>
    <row customHeight="1" ht="18.75">
      <c r="A10" s="155" t="s">
        <v>269</v>
      </c>
      <c r="B10" s="132" t="s">
        <v>284</v>
      </c>
      <c r="C10" s="132" t="s">
        <v>285</v>
      </c>
      <c r="D10" s="132" t="s">
        <v>299</v>
      </c>
      <c r="E10" s="106" t="s">
        <v>300</v>
      </c>
      <c r="F10" s="132" t="s">
        <v>288</v>
      </c>
      <c r="G10" s="106" t="s">
        <v>301</v>
      </c>
      <c r="H10" s="132" t="s">
        <v>298</v>
      </c>
      <c r="I10" s="132" t="s">
        <v>291</v>
      </c>
      <c r="J10" s="106" t="s">
        <v>292</v>
      </c>
    </row>
    <row customHeight="1" ht="18.75">
      <c r="A11" s="155" t="s">
        <v>269</v>
      </c>
      <c r="B11" s="132" t="s">
        <v>284</v>
      </c>
      <c r="C11" s="132" t="s">
        <v>285</v>
      </c>
      <c r="D11" s="132" t="s">
        <v>302</v>
      </c>
      <c r="E11" s="106" t="s">
        <v>303</v>
      </c>
      <c r="F11" s="132" t="s">
        <v>304</v>
      </c>
      <c r="G11" s="106" t="s">
        <v>305</v>
      </c>
      <c r="H11" s="132" t="s">
        <v>306</v>
      </c>
      <c r="I11" s="132" t="s">
        <v>291</v>
      </c>
      <c r="J11" s="106" t="s">
        <v>292</v>
      </c>
    </row>
    <row customHeight="1" ht="18.75">
      <c r="A12" s="155" t="s">
        <v>269</v>
      </c>
      <c r="B12" s="132" t="s">
        <v>284</v>
      </c>
      <c r="C12" s="132" t="s">
        <v>307</v>
      </c>
      <c r="D12" s="132" t="s">
        <v>308</v>
      </c>
      <c r="E12" s="106" t="s">
        <v>309</v>
      </c>
      <c r="F12" s="132" t="s">
        <v>304</v>
      </c>
      <c r="G12" s="106" t="s">
        <v>310</v>
      </c>
      <c r="H12" s="132"/>
      <c r="I12" s="132" t="s">
        <v>311</v>
      </c>
      <c r="J12" s="106" t="s">
        <v>312</v>
      </c>
    </row>
    <row customHeight="1" ht="18.75">
      <c r="A13" s="155" t="s">
        <v>269</v>
      </c>
      <c r="B13" s="132" t="s">
        <v>284</v>
      </c>
      <c r="C13" s="132" t="s">
        <v>307</v>
      </c>
      <c r="D13" s="132" t="s">
        <v>313</v>
      </c>
      <c r="E13" s="106" t="s">
        <v>314</v>
      </c>
      <c r="F13" s="132" t="s">
        <v>304</v>
      </c>
      <c r="G13" s="106" t="s">
        <v>314</v>
      </c>
      <c r="H13" s="132"/>
      <c r="I13" s="132" t="s">
        <v>311</v>
      </c>
      <c r="J13" s="106" t="s">
        <v>312</v>
      </c>
    </row>
    <row customHeight="1" ht="18.75">
      <c r="A14" s="155" t="s">
        <v>269</v>
      </c>
      <c r="B14" s="132" t="s">
        <v>284</v>
      </c>
      <c r="C14" s="132" t="s">
        <v>315</v>
      </c>
      <c r="D14" s="132" t="s">
        <v>316</v>
      </c>
      <c r="E14" s="106" t="s">
        <v>317</v>
      </c>
      <c r="F14" s="132" t="s">
        <v>288</v>
      </c>
      <c r="G14" s="106" t="s">
        <v>297</v>
      </c>
      <c r="H14" s="132" t="s">
        <v>298</v>
      </c>
      <c r="I14" s="132" t="s">
        <v>291</v>
      </c>
      <c r="J14" s="106" t="s">
        <v>150</v>
      </c>
    </row>
    <row customHeight="1" ht="18.75">
      <c r="A15" s="155" t="s">
        <v>269</v>
      </c>
      <c r="B15" s="132" t="s">
        <v>284</v>
      </c>
      <c r="C15" s="132" t="s">
        <v>315</v>
      </c>
      <c r="D15" s="132" t="s">
        <v>316</v>
      </c>
      <c r="E15" s="106" t="s">
        <v>318</v>
      </c>
      <c r="F15" s="132" t="s">
        <v>288</v>
      </c>
      <c r="G15" s="106" t="s">
        <v>297</v>
      </c>
      <c r="H15" s="132" t="s">
        <v>298</v>
      </c>
      <c r="I15" s="132" t="s">
        <v>291</v>
      </c>
      <c r="J15" s="106" t="s">
        <v>150</v>
      </c>
    </row>
    <row customHeight="1" ht="18.75">
      <c r="A16" s="155" t="s">
        <v>271</v>
      </c>
      <c r="B16" s="132" t="s">
        <v>319</v>
      </c>
      <c r="C16" s="132" t="s">
        <v>285</v>
      </c>
      <c r="D16" s="132" t="s">
        <v>286</v>
      </c>
      <c r="E16" s="106" t="s">
        <v>320</v>
      </c>
      <c r="F16" s="132" t="s">
        <v>304</v>
      </c>
      <c r="G16" s="106" t="s">
        <v>321</v>
      </c>
      <c r="H16" s="132" t="s">
        <v>290</v>
      </c>
      <c r="I16" s="132" t="s">
        <v>291</v>
      </c>
      <c r="J16" s="106" t="s">
        <v>322</v>
      </c>
    </row>
    <row customHeight="1" ht="18.75">
      <c r="A17" s="155" t="s">
        <v>271</v>
      </c>
      <c r="B17" s="132" t="s">
        <v>319</v>
      </c>
      <c r="C17" s="132" t="s">
        <v>285</v>
      </c>
      <c r="D17" s="132" t="s">
        <v>295</v>
      </c>
      <c r="E17" s="106" t="s">
        <v>323</v>
      </c>
      <c r="F17" s="132" t="s">
        <v>304</v>
      </c>
      <c r="G17" s="106" t="s">
        <v>324</v>
      </c>
      <c r="H17" s="132" t="s">
        <v>325</v>
      </c>
      <c r="I17" s="132" t="s">
        <v>291</v>
      </c>
      <c r="J17" s="106" t="s">
        <v>323</v>
      </c>
    </row>
    <row customHeight="1" ht="18.75">
      <c r="A18" s="155" t="s">
        <v>271</v>
      </c>
      <c r="B18" s="132" t="s">
        <v>319</v>
      </c>
      <c r="C18" s="132" t="s">
        <v>285</v>
      </c>
      <c r="D18" s="132" t="s">
        <v>299</v>
      </c>
      <c r="E18" s="106" t="s">
        <v>326</v>
      </c>
      <c r="F18" s="132" t="s">
        <v>304</v>
      </c>
      <c r="G18" s="106" t="s">
        <v>148</v>
      </c>
      <c r="H18" s="132" t="s">
        <v>327</v>
      </c>
      <c r="I18" s="132" t="s">
        <v>291</v>
      </c>
      <c r="J18" s="106" t="s">
        <v>328</v>
      </c>
    </row>
    <row customHeight="1" ht="18.75">
      <c r="A19" s="155" t="s">
        <v>271</v>
      </c>
      <c r="B19" s="132" t="s">
        <v>319</v>
      </c>
      <c r="C19" s="132" t="s">
        <v>307</v>
      </c>
      <c r="D19" s="132" t="s">
        <v>313</v>
      </c>
      <c r="E19" s="106" t="s">
        <v>329</v>
      </c>
      <c r="F19" s="132" t="s">
        <v>288</v>
      </c>
      <c r="G19" s="106" t="s">
        <v>330</v>
      </c>
      <c r="H19" s="132" t="s">
        <v>298</v>
      </c>
      <c r="I19" s="132" t="s">
        <v>311</v>
      </c>
      <c r="J19" s="106" t="s">
        <v>329</v>
      </c>
    </row>
    <row customHeight="1" ht="18.75">
      <c r="A20" s="155" t="s">
        <v>271</v>
      </c>
      <c r="B20" s="132" t="s">
        <v>319</v>
      </c>
      <c r="C20" s="132" t="s">
        <v>315</v>
      </c>
      <c r="D20" s="132" t="s">
        <v>316</v>
      </c>
      <c r="E20" s="106" t="s">
        <v>331</v>
      </c>
      <c r="F20" s="132" t="s">
        <v>288</v>
      </c>
      <c r="G20" s="106" t="s">
        <v>332</v>
      </c>
      <c r="H20" s="132" t="s">
        <v>298</v>
      </c>
      <c r="I20" s="132" t="s">
        <v>311</v>
      </c>
      <c r="J20" s="106" t="s">
        <v>333</v>
      </c>
    </row>
    <row customHeight="1" ht="18.75">
      <c r="A21" s="155" t="s">
        <v>264</v>
      </c>
      <c r="B21" s="132" t="s">
        <v>334</v>
      </c>
      <c r="C21" s="132" t="s">
        <v>285</v>
      </c>
      <c r="D21" s="132" t="s">
        <v>286</v>
      </c>
      <c r="E21" s="106" t="s">
        <v>335</v>
      </c>
      <c r="F21" s="132" t="s">
        <v>304</v>
      </c>
      <c r="G21" s="106" t="s">
        <v>336</v>
      </c>
      <c r="H21" s="132" t="s">
        <v>290</v>
      </c>
      <c r="I21" s="132" t="s">
        <v>291</v>
      </c>
      <c r="J21" s="106" t="s">
        <v>292</v>
      </c>
    </row>
    <row customHeight="1" ht="18.75">
      <c r="A22" s="155" t="s">
        <v>264</v>
      </c>
      <c r="B22" s="132" t="s">
        <v>334</v>
      </c>
      <c r="C22" s="132" t="s">
        <v>285</v>
      </c>
      <c r="D22" s="132" t="s">
        <v>286</v>
      </c>
      <c r="E22" s="106" t="s">
        <v>337</v>
      </c>
      <c r="F22" s="132" t="s">
        <v>304</v>
      </c>
      <c r="G22" s="106" t="s">
        <v>338</v>
      </c>
      <c r="H22" s="132" t="s">
        <v>290</v>
      </c>
      <c r="I22" s="132" t="s">
        <v>291</v>
      </c>
      <c r="J22" s="106" t="s">
        <v>292</v>
      </c>
    </row>
    <row customHeight="1" ht="18.75">
      <c r="A23" s="155" t="s">
        <v>264</v>
      </c>
      <c r="B23" s="132" t="s">
        <v>334</v>
      </c>
      <c r="C23" s="132" t="s">
        <v>285</v>
      </c>
      <c r="D23" s="132" t="s">
        <v>295</v>
      </c>
      <c r="E23" s="106" t="s">
        <v>339</v>
      </c>
      <c r="F23" s="132" t="s">
        <v>304</v>
      </c>
      <c r="G23" s="106" t="s">
        <v>340</v>
      </c>
      <c r="H23" s="132" t="s">
        <v>298</v>
      </c>
      <c r="I23" s="132" t="s">
        <v>291</v>
      </c>
      <c r="J23" s="106" t="s">
        <v>292</v>
      </c>
    </row>
    <row customHeight="1" ht="18.75">
      <c r="A24" s="155" t="s">
        <v>264</v>
      </c>
      <c r="B24" s="132" t="s">
        <v>334</v>
      </c>
      <c r="C24" s="132" t="s">
        <v>285</v>
      </c>
      <c r="D24" s="132" t="s">
        <v>299</v>
      </c>
      <c r="E24" s="106" t="s">
        <v>300</v>
      </c>
      <c r="F24" s="132" t="s">
        <v>288</v>
      </c>
      <c r="G24" s="106" t="s">
        <v>301</v>
      </c>
      <c r="H24" s="132" t="s">
        <v>298</v>
      </c>
      <c r="I24" s="132" t="s">
        <v>291</v>
      </c>
      <c r="J24" s="106" t="s">
        <v>292</v>
      </c>
    </row>
    <row customHeight="1" ht="18.75">
      <c r="A25" s="155" t="s">
        <v>264</v>
      </c>
      <c r="B25" s="132" t="s">
        <v>334</v>
      </c>
      <c r="C25" s="132" t="s">
        <v>285</v>
      </c>
      <c r="D25" s="132" t="s">
        <v>302</v>
      </c>
      <c r="E25" s="106" t="s">
        <v>303</v>
      </c>
      <c r="F25" s="132" t="s">
        <v>304</v>
      </c>
      <c r="G25" s="106" t="s">
        <v>341</v>
      </c>
      <c r="H25" s="132" t="s">
        <v>306</v>
      </c>
      <c r="I25" s="132" t="s">
        <v>291</v>
      </c>
      <c r="J25" s="106" t="s">
        <v>292</v>
      </c>
    </row>
    <row customHeight="1" ht="18.75">
      <c r="A26" s="155" t="s">
        <v>264</v>
      </c>
      <c r="B26" s="132" t="s">
        <v>334</v>
      </c>
      <c r="C26" s="132" t="s">
        <v>307</v>
      </c>
      <c r="D26" s="132" t="s">
        <v>308</v>
      </c>
      <c r="E26" s="106" t="s">
        <v>342</v>
      </c>
      <c r="F26" s="132" t="s">
        <v>288</v>
      </c>
      <c r="G26" s="106" t="s">
        <v>297</v>
      </c>
      <c r="H26" s="132" t="s">
        <v>298</v>
      </c>
      <c r="I26" s="132" t="s">
        <v>291</v>
      </c>
      <c r="J26" s="106" t="s">
        <v>312</v>
      </c>
    </row>
    <row customHeight="1" ht="18.75">
      <c r="A27" s="155" t="s">
        <v>264</v>
      </c>
      <c r="B27" s="132" t="s">
        <v>334</v>
      </c>
      <c r="C27" s="132" t="s">
        <v>307</v>
      </c>
      <c r="D27" s="132" t="s">
        <v>313</v>
      </c>
      <c r="E27" s="106" t="s">
        <v>343</v>
      </c>
      <c r="F27" s="132" t="s">
        <v>288</v>
      </c>
      <c r="G27" s="106" t="s">
        <v>301</v>
      </c>
      <c r="H27" s="132" t="s">
        <v>298</v>
      </c>
      <c r="I27" s="132" t="s">
        <v>291</v>
      </c>
      <c r="J27" s="106" t="s">
        <v>312</v>
      </c>
    </row>
    <row customHeight="1" ht="18.75">
      <c r="A28" s="155" t="s">
        <v>264</v>
      </c>
      <c r="B28" s="132" t="s">
        <v>334</v>
      </c>
      <c r="C28" s="132" t="s">
        <v>315</v>
      </c>
      <c r="D28" s="132" t="s">
        <v>316</v>
      </c>
      <c r="E28" s="106" t="s">
        <v>317</v>
      </c>
      <c r="F28" s="132" t="s">
        <v>288</v>
      </c>
      <c r="G28" s="106" t="s">
        <v>301</v>
      </c>
      <c r="H28" s="132" t="s">
        <v>298</v>
      </c>
      <c r="I28" s="132" t="s">
        <v>291</v>
      </c>
      <c r="J28" s="106" t="s">
        <v>150</v>
      </c>
    </row>
    <row customHeight="1" ht="18.75">
      <c r="A29" s="155" t="s">
        <v>264</v>
      </c>
      <c r="B29" s="132" t="s">
        <v>334</v>
      </c>
      <c r="C29" s="132" t="s">
        <v>315</v>
      </c>
      <c r="D29" s="132" t="s">
        <v>316</v>
      </c>
      <c r="E29" s="106" t="s">
        <v>344</v>
      </c>
      <c r="F29" s="132" t="s">
        <v>288</v>
      </c>
      <c r="G29" s="106" t="s">
        <v>301</v>
      </c>
      <c r="H29" s="132" t="s">
        <v>298</v>
      </c>
      <c r="I29" s="132" t="s">
        <v>291</v>
      </c>
      <c r="J29" s="106" t="s">
        <v>150</v>
      </c>
    </row>
    <row customHeight="1" ht="18.75">
      <c r="A30" s="155" t="s">
        <v>259</v>
      </c>
      <c r="B30" s="132" t="s">
        <v>345</v>
      </c>
      <c r="C30" s="132" t="s">
        <v>285</v>
      </c>
      <c r="D30" s="132" t="s">
        <v>286</v>
      </c>
      <c r="E30" s="106" t="s">
        <v>346</v>
      </c>
      <c r="F30" s="132" t="s">
        <v>288</v>
      </c>
      <c r="G30" s="106" t="s">
        <v>347</v>
      </c>
      <c r="H30" s="132" t="s">
        <v>290</v>
      </c>
      <c r="I30" s="132" t="s">
        <v>291</v>
      </c>
      <c r="J30" s="106" t="s">
        <v>348</v>
      </c>
    </row>
    <row customHeight="1" ht="18.75">
      <c r="A31" s="155" t="s">
        <v>259</v>
      </c>
      <c r="B31" s="132" t="s">
        <v>345</v>
      </c>
      <c r="C31" s="132" t="s">
        <v>285</v>
      </c>
      <c r="D31" s="132" t="s">
        <v>286</v>
      </c>
      <c r="E31" s="106" t="s">
        <v>349</v>
      </c>
      <c r="F31" s="132" t="s">
        <v>304</v>
      </c>
      <c r="G31" s="106" t="s">
        <v>350</v>
      </c>
      <c r="H31" s="132" t="s">
        <v>351</v>
      </c>
      <c r="I31" s="132" t="s">
        <v>291</v>
      </c>
      <c r="J31" s="106" t="s">
        <v>348</v>
      </c>
    </row>
    <row customHeight="1" ht="18.75">
      <c r="A32" s="155" t="s">
        <v>259</v>
      </c>
      <c r="B32" s="132" t="s">
        <v>345</v>
      </c>
      <c r="C32" s="132" t="s">
        <v>285</v>
      </c>
      <c r="D32" s="132" t="s">
        <v>295</v>
      </c>
      <c r="E32" s="106" t="s">
        <v>352</v>
      </c>
      <c r="F32" s="132" t="s">
        <v>304</v>
      </c>
      <c r="G32" s="106" t="s">
        <v>340</v>
      </c>
      <c r="H32" s="132" t="s">
        <v>298</v>
      </c>
      <c r="I32" s="132" t="s">
        <v>291</v>
      </c>
      <c r="J32" s="106" t="s">
        <v>348</v>
      </c>
    </row>
    <row customHeight="1" ht="18.75">
      <c r="A33" s="155" t="s">
        <v>259</v>
      </c>
      <c r="B33" s="132" t="s">
        <v>345</v>
      </c>
      <c r="C33" s="132" t="s">
        <v>285</v>
      </c>
      <c r="D33" s="132" t="s">
        <v>295</v>
      </c>
      <c r="E33" s="106" t="s">
        <v>353</v>
      </c>
      <c r="F33" s="132" t="s">
        <v>288</v>
      </c>
      <c r="G33" s="106" t="s">
        <v>340</v>
      </c>
      <c r="H33" s="132" t="s">
        <v>298</v>
      </c>
      <c r="I33" s="132" t="s">
        <v>291</v>
      </c>
      <c r="J33" s="106" t="s">
        <v>348</v>
      </c>
    </row>
    <row customHeight="1" ht="18.75">
      <c r="A34" s="155" t="s">
        <v>259</v>
      </c>
      <c r="B34" s="132" t="s">
        <v>345</v>
      </c>
      <c r="C34" s="132" t="s">
        <v>285</v>
      </c>
      <c r="D34" s="132" t="s">
        <v>299</v>
      </c>
      <c r="E34" s="106" t="s">
        <v>354</v>
      </c>
      <c r="F34" s="132" t="s">
        <v>288</v>
      </c>
      <c r="G34" s="106" t="s">
        <v>330</v>
      </c>
      <c r="H34" s="132" t="s">
        <v>298</v>
      </c>
      <c r="I34" s="132" t="s">
        <v>291</v>
      </c>
      <c r="J34" s="106" t="s">
        <v>348</v>
      </c>
    </row>
    <row customHeight="1" ht="18.75">
      <c r="A35" s="155" t="s">
        <v>259</v>
      </c>
      <c r="B35" s="132" t="s">
        <v>345</v>
      </c>
      <c r="C35" s="132" t="s">
        <v>307</v>
      </c>
      <c r="D35" s="132" t="s">
        <v>308</v>
      </c>
      <c r="E35" s="106" t="s">
        <v>355</v>
      </c>
      <c r="F35" s="132" t="s">
        <v>304</v>
      </c>
      <c r="G35" s="106" t="s">
        <v>356</v>
      </c>
      <c r="H35" s="132" t="s">
        <v>356</v>
      </c>
      <c r="I35" s="132" t="s">
        <v>291</v>
      </c>
      <c r="J35" s="106" t="s">
        <v>348</v>
      </c>
    </row>
    <row customHeight="1" ht="18.75">
      <c r="A36" s="155" t="s">
        <v>259</v>
      </c>
      <c r="B36" s="132" t="s">
        <v>345</v>
      </c>
      <c r="C36" s="132" t="s">
        <v>307</v>
      </c>
      <c r="D36" s="132" t="s">
        <v>308</v>
      </c>
      <c r="E36" s="106" t="s">
        <v>357</v>
      </c>
      <c r="F36" s="132" t="s">
        <v>288</v>
      </c>
      <c r="G36" s="106" t="s">
        <v>301</v>
      </c>
      <c r="H36" s="132" t="s">
        <v>298</v>
      </c>
      <c r="I36" s="132" t="s">
        <v>291</v>
      </c>
      <c r="J36" s="106" t="s">
        <v>348</v>
      </c>
    </row>
    <row customHeight="1" ht="18.75">
      <c r="A37" s="155" t="s">
        <v>259</v>
      </c>
      <c r="B37" s="132" t="s">
        <v>345</v>
      </c>
      <c r="C37" s="132" t="s">
        <v>315</v>
      </c>
      <c r="D37" s="132" t="s">
        <v>316</v>
      </c>
      <c r="E37" s="106" t="s">
        <v>317</v>
      </c>
      <c r="F37" s="132" t="s">
        <v>288</v>
      </c>
      <c r="G37" s="106" t="s">
        <v>301</v>
      </c>
      <c r="H37" s="132" t="s">
        <v>298</v>
      </c>
      <c r="I37" s="132" t="s">
        <v>291</v>
      </c>
      <c r="J37" s="106" t="s">
        <v>348</v>
      </c>
    </row>
    <row customHeight="1" ht="18.75">
      <c r="A38" s="155" t="s">
        <v>259</v>
      </c>
      <c r="B38" s="132" t="s">
        <v>345</v>
      </c>
      <c r="C38" s="132" t="s">
        <v>315</v>
      </c>
      <c r="D38" s="132" t="s">
        <v>316</v>
      </c>
      <c r="E38" s="106" t="s">
        <v>344</v>
      </c>
      <c r="F38" s="132" t="s">
        <v>288</v>
      </c>
      <c r="G38" s="106" t="s">
        <v>301</v>
      </c>
      <c r="H38" s="132" t="s">
        <v>298</v>
      </c>
      <c r="I38" s="132" t="s">
        <v>291</v>
      </c>
      <c r="J38" s="106" t="s">
        <v>348</v>
      </c>
    </row>
  </sheetData>
  <mergeCells count="10">
    <mergeCell ref="A2:J2"/>
    <mergeCell ref="A3:H3"/>
    <mergeCell ref="A7:A15"/>
    <mergeCell ref="B7:B15"/>
    <mergeCell ref="A16:A20"/>
    <mergeCell ref="B16:B20"/>
    <mergeCell ref="A21:A29"/>
    <mergeCell ref="B21:B29"/>
    <mergeCell ref="A30:A38"/>
    <mergeCell ref="B30:B38"/>
  </mergeCells>
  <printOptions horizontalCentered="1"/>
  <pageMargins left="1.00" right="1.00" top="0.75" bottom="0.75" header="0.00" footer="0.00"/>
  <pageSetup paperSize="9" scale="69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