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firstSheet="5"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部门政府性基金预算支出预算表06!$1:$6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<sst xmlns="http://schemas.openxmlformats.org/spreadsheetml/2006/main" count="1939" uniqueCount="507">
  <si>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</si>
  <si>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</si>
  <si>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</si>
  <si>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</si>
  <si>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</si>
  <si>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</si>
  <si>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</si>
  <si>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</si>
  <si>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</si>
  <si>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</si>
  <si>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</si>
  <si>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</si>
  <si>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</si>
  <si>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</si>
  <si>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</si>
  <si>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</si>
  <si>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</si>
  <si>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</si>
  <si>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</si>
  <si>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</si>
  <si>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</si>
  <si>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</si>
  <si>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</si>
  <si>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</si>
  <si>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</si>
  <si>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</si>
  <si>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</si>
  <si>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</si>
  <si>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</si>
  <si>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</si>
  <si>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</si>
  <si>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</si>
  <si>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</si>
  <si>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</si>
  <si>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</si>
  <si>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</si>
  <si>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</si>
  <si>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</si>
  <si>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</si>
  <si>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</si>
  <si>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</si>
  <si>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</si>
  <si>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</si>
  <si>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</si>
  <si>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</si>
  <si>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</si>
  <si>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</si>
  <si>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</si>
  <si>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</si>
  <si>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</si>
  <si>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</si>
  <si>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</si>
  <si>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截至2022年11月，全县共有离退休党支部28个。2022年离退休党支部工作经费为28*3000元/个=84000元</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</si>
  <si>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</si>
  <si>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</si>
  <si>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</si>
  <si>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</si>
  <si>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</si>
  <si>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</si>
  <si>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</si>
  <si>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</si>
  <si>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</si>
  <si>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</si>
  <si>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</si>
  <si>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</si>
  <si>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</si>
  <si>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</si>
  <si>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</si>
  <si>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</si>
  <si>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</si>
  <si>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188</t>
  </si>
  <si>
    <t>中国共产党耿马傣族佤族自治县委员会组织部</t>
  </si>
  <si>
    <t>188001</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</si>
  <si>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</si>
  <si>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</si>
  <si>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</si>
  <si>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</si>
  <si>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</si>
  <si>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</si>
  <si>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</si>
  <si>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</si>
  <si>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</si>
  <si>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</si>
  <si>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</si>
  <si>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</si>
  <si>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</si>
  <si>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</si>
  <si>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20132</t>
  </si>
  <si>
    <t>2013201</t>
  </si>
  <si>
    <t>2013202</t>
  </si>
  <si>
    <t>2013204</t>
  </si>
  <si>
    <t>2013299</t>
  </si>
  <si>
    <t>208</t>
  </si>
  <si>
    <t>社会保障和就业支出</t>
  </si>
  <si>
    <t>20805</t>
  </si>
  <si>
    <t>2080501</t>
  </si>
  <si>
    <t>2080503</t>
  </si>
  <si>
    <t>2080505</t>
  </si>
  <si>
    <t>20808</t>
  </si>
  <si>
    <t>2080801</t>
  </si>
  <si>
    <t>210</t>
  </si>
  <si>
    <t>卫生健康支出</t>
  </si>
  <si>
    <t>21011</t>
  </si>
  <si>
    <t>2101101</t>
  </si>
  <si>
    <t>2101102</t>
  </si>
  <si>
    <t>2101199</t>
  </si>
  <si>
    <t>221</t>
  </si>
  <si>
    <t>住房保障支出</t>
  </si>
  <si>
    <t>22102</t>
  </si>
  <si>
    <t>2210201</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</si>
  <si>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</si>
  <si>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</si>
  <si>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</si>
  <si>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</si>
  <si>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</si>
  <si>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</si>
  <si>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</si>
  <si>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</si>
  <si>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</si>
  <si>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</si>
  <si>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</si>
  <si>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</si>
  <si>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</si>
  <si>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</si>
  <si>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</si>
  <si>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</si>
  <si>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</si>
  <si>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</si>
  <si>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</si>
  <si>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</si>
  <si>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</si>
  <si>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</si>
  <si>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</si>
  <si>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</si>
  <si>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</si>
  <si>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</si>
  <si>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</si>
  <si>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</si>
  <si>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</si>
  <si>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</si>
  <si>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</si>
  <si>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</si>
  <si>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</si>
  <si>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</si>
  <si>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</si>
  <si>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</si>
  <si>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</si>
  <si>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</si>
  <si>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</si>
  <si>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</si>
  <si>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</si>
  <si>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1</t>
  </si>
  <si>
    <t>2</t>
  </si>
  <si>
    <t>3</t>
  </si>
  <si>
    <t>5</t>
  </si>
  <si>
    <t>6</t>
  </si>
  <si>
    <t>7</t>
  </si>
  <si>
    <t>组织事务</t>
  </si>
  <si>
    <t>行政运行</t>
  </si>
  <si>
    <t>一般行政管理事务</t>
  </si>
  <si>
    <t>公务员事务</t>
  </si>
  <si>
    <t>其他组织事务支出</t>
  </si>
  <si>
    <t>行政事业单位养老支出</t>
  </si>
  <si>
    <t>行政单位离退休</t>
  </si>
  <si>
    <t>离退休人员管理机构</t>
  </si>
  <si>
    <t>机关事业单位基本养老保险缴费支出</t>
  </si>
  <si>
    <t>抚恤</t>
  </si>
  <si>
    <t>死亡抚恤</t>
  </si>
  <si>
    <t>行政事业单位医疗</t>
  </si>
  <si>
    <t>行政单位医疗</t>
  </si>
  <si>
    <t>事业单位医疗</t>
  </si>
  <si>
    <t>其他行政事业单位医疗支出</t>
  </si>
  <si>
    <t>住房改革支出</t>
  </si>
  <si>
    <t>住房公积金</t>
  </si>
  <si>
    <t>预算03表</t>
  </si>
  <si>
    <t>单位：元</t>
  </si>
  <si>
    <t>“三公”经费合计</t>
  </si>
  <si>
    <t>因公出国（境）费</t>
  </si>
  <si>
    <t>公务用车购置及运行费</t>
  </si>
  <si>
    <t>公务接待费</t>
  </si>
  <si>
    <t>公务用车购置费</t>
  </si>
  <si>
    <t>公务用车运行费</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</si>
  <si>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</si>
  <si>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</si>
  <si>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</si>
  <si>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</si>
  <si>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</si>
  <si>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</si>
  <si>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</si>
  <si>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</si>
  <si>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</si>
  <si>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</si>
  <si>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</si>
  <si>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</si>
  <si>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</si>
  <si>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</si>
  <si>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</si>
  <si>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</si>
  <si>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</si>
  <si>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</si>
  <si>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530926210000000002233</t>
  </si>
  <si>
    <t>行政人员工资支出</t>
  </si>
  <si>
    <t>30101</t>
  </si>
  <si>
    <t>基本工资</t>
  </si>
  <si>
    <t>530926241100002343570</t>
  </si>
  <si>
    <t>事业人员工资支出</t>
  </si>
  <si>
    <t>30102</t>
  </si>
  <si>
    <t>津贴补贴</t>
  </si>
  <si>
    <t>30103</t>
  </si>
  <si>
    <t>奖金</t>
  </si>
  <si>
    <t>530926231100001389138</t>
  </si>
  <si>
    <t>行政人员绩效考核奖励（2017年提高部分）</t>
  </si>
  <si>
    <t>530926241100002343593</t>
  </si>
  <si>
    <t>奖励性绩效工资</t>
  </si>
  <si>
    <t>30107</t>
  </si>
  <si>
    <t>绩效工资</t>
  </si>
  <si>
    <t>530926241100002343571</t>
  </si>
  <si>
    <t>事业人员绩效工资（2017年提高部分）</t>
  </si>
  <si>
    <t>530926241100002343592</t>
  </si>
  <si>
    <t>基础性绩效工资</t>
  </si>
  <si>
    <t>530926210000000002234</t>
  </si>
  <si>
    <t>社会保障缴费</t>
  </si>
  <si>
    <t>30108</t>
  </si>
  <si>
    <t>机关事业单位基本养老保险缴费</t>
  </si>
  <si>
    <t>2080506</t>
  </si>
  <si>
    <t>机关事业单位职业年金缴费支出</t>
  </si>
  <si>
    <t>30109</t>
  </si>
  <si>
    <t>职业年金缴费</t>
  </si>
  <si>
    <t>30110</t>
  </si>
  <si>
    <t>职工基本医疗保险缴费</t>
  </si>
  <si>
    <t>2101103</t>
  </si>
  <si>
    <t>公务员医疗补助</t>
  </si>
  <si>
    <t>30111</t>
  </si>
  <si>
    <t>公务员医疗补助缴费</t>
  </si>
  <si>
    <t>30112</t>
  </si>
  <si>
    <t>其他社会保障缴费</t>
  </si>
  <si>
    <t>530926210000000002235</t>
  </si>
  <si>
    <t>30113</t>
  </si>
  <si>
    <t>530926210000000002242</t>
  </si>
  <si>
    <t>一般公用经费</t>
  </si>
  <si>
    <t>30211</t>
  </si>
  <si>
    <t>差旅费</t>
  </si>
  <si>
    <t>30206</t>
  </si>
  <si>
    <t>电费</t>
  </si>
  <si>
    <t>30201</t>
  </si>
  <si>
    <t>办公费</t>
  </si>
  <si>
    <t>530926241100002350045</t>
  </si>
  <si>
    <t>公务接待费（公用经费）</t>
  </si>
  <si>
    <t>30217</t>
  </si>
  <si>
    <t>530926210000000002240</t>
  </si>
  <si>
    <t>工会经费</t>
  </si>
  <si>
    <t>30228</t>
  </si>
  <si>
    <t>530926210000000002238</t>
  </si>
  <si>
    <t>公务用车运行维护费</t>
  </si>
  <si>
    <t>30231</t>
  </si>
  <si>
    <t>530926210000000002239</t>
  </si>
  <si>
    <t>行政人员公务交通补贴</t>
  </si>
  <si>
    <t>30239</t>
  </si>
  <si>
    <t>其他交通费用</t>
  </si>
  <si>
    <t>530926231100001389164</t>
  </si>
  <si>
    <t>离休干部公用经费</t>
  </si>
  <si>
    <t>30299</t>
  </si>
  <si>
    <t>其他商品和服务支出</t>
  </si>
  <si>
    <t>530926231100001389139</t>
  </si>
  <si>
    <t>离休干部特需费及异地安置费</t>
  </si>
  <si>
    <t>530926210000000002236</t>
  </si>
  <si>
    <t>离退休费</t>
  </si>
  <si>
    <t>30302</t>
  </si>
  <si>
    <t>退休费</t>
  </si>
  <si>
    <t>530926241100002343572</t>
  </si>
  <si>
    <t>机关事业单位职工遗属生活补助</t>
  </si>
  <si>
    <t>30305</t>
  </si>
  <si>
    <t>生活补助</t>
  </si>
  <si>
    <t>30307</t>
  </si>
  <si>
    <t>医疗费补助</t>
  </si>
  <si>
    <t>530926231100001391533</t>
  </si>
  <si>
    <t>离退休党支部党组书记工作补贴</t>
  </si>
  <si>
    <t>30399</t>
  </si>
  <si>
    <t>其他对个人和家庭的补助</t>
  </si>
  <si>
    <t>530926231100001391519</t>
  </si>
  <si>
    <t>离退休党支部党组副书记、委员工作补贴</t>
  </si>
  <si>
    <t>预算05-1表</t>
  </si>
  <si>
    <t>项目分类</t>
  </si>
  <si>
    <t>项目单位</t>
  </si>
  <si>
    <t>经济科目编码</t>
  </si>
  <si>
    <t>经济科目名称</t>
  </si>
  <si>
    <t>本年拨款</t>
  </si>
  <si>
    <t>其中：本次下达</t>
  </si>
  <si>
    <t>2025年春节慰问经费</t>
  </si>
  <si>
    <t>专项业务类</t>
  </si>
  <si>
    <t>530926251100004069173</t>
  </si>
  <si>
    <t>2025年度春节慰问经费</t>
  </si>
  <si>
    <t>530926251100004097206</t>
  </si>
  <si>
    <t>“耿马评议“”系统运营维护经费</t>
  </si>
  <si>
    <t>530926251100003788098</t>
  </si>
  <si>
    <t>“智慧党建”指挥中心及随机调研系统安装建设工作经费</t>
  </si>
  <si>
    <t>530926241100002776883</t>
  </si>
  <si>
    <t>干部档案数字化工作经费</t>
  </si>
  <si>
    <t>530926231100002165802</t>
  </si>
  <si>
    <t>31002</t>
  </si>
  <si>
    <t>办公设备购置</t>
  </si>
  <si>
    <t>干部考察考核工作经费</t>
  </si>
  <si>
    <t>530926241100002410627</t>
  </si>
  <si>
    <t>干部人事档案数字化工作经费</t>
  </si>
  <si>
    <t>530926231100002108822</t>
  </si>
  <si>
    <t>30227</t>
  </si>
  <si>
    <t>委托业务费</t>
  </si>
  <si>
    <t>干部外出培训和考察公务员经费</t>
  </si>
  <si>
    <t>530926241100002891482</t>
  </si>
  <si>
    <t>基层干部培训工作经费</t>
  </si>
  <si>
    <t>530926210000000003336</t>
  </si>
  <si>
    <t>30216</t>
  </si>
  <si>
    <t>培训费</t>
  </si>
  <si>
    <t>老干部活动中心工作经费</t>
  </si>
  <si>
    <t>530926210000000003063</t>
  </si>
  <si>
    <t>离退休干部党支部工作经费</t>
  </si>
  <si>
    <t>530926221100001376355</t>
  </si>
  <si>
    <t>农村基层党建工作督促检查机制工作经费</t>
  </si>
  <si>
    <t>530926210000000003071</t>
  </si>
  <si>
    <t>全县乡镇、村(社区)“两委”换届工作经费</t>
  </si>
  <si>
    <t>530926251100003823909</t>
  </si>
  <si>
    <t>人才工作示范点创建经费</t>
  </si>
  <si>
    <t>530926231100001535903</t>
  </si>
  <si>
    <t>人才工作者培训经费</t>
  </si>
  <si>
    <t>530926231100001535929</t>
  </si>
  <si>
    <t>人才招引安家补助经费</t>
  </si>
  <si>
    <t>530926251100003784843</t>
  </si>
  <si>
    <t>社区（村）基层治理专干招聘体检经费</t>
  </si>
  <si>
    <t>530926251100003797431</t>
  </si>
  <si>
    <t>县党纪学习教育工作保障经费</t>
  </si>
  <si>
    <t>530926241100003279524</t>
  </si>
  <si>
    <t>县老年活动中心办公用房修缮经费</t>
  </si>
  <si>
    <t>530926241100003100528</t>
  </si>
  <si>
    <t>30213</t>
  </si>
  <si>
    <t>维修（护）费</t>
  </si>
  <si>
    <t>优秀公务员奖章、奖励证书制作经费</t>
  </si>
  <si>
    <t>530926221100000613120</t>
  </si>
  <si>
    <t>综合服务平台运维服务经费</t>
  </si>
  <si>
    <t>530926210000000002982</t>
  </si>
  <si>
    <t>走访看望慰问生病住院和病故老干部工作经费</t>
  </si>
  <si>
    <t>530926210000000003064</t>
  </si>
  <si>
    <t>预算05-2表</t>
  </si>
  <si>
    <t>单位名称、项目名称</t>
  </si>
  <si>
    <t>项目年度绩效目标</t>
  </si>
  <si>
    <t>一级指标</t>
  </si>
  <si>
    <t>二级指标</t>
  </si>
  <si>
    <t>三级指标</t>
  </si>
  <si>
    <t>指标性质</t>
  </si>
  <si>
    <t>指标值</t>
  </si>
  <si>
    <t>度量单位</t>
  </si>
  <si>
    <t>指标属性</t>
  </si>
  <si>
    <t>指标内容</t>
  </si>
  <si>
    <t>为认真贯彻落实好《临沧市人才招引三年行动计划（2023—2025年）》（临党人才〔2023〕6号）中关于“招引的人才，博士研究生学历的给予一次性安家补助4万元；硕士研究生学历的给予一次性安家补助2万元；‘双一流’高校全日制本科学历的给予一次性安家补助1万元；所需经费，分年度列入同级财政预算进行安排落实，按现行财政保障渠道予以保障”的工作要求。2025年县委组织部有1名职工符合“‘双一流’高校全日制本科学历的给予一次性安家补助1万元”的补助条件，需要纳入2025年预算的人才招引安家补助经费共10000元。</t>
  </si>
  <si>
    <t>产出指标</t>
  </si>
  <si>
    <t>数量指标</t>
  </si>
  <si>
    <t>补助人数</t>
  </si>
  <si>
    <t>=</t>
  </si>
  <si>
    <t>1.00</t>
  </si>
  <si>
    <t>人</t>
  </si>
  <si>
    <t>定量指标</t>
  </si>
  <si>
    <t>2025年县委组织部有1名职工符合“‘双一流’高校全日制本科学历的给予一次性安家补助1万元”的补助条件，需要纳入2025年预算的人才招引安家补助经费共10000元。</t>
  </si>
  <si>
    <t>效益指标</t>
  </si>
  <si>
    <t>可持续影响</t>
  </si>
  <si>
    <t>吸引人才率</t>
  </si>
  <si>
    <t>&gt;=</t>
  </si>
  <si>
    <t>90</t>
  </si>
  <si>
    <t>%</t>
  </si>
  <si>
    <t>定性指标</t>
  </si>
  <si>
    <t>满意度指标</t>
  </si>
  <si>
    <t>服务对象满意度</t>
  </si>
  <si>
    <t>人才满意度</t>
  </si>
  <si>
    <t>主要用于老干部活动中心每年的水费、电费。为充分发挥老干部活动中心的作用，按照《中共耿马县委老干部局关于要求增加老干部活动中心工作经费的请示》（耿老请〔2011〕25号）文件中县人民政府领导和县财政局领导的审批意见，请求县人民政府给予老干部活动中心水费、电费1万元。</t>
  </si>
  <si>
    <t>质量指标</t>
  </si>
  <si>
    <t>100</t>
  </si>
  <si>
    <t>社会效益</t>
  </si>
  <si>
    <t>社会效益指标</t>
  </si>
  <si>
    <t>服务对象满意度指标</t>
  </si>
  <si>
    <t>干部外出教育培训，将以理论武装为根本、党性教育为核心、能力提升为主线，采取“外出培训、县内培训”方式，重点开展理想信念和能力提升培训</t>
  </si>
  <si>
    <t>培训次数</t>
  </si>
  <si>
    <t>15</t>
  </si>
  <si>
    <t>次</t>
  </si>
  <si>
    <t>根据《耿马自治县年轻干部、女干部、少数民族干部和党外干部教育培训三年行动方案》（耿委干教发〔2022〕3号）</t>
  </si>
  <si>
    <t>培训人员学习率</t>
  </si>
  <si>
    <t>培训人员满意度</t>
  </si>
  <si>
    <t>根据《党政领导干部选拔任用工作条例》，每年开展不少于10次的干部考察考核工作</t>
  </si>
  <si>
    <t>考察考核次数</t>
  </si>
  <si>
    <t>10</t>
  </si>
  <si>
    <t>干部队伍建设</t>
  </si>
  <si>
    <t>群众满意度</t>
  </si>
  <si>
    <t>满意度</t>
  </si>
  <si>
    <t>根据《临沧市推进作风革命加强机关效能建设工作领导小组办公室关于印发〈&lt;临沧市深化作风革命2024年工作要点&gt;的通知〉》（〔2024〕—2），县委组织部向县人民政府报请了《关于请求给予解决“云南评议”耿马子平台系统建设工作经费的请示》，并于2024年7月23日第十六届县人民政府第四十二次常务会讨论研究通过，为保障临沧评议·耿马子站系统持续发挥效益，需要“耿马评议”工作经费</t>
  </si>
  <si>
    <t>耿马评议平台服务质量</t>
  </si>
  <si>
    <t>根据《临沧市推进作风革命加强机关效能建设工作领导小组办公室关于印发〈&lt;临沧市深化作风革命2024年工作要点&gt;的通知〉》（〔2024〕—2），县委组织部向县人民政府报请了《关于请求给予解决“云南评议”耿马子平台系统建设工作经费的请示》，并于2024年7月23日第十六届县人民政府第四十二次常务会讨论研究通过，</t>
  </si>
  <si>
    <t>群众获益率</t>
  </si>
  <si>
    <t>根据《云南省2024年社区（村）基层治理专干招聘工作实施方案》的通知以及市委组织部关于“此次培训产生的费用，体检费用由各地承担”的要求</t>
  </si>
  <si>
    <t>基层治理专干人数</t>
  </si>
  <si>
    <t>30</t>
  </si>
  <si>
    <t>根据《云南省2024年社区（村）基层治理专干招聘工作实施方案》的通知以及市委组织部关于“此次培训产生的费用，体检费用由各地承担”的要求，2025年预计招录基层治理专干30人</t>
  </si>
  <si>
    <t>服务社区覆盖率</t>
  </si>
  <si>
    <t>&gt;</t>
  </si>
  <si>
    <t>2022年完成发放</t>
  </si>
  <si>
    <t>时效指标</t>
  </si>
  <si>
    <t>2022年</t>
  </si>
  <si>
    <t>年</t>
  </si>
  <si>
    <t>完成对优秀公务员的表彰</t>
  </si>
  <si>
    <t>优秀公务员满意度</t>
  </si>
  <si>
    <t>根据《中共临沧市委组织部关于建立农村基层党建工作督促检查机制的通知》（临组电明〔2012〕27号）精神，县委组织部每季度组织开展一次乡（镇）党建工作督查，每次督查1/4的乡（镇），确保年内对县内所有乡（镇）、村（社区）党组织党建工作督查实现全覆盖。经初步测算，全年共需工作经费8万元。</t>
  </si>
  <si>
    <t>根据中共临沧市委组织部《关于开展县（区）人才工作示范点创建工作的通知》（临组发〔2021〕33号）要求，按照“有规划、有经费、有制度、有成效”的“四有”目标。</t>
  </si>
  <si>
    <t>示范点创建数</t>
  </si>
  <si>
    <t>个</t>
  </si>
  <si>
    <t>每年完成不少于2个人才工作示范点创建任务，到2025年，确保建成不少于10个人才工作示范点。拟于2023年创建的人才工作示范点3个，每个点补助50000元</t>
  </si>
  <si>
    <t>按照市委、市政府和县委、县政府的要求，县委老干部局及时开展走访看望慰问生病住院老干部和病故老干部家属，确实把县委和政府的关心关怀送到老干部手中，按照《中共耿马县委老干部局关于请求解决看望慰问生病住院以及逝世离退休干部工作经费的请示》（耿老请〔2012〕28号）文件中县人民政府领导和县财政局领导的审批意见。请求县人民政府给予补助3万元看望慰问工作经费。</t>
  </si>
  <si>
    <t>《中国共产党党员教育管理工作条例》、《中共临沧市委组织部关于印发临沧市贯彻落实〈中国共产党党员教育管理工作条例〉重点任务实施方案的通知》（临组发〔2020〕12号）、《耿马自治县贯彻落实〈中国共产党党员教育管理工作条例〉重点任务实施方案》、《中共临沧市委办公室关于印发&lt;临沧市贯彻落实〈云南省2019-2023年党员教育培训工作规划〉的实施意见&gt;的通知》（临办发〔2020〕5号）、《中共耿马傣族佤族自治县委员会办公室关于印发&lt;耿马自治县贯彻落实〈云南省2019-2023年党员教育培训工作规划〉的实施意见&gt;的通知》（耿办发〔2020〕7号）</t>
  </si>
  <si>
    <t>根据《关于印发〈耿马自治县2022年度人才工作重点目标任务实施方案〉的通知》（耿党人才办〔2022〕2号）要求，举办1期人才工作者培训</t>
  </si>
  <si>
    <t>培训期数</t>
  </si>
  <si>
    <t>举办1期人才工作者培训约50人，计划外出浙江大学开展培训，按照每人7000元，经初步测算，需培训经费350000元。</t>
  </si>
  <si>
    <t>每年完成不少于2个人才工作示范点创建任务，到2025年，确保建成不少于10个人才工作示范点。拟于2023年创建的人才工作示范点3个，每个点补助50000元，</t>
  </si>
  <si>
    <t>根据《干部人事档案数字化建设项目服务合同》，县委组织部与云南超图地理信息有限公司第一分公司签订服务合同，对干部人事档案进行数字化制作</t>
  </si>
  <si>
    <t>根据《干部人事档案数字化建设项目服务合同》，县委组织部与云南超图地理信息有限公司第一分公司签订服务合同，对干部人事档案进行数字化制作，</t>
  </si>
  <si>
    <t>社会服务满意度</t>
  </si>
  <si>
    <t>县老年活动中心办公用房修缮经费45万</t>
  </si>
  <si>
    <t>办公用房建设时间</t>
  </si>
  <si>
    <t>&lt;=</t>
  </si>
  <si>
    <t>成本指标</t>
  </si>
  <si>
    <t>社会成本指标</t>
  </si>
  <si>
    <t>60</t>
  </si>
  <si>
    <t>万元</t>
  </si>
  <si>
    <t>老年活动中心使用率</t>
  </si>
  <si>
    <t>190</t>
  </si>
  <si>
    <t>老年人满意度</t>
  </si>
  <si>
    <t>老年活动中心满意度</t>
  </si>
  <si>
    <t>根据省市的统一安排部署，2025年下半年，全县将启动村（社区）“两委”换届选举工作，完成村（社区）“两委”换届选举工作后将紧接着开展乡镇班子换届。</t>
  </si>
  <si>
    <t>600000</t>
  </si>
  <si>
    <t>元</t>
  </si>
  <si>
    <t>群众影响力</t>
  </si>
  <si>
    <t>根据党中央、省委、市委和县委的部署安排，在县委党的建设工作领导小组统筹负责下，县级层面成立党纪学习教育工作专班（综合协调组设在组织部）负责具体指导工作。经县人民政府第四十次常务会会议审议通过，给予拨付党纪学习教育专班办公期间产生的费用共计250000元。</t>
  </si>
  <si>
    <t>250000</t>
  </si>
  <si>
    <t>党纪学习教育效益率</t>
  </si>
  <si>
    <t>根据关于印发《耿马自治县2025年春节慰问基层活动安排》的通知，开展2025年春节慰问。</t>
  </si>
  <si>
    <t>慰问人数</t>
  </si>
  <si>
    <t>67</t>
  </si>
  <si>
    <t>慰问对象效益率</t>
  </si>
  <si>
    <t>慰问对象满意度</t>
  </si>
  <si>
    <t>2025年度春节慰问文件</t>
  </si>
  <si>
    <t>社会效益率</t>
  </si>
  <si>
    <t>截止2022年11月，全县共有离退休党支部28个。2022年离退休党支部工作经费为28*3000元/个=84000元</t>
  </si>
  <si>
    <t>可持续影响指标</t>
  </si>
  <si>
    <t>服务对象满意度 指标</t>
  </si>
  <si>
    <t>1、综合服务平台运行维护及技术支持服务费用：0.6万元；
2、运行监控与管理系统软件使用授权服务费用：0.3万元；
3、CA证书（安全证书）使用维护费：0.005万元/个·年×160个=0.8万元。</t>
  </si>
  <si>
    <t>1、县级“智慧党建”指挥中心建设。按照省级要求技术标准，在县级大会场建设“智慧党建”指挥中心，具体项目内容包括LED大屏及控制系统、分布式系统、音频系统、“智慧党建”大数据平台、网络设备及辅助设备，共预算300万元；
2.随机调研系统安装。在全县92个村（社区）、18个党（工）委、县级“智慧党建”指挥中心、县委党校安装随机调研系统，共计划安装112套，每套系统0.5万元，共需5.6万元
3.“智慧党建”指挥中心及随机调研系统维护。维护、更新、升级指挥中心及随机调研系统软硬件设备，每年30万元，共计划5年，共需150万元。</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</si>
  <si>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</si>
  <si>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</si>
  <si>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</si>
  <si>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</si>
  <si>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</si>
  <si>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</si>
  <si>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</si>
  <si>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</si>
  <si>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</si>
  <si>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</si>
  <si>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</si>
  <si>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</si>
  <si>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</si>
  <si>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</si>
  <si>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公车加油费</t>
  </si>
  <si>
    <t>车辆加油、添加燃料服务</t>
  </si>
  <si>
    <t>公车维修费</t>
  </si>
  <si>
    <t>车辆维修和保养服务</t>
  </si>
  <si>
    <t>公车保险费</t>
  </si>
  <si>
    <t>机动车保险服务</t>
  </si>
  <si>
    <t>采购加油</t>
  </si>
  <si>
    <t>采购加油费</t>
  </si>
  <si>
    <t>采购复印纸</t>
  </si>
  <si>
    <t>复印纸</t>
  </si>
  <si>
    <t>采购办公椅</t>
  </si>
  <si>
    <t>办公椅</t>
  </si>
  <si>
    <t>采购办公桌</t>
  </si>
  <si>
    <t>办公桌</t>
  </si>
  <si>
    <t>档案库房设备采购费</t>
  </si>
  <si>
    <t>采购五节柜</t>
  </si>
  <si>
    <t>文件柜</t>
  </si>
  <si>
    <t>采购设备费</t>
  </si>
  <si>
    <t>A4黑白打印机</t>
  </si>
  <si>
    <t>预算08表</t>
  </si>
  <si>
    <t>政府购买服务项目</t>
  </si>
  <si>
    <t>政府购买服务目录</t>
  </si>
  <si>
    <t>预算09-1表</t>
  </si>
  <si>
    <t>单位名称（项目）</t>
  </si>
  <si>
    <t>地区</t>
  </si>
  <si>
    <t>政府性基金</t>
  </si>
  <si>
    <t>-</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</si>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</sst>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yyyy\-mm\-dd\ hh:mm:ss"/>
    <numFmt numFmtId="178" formatCode="yyyy\-mm\-dd"/>
    <numFmt numFmtId="179" formatCode="#,##0;\-#,##0;;@"/>
    <numFmt numFmtId="180" formatCode="hh:mm:ss"/>
  </numFmts>
  <fonts count="45">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2" fontId="25" fillId="0" borderId="0" applyFont="0" applyFill="0" applyBorder="0" applyAlignment="0" applyProtection="0">
      <alignment vertical="center"/>
    </xf>
    <xf numFmtId="0" fontId="26" fillId="3" borderId="0" applyNumberFormat="0" applyBorder="0" applyAlignment="0" applyProtection="0">
      <alignment vertical="center"/>
    </xf>
    <xf numFmtId="0" fontId="27" fillId="4" borderId="14"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177" fontId="7" fillId="0" borderId="7">
      <alignment horizontal="right" vertical="center"/>
    </xf>
    <xf numFmtId="0" fontId="26" fillId="5" borderId="0" applyNumberFormat="0" applyBorder="0" applyAlignment="0" applyProtection="0">
      <alignment vertical="center"/>
    </xf>
    <xf numFmtId="0" fontId="28" fillId="6" borderId="0" applyNumberFormat="0" applyBorder="0" applyAlignment="0" applyProtection="0">
      <alignment vertical="center"/>
    </xf>
    <xf numFmtId="43" fontId="25" fillId="0" borderId="0" applyFont="0" applyFill="0" applyBorder="0" applyAlignment="0" applyProtection="0">
      <alignment vertical="center"/>
    </xf>
    <xf numFmtId="0" fontId="29" fillId="7" borderId="0" applyNumberFormat="0" applyBorder="0" applyAlignment="0" applyProtection="0">
      <alignment vertical="center"/>
    </xf>
    <xf numFmtId="0" fontId="30" fillId="0" borderId="0" applyNumberFormat="0" applyFill="0" applyBorder="0" applyAlignment="0" applyProtection="0">
      <alignment vertical="center"/>
    </xf>
    <xf numFmtId="9" fontId="25" fillId="0" borderId="0" applyFont="0" applyFill="0" applyBorder="0" applyAlignment="0" applyProtection="0">
      <alignment vertical="center"/>
    </xf>
    <xf numFmtId="178" fontId="7" fillId="0" borderId="7">
      <alignment horizontal="right" vertical="center"/>
    </xf>
    <xf numFmtId="0" fontId="31" fillId="0" borderId="0" applyNumberFormat="0" applyFill="0" applyBorder="0" applyAlignment="0" applyProtection="0">
      <alignment vertical="center"/>
    </xf>
    <xf numFmtId="0" fontId="25" fillId="8" borderId="15" applyNumberFormat="0" applyFont="0" applyAlignment="0" applyProtection="0">
      <alignment vertical="center"/>
    </xf>
    <xf numFmtId="0" fontId="29" fillId="9"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6" applyNumberFormat="0" applyFill="0" applyAlignment="0" applyProtection="0">
      <alignment vertical="center"/>
    </xf>
    <xf numFmtId="0" fontId="37" fillId="0" borderId="16" applyNumberFormat="0" applyFill="0" applyAlignment="0" applyProtection="0">
      <alignment vertical="center"/>
    </xf>
    <xf numFmtId="0" fontId="29" fillId="10" borderId="0" applyNumberFormat="0" applyBorder="0" applyAlignment="0" applyProtection="0">
      <alignment vertical="center"/>
    </xf>
    <xf numFmtId="0" fontId="32" fillId="0" borderId="17" applyNumberFormat="0" applyFill="0" applyAlignment="0" applyProtection="0">
      <alignment vertical="center"/>
    </xf>
    <xf numFmtId="0" fontId="29" fillId="11" borderId="0" applyNumberFormat="0" applyBorder="0" applyAlignment="0" applyProtection="0">
      <alignment vertical="center"/>
    </xf>
    <xf numFmtId="0" fontId="38" fillId="12" borderId="18" applyNumberFormat="0" applyAlignment="0" applyProtection="0">
      <alignment vertical="center"/>
    </xf>
    <xf numFmtId="0" fontId="39" fillId="12" borderId="14" applyNumberFormat="0" applyAlignment="0" applyProtection="0">
      <alignment vertical="center"/>
    </xf>
    <xf numFmtId="0" fontId="40" fillId="13" borderId="19" applyNumberFormat="0" applyAlignment="0" applyProtection="0">
      <alignment vertical="center"/>
    </xf>
    <xf numFmtId="0" fontId="26" fillId="14" borderId="0" applyNumberFormat="0" applyBorder="0" applyAlignment="0" applyProtection="0">
      <alignment vertical="center"/>
    </xf>
    <xf numFmtId="0" fontId="29" fillId="15" borderId="0" applyNumberFormat="0" applyBorder="0" applyAlignment="0" applyProtection="0">
      <alignment vertical="center"/>
    </xf>
    <xf numFmtId="0" fontId="41" fillId="0" borderId="20" applyNumberFormat="0" applyFill="0" applyAlignment="0" applyProtection="0">
      <alignment vertical="center"/>
    </xf>
    <xf numFmtId="0" fontId="42" fillId="0" borderId="21" applyNumberFormat="0" applyFill="0" applyAlignment="0" applyProtection="0">
      <alignment vertical="center"/>
    </xf>
    <xf numFmtId="0" fontId="43" fillId="16" borderId="0" applyNumberFormat="0" applyBorder="0" applyAlignment="0" applyProtection="0">
      <alignment vertical="center"/>
    </xf>
    <xf numFmtId="0" fontId="44" fillId="17" borderId="0" applyNumberFormat="0" applyBorder="0" applyAlignment="0" applyProtection="0">
      <alignment vertical="center"/>
    </xf>
    <xf numFmtId="10" fontId="7" fillId="0" borderId="7">
      <alignment horizontal="right" vertical="center"/>
    </xf>
    <xf numFmtId="0" fontId="26" fillId="18" borderId="0" applyNumberFormat="0" applyBorder="0" applyAlignment="0" applyProtection="0">
      <alignment vertical="center"/>
    </xf>
    <xf numFmtId="0" fontId="29"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9" fillId="28" borderId="0" applyNumberFormat="0" applyBorder="0" applyAlignment="0" applyProtection="0">
      <alignment vertical="center"/>
    </xf>
    <xf numFmtId="0" fontId="26"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6" fillId="32" borderId="0" applyNumberFormat="0" applyBorder="0" applyAlignment="0" applyProtection="0">
      <alignment vertical="center"/>
    </xf>
    <xf numFmtId="0" fontId="29"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80" fontId="7" fillId="0" borderId="7">
      <alignment horizontal="right" vertical="center"/>
    </xf>
    <xf numFmtId="179" fontId="7" fillId="0" borderId="7">
      <alignment horizontal="right" vertical="center"/>
    </xf>
  </cellStyleXfs>
  <cellXfs count="205">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0" fontId="5" fillId="0" borderId="7" xfId="0" applyFont="1" applyBorder="1" applyAlignment="1">
      <alignment horizontal="left" vertical="center" wrapText="1" indent="1"/>
      <protection locked="0"/>
    </xf>
    <xf numFmtId="49" fontId="7" fillId="0" borderId="7" xfId="53"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79"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0" fontId="5" fillId="0" borderId="7" xfId="0" applyFont="1" applyBorder="1" applyAlignment="1" applyProtection="1">
      <alignment horizontal="left" vertical="center" wrapText="1" indent="2"/>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7" xfId="0" applyFont="1" applyBorder="1" applyAlignment="1" applyProtection="1">
      <alignment horizontal="left" vertical="center" indent="1"/>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2" fillId="0" borderId="0" xfId="0" applyFont="1" applyAlignment="1" applyProtection="1">
      <alignment horizontal="center" wrapText="1"/>
    </xf>
    <xf numFmtId="0" fontId="11" fillId="0" borderId="7" xfId="0" applyFont="1" applyBorder="1" applyAlignment="1">
      <alignment horizontal="center" vertical="center"/>
      <protection locked="0"/>
    </xf>
    <xf numFmtId="0" fontId="11" fillId="0" borderId="7" xfId="0" applyFont="1" applyBorder="1" applyAlignment="1" applyProtection="1">
      <alignment horizontal="center" vertical="center"/>
    </xf>
    <xf numFmtId="0" fontId="11" fillId="0" borderId="2" xfId="0" applyFont="1" applyBorder="1" applyAlignment="1" applyProtection="1">
      <alignment horizontal="center" vertical="center"/>
    </xf>
    <xf numFmtId="176" fontId="12" fillId="0" borderId="7" xfId="0" applyNumberFormat="1" applyFont="1" applyBorder="1" applyAlignment="1" applyProtection="1">
      <alignment horizontal="right" vertical="center"/>
    </xf>
    <xf numFmtId="0" fontId="2" fillId="0" borderId="0" xfId="0" applyFont="1" applyProtection="1">
      <alignment vertical="top"/>
    </xf>
    <xf numFmtId="0" fontId="13"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4" fillId="0" borderId="0" xfId="0" applyFont="1" applyAlignment="1" applyProtection="1">
      <alignment horizontal="center" vertical="center"/>
    </xf>
    <xf numFmtId="0" fontId="15"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16" fillId="0" borderId="6" xfId="0" applyFont="1" applyBorder="1" applyAlignment="1">
      <alignment vertical="center"/>
      <protection locked="0"/>
    </xf>
    <xf numFmtId="0" fontId="17" fillId="0" borderId="6" xfId="0" applyFont="1" applyBorder="1" applyAlignment="1">
      <alignment horizontal="center" vertical="center"/>
      <protection locked="0"/>
    </xf>
    <xf numFmtId="176" fontId="17"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18" fillId="0" borderId="0" xfId="0" applyFont="1" applyAlignment="1" applyProtection="1">
      <alignment vertical="center"/>
    </xf>
    <xf numFmtId="0" fontId="19"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 fillId="0" borderId="7" xfId="0" applyFont="1" applyBorder="1" applyAlignment="1">
      <alignment horizontal="left" vertical="center" wrapText="1"/>
      <protection locked="0"/>
    </xf>
    <xf numFmtId="0" fontId="2" fillId="0" borderId="7" xfId="0" applyFont="1" applyBorder="1" applyAlignment="1" applyProtection="1">
      <alignment horizontal="left" vertical="center" wrapText="1"/>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0" fillId="0" borderId="0" xfId="0" applyFont="1" applyAlignment="1" applyProtection="1"/>
    <xf numFmtId="0" fontId="21"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11" xfId="0" applyFont="1" applyBorder="1" applyAlignment="1" applyProtection="1">
      <alignment horizontal="left" vertical="center" wrapText="1" inden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18" fillId="0" borderId="0" xfId="0" applyFont="1" applyProtection="1">
      <alignment vertical="top"/>
    </xf>
    <xf numFmtId="0" fontId="21"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2" fillId="0" borderId="0" xfId="0" applyFont="1" applyAlignment="1" applyProtection="1">
      <alignment horizontal="center" vertical="top"/>
    </xf>
    <xf numFmtId="0" fontId="23"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4" fillId="0" borderId="6" xfId="0" applyFont="1" applyBorder="1" applyAlignment="1" applyProtection="1">
      <alignment horizontal="center" vertical="center"/>
    </xf>
    <xf numFmtId="0" fontId="24"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4" fillId="0" borderId="6" xfId="0" applyFont="1" applyBorder="1" applyAlignment="1">
      <alignment horizontal="center" vertical="center"/>
      <protection locked="0"/>
    </xf>
    <xf numFmtId="0" fontId="5" fillId="0" borderId="7" xfId="0" applyFont="1" applyBorder="1" applyAlignment="1" applyProtection="1" quotePrefix="1">
      <alignment horizontal="left" vertical="center" wrapText="1" indent="2"/>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5"/>
  <sheetViews>
    <sheetView showZeros="0" tabSelected="1" workbookViewId="0">
      <selection activeCell="J65" sqref="J65"/>
    </sheetView>
  </sheetViews>
  <sheetFormatPr defaultColWidth="9.14285714285714" defaultRowHeight="12" customHeight="1"/>
  <cols>
    <col min="1" max="1" width="31.847619047619" customWidth="1"/>
    <col min="2" max="2" width="35.5714285714286" customWidth="1"/>
    <col min="3" max="3" width="36.5714285714286" customWidth="1"/>
    <col min="4" max="4" width="33.847619047619" customWidth="1"/>
  </cols>
  <sheetData>
    <row r="1" ht="15" customHeight="1" spans="4:4">
      <c r="D1" s="39" t="s">
        <v>0</v>
      </c>
    </row>
    <row r="2" ht="36" customHeight="1" spans="1:4">
      <c r="A2" s="5" t="str">
        <f>"2025"&amp;"年部门财务收支预算总表"</f>
        <v>2025年部门财务收支预算总表</v>
      </c>
      <c r="B2" s="198"/>
      <c r="C2" s="198"/>
      <c r="D2" s="198"/>
    </row>
    <row r="3" ht="18.75" customHeight="1" spans="1:4">
      <c r="A3" s="41" t="str">
        <f>"单位名称："&amp;"中国共产党耿马傣族佤族自治县委员会组织部"</f>
        <v>单位名称：中国共产党耿马傣族佤族自治县委员会组织部</v>
      </c>
      <c r="B3" s="199"/>
      <c r="C3" s="199"/>
      <c r="D3" s="39" t="s">
        <v>1</v>
      </c>
    </row>
    <row r="4" ht="18.75" customHeight="1" spans="1:4">
      <c r="A4" s="12" t="s">
        <v>2</v>
      </c>
      <c r="B4" s="14"/>
      <c r="C4" s="12" t="s">
        <v>3</v>
      </c>
      <c r="D4" s="14"/>
    </row>
    <row r="5" ht="18.75" customHeight="1" spans="1:4">
      <c r="A5" s="31" t="s">
        <v>4</v>
      </c>
      <c r="B5" s="31" t="str">
        <f>"2025"&amp;"年预算数"</f>
        <v>2025年预算数</v>
      </c>
      <c r="C5" s="31" t="s">
        <v>5</v>
      </c>
      <c r="D5" s="31" t="str">
        <f>"2025"&amp;"年预算数"</f>
        <v>2025年预算数</v>
      </c>
    </row>
    <row r="6" ht="18.75" customHeight="1" spans="1:4">
      <c r="A6" s="33"/>
      <c r="B6" s="33"/>
      <c r="C6" s="33"/>
      <c r="D6" s="33"/>
    </row>
    <row r="7" ht="18.75" customHeight="1" spans="1:4">
      <c r="A7" s="131" t="s">
        <v>6</v>
      </c>
      <c r="B7" s="23">
        <v>7252208.71</v>
      </c>
      <c r="C7" s="131" t="s">
        <v>7</v>
      </c>
      <c r="D7" s="23">
        <v>6214067.54</v>
      </c>
    </row>
    <row r="8" ht="18.75" customHeight="1" spans="1:4">
      <c r="A8" s="131" t="s">
        <v>8</v>
      </c>
      <c r="B8" s="23"/>
      <c r="C8" s="131" t="s">
        <v>9</v>
      </c>
      <c r="D8" s="23"/>
    </row>
    <row r="9" ht="18.75" customHeight="1" spans="1:4">
      <c r="A9" s="131" t="s">
        <v>10</v>
      </c>
      <c r="B9" s="23"/>
      <c r="C9" s="131" t="s">
        <v>11</v>
      </c>
      <c r="D9" s="23"/>
    </row>
    <row r="10" ht="18.75" customHeight="1" spans="1:4">
      <c r="A10" s="131" t="s">
        <v>12</v>
      </c>
      <c r="B10" s="23"/>
      <c r="C10" s="131" t="s">
        <v>13</v>
      </c>
      <c r="D10" s="23"/>
    </row>
    <row r="11" ht="18.75" customHeight="1" spans="1:4">
      <c r="A11" s="200" t="s">
        <v>14</v>
      </c>
      <c r="B11" s="23"/>
      <c r="C11" s="158" t="s">
        <v>15</v>
      </c>
      <c r="D11" s="23"/>
    </row>
    <row r="12" ht="18.75" customHeight="1" spans="1:4">
      <c r="A12" s="161" t="s">
        <v>16</v>
      </c>
      <c r="B12" s="23"/>
      <c r="C12" s="160" t="s">
        <v>17</v>
      </c>
      <c r="D12" s="23"/>
    </row>
    <row r="13" ht="18.75" customHeight="1" spans="1:4">
      <c r="A13" s="161" t="s">
        <v>18</v>
      </c>
      <c r="B13" s="23"/>
      <c r="C13" s="160" t="s">
        <v>19</v>
      </c>
      <c r="D13" s="23"/>
    </row>
    <row r="14" ht="18.75" customHeight="1" spans="1:4">
      <c r="A14" s="161" t="s">
        <v>20</v>
      </c>
      <c r="B14" s="23"/>
      <c r="C14" s="160" t="s">
        <v>21</v>
      </c>
      <c r="D14" s="23">
        <v>593413.24</v>
      </c>
    </row>
    <row r="15" ht="18.75" customHeight="1" spans="1:4">
      <c r="A15" s="161" t="s">
        <v>22</v>
      </c>
      <c r="B15" s="23"/>
      <c r="C15" s="160" t="s">
        <v>23</v>
      </c>
      <c r="D15" s="23">
        <v>173033.05</v>
      </c>
    </row>
    <row r="16" ht="18.75" customHeight="1" spans="1:4">
      <c r="A16" s="161" t="s">
        <v>24</v>
      </c>
      <c r="B16" s="23"/>
      <c r="C16" s="161" t="s">
        <v>25</v>
      </c>
      <c r="D16" s="23"/>
    </row>
    <row r="17" ht="18.75" customHeight="1" spans="1:4">
      <c r="A17" s="161" t="s">
        <v>26</v>
      </c>
      <c r="B17" s="23"/>
      <c r="C17" s="161" t="s">
        <v>27</v>
      </c>
      <c r="D17" s="23"/>
    </row>
    <row r="18" ht="18.75" customHeight="1" spans="1:4">
      <c r="A18" s="162" t="s">
        <v>26</v>
      </c>
      <c r="B18" s="23"/>
      <c r="C18" s="160" t="s">
        <v>28</v>
      </c>
      <c r="D18" s="23"/>
    </row>
    <row r="19" ht="18.75" customHeight="1" spans="1:4">
      <c r="A19" s="162" t="s">
        <v>26</v>
      </c>
      <c r="B19" s="23"/>
      <c r="C19" s="160" t="s">
        <v>29</v>
      </c>
      <c r="D19" s="23"/>
    </row>
    <row r="20" ht="18.75" customHeight="1" spans="1:4">
      <c r="A20" s="162" t="s">
        <v>26</v>
      </c>
      <c r="B20" s="23"/>
      <c r="C20" s="160" t="s">
        <v>30</v>
      </c>
      <c r="D20" s="23"/>
    </row>
    <row r="21" ht="18.75" customHeight="1" spans="1:4">
      <c r="A21" s="162" t="s">
        <v>26</v>
      </c>
      <c r="B21" s="23"/>
      <c r="C21" s="160" t="s">
        <v>31</v>
      </c>
      <c r="D21" s="23"/>
    </row>
    <row r="22" ht="18.75" customHeight="1" spans="1:4">
      <c r="A22" s="162" t="s">
        <v>26</v>
      </c>
      <c r="B22" s="23"/>
      <c r="C22" s="160" t="s">
        <v>32</v>
      </c>
      <c r="D22" s="23"/>
    </row>
    <row r="23" ht="18.75" customHeight="1" spans="1:4">
      <c r="A23" s="162" t="s">
        <v>26</v>
      </c>
      <c r="B23" s="23"/>
      <c r="C23" s="160" t="s">
        <v>33</v>
      </c>
      <c r="D23" s="23"/>
    </row>
    <row r="24" ht="18.75" customHeight="1" spans="1:4">
      <c r="A24" s="162" t="s">
        <v>26</v>
      </c>
      <c r="B24" s="23"/>
      <c r="C24" s="160" t="s">
        <v>34</v>
      </c>
      <c r="D24" s="23"/>
    </row>
    <row r="25" ht="18.75" customHeight="1" spans="1:4">
      <c r="A25" s="162" t="s">
        <v>26</v>
      </c>
      <c r="B25" s="23"/>
      <c r="C25" s="160" t="s">
        <v>35</v>
      </c>
      <c r="D25" s="23">
        <v>271694.88</v>
      </c>
    </row>
    <row r="26" ht="18.75" customHeight="1" spans="1:4">
      <c r="A26" s="162" t="s">
        <v>26</v>
      </c>
      <c r="B26" s="23"/>
      <c r="C26" s="160" t="s">
        <v>36</v>
      </c>
      <c r="D26" s="23"/>
    </row>
    <row r="27" ht="18.75" customHeight="1" spans="1:4">
      <c r="A27" s="162" t="s">
        <v>26</v>
      </c>
      <c r="B27" s="23"/>
      <c r="C27" s="160" t="s">
        <v>37</v>
      </c>
      <c r="D27" s="23"/>
    </row>
    <row r="28" ht="18.75" customHeight="1" spans="1:4">
      <c r="A28" s="162" t="s">
        <v>26</v>
      </c>
      <c r="B28" s="23"/>
      <c r="C28" s="160" t="s">
        <v>38</v>
      </c>
      <c r="D28" s="23"/>
    </row>
    <row r="29" ht="18.75" customHeight="1" spans="1:4">
      <c r="A29" s="162" t="s">
        <v>26</v>
      </c>
      <c r="B29" s="23"/>
      <c r="C29" s="160" t="s">
        <v>39</v>
      </c>
      <c r="D29" s="23"/>
    </row>
    <row r="30" ht="18.75" customHeight="1" spans="1:4">
      <c r="A30" s="163" t="s">
        <v>26</v>
      </c>
      <c r="B30" s="23"/>
      <c r="C30" s="161" t="s">
        <v>40</v>
      </c>
      <c r="D30" s="23"/>
    </row>
    <row r="31" ht="18.75" customHeight="1" spans="1:4">
      <c r="A31" s="163" t="s">
        <v>26</v>
      </c>
      <c r="B31" s="23"/>
      <c r="C31" s="161" t="s">
        <v>41</v>
      </c>
      <c r="D31" s="23"/>
    </row>
    <row r="32" ht="18.75" customHeight="1" spans="1:4">
      <c r="A32" s="163" t="s">
        <v>26</v>
      </c>
      <c r="B32" s="23"/>
      <c r="C32" s="161" t="s">
        <v>42</v>
      </c>
      <c r="D32" s="23"/>
    </row>
    <row r="33" ht="18.75" customHeight="1" spans="1:4">
      <c r="A33" s="201" t="s">
        <v>43</v>
      </c>
      <c r="B33" s="164">
        <f>SUM(B7:B11)</f>
        <v>7252208.71</v>
      </c>
      <c r="C33" s="202" t="s">
        <v>44</v>
      </c>
      <c r="D33" s="164">
        <v>7252208.71</v>
      </c>
    </row>
    <row r="34" ht="18.75" customHeight="1" spans="1:4">
      <c r="A34" s="203" t="s">
        <v>45</v>
      </c>
      <c r="B34" s="23"/>
      <c r="C34" s="131" t="s">
        <v>46</v>
      </c>
      <c r="D34" s="23"/>
    </row>
    <row r="35" ht="18.75" customHeight="1" spans="1:4">
      <c r="A35" s="203" t="s">
        <v>47</v>
      </c>
      <c r="B35" s="23"/>
      <c r="C35" s="131" t="s">
        <v>47</v>
      </c>
      <c r="D35" s="23"/>
    </row>
    <row r="36" ht="18.75" customHeight="1" spans="1:4">
      <c r="A36" s="203" t="s">
        <v>48</v>
      </c>
      <c r="B36" s="23"/>
      <c r="C36" s="131" t="s">
        <v>49</v>
      </c>
      <c r="D36" s="23"/>
    </row>
    <row r="37" ht="18.75" customHeight="1" spans="1:4">
      <c r="A37" s="204" t="s">
        <v>50</v>
      </c>
      <c r="B37" s="164">
        <f t="shared" ref="B37:D37" si="0">B33+B34</f>
        <v>7252208.71</v>
      </c>
      <c r="C37" s="202" t="s">
        <v>51</v>
      </c>
      <c r="D37" s="164">
        <f t="shared" si="0"/>
        <v>7252208.71</v>
      </c>
    </row>
    <row r="63" customHeight="1" spans="2:10">
      <c r="B63" t="s">
        <v>52</v>
      </c>
      <c r="J63" t="s">
        <v>52</v>
      </c>
    </row>
    <row r="64" customHeight="1" spans="10:10">
      <c r="J64" t="s">
        <v>52</v>
      </c>
    </row>
    <row r="65" customHeight="1" spans="10:10">
      <c r="J65" t="s">
        <v>52</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5"/>
  <sheetViews>
    <sheetView showZeros="0" tabSelected="1" workbookViewId="0">
      <selection activeCell="J65" sqref="J65"/>
    </sheetView>
  </sheetViews>
  <sheetFormatPr defaultColWidth="9.14285714285714" defaultRowHeight="14.25" customHeight="1"/>
  <cols>
    <col min="1" max="1" width="32.1428571428571" customWidth="1"/>
    <col min="2" max="2" width="16.847619047619" customWidth="1"/>
    <col min="3" max="3" width="32.1428571428571" customWidth="1"/>
    <col min="4" max="6" width="28.5714285714286" customWidth="1"/>
  </cols>
  <sheetData>
    <row r="1" ht="15" customHeight="1" spans="1:6">
      <c r="A1" s="99">
        <v>1</v>
      </c>
      <c r="B1" s="100">
        <v>0</v>
      </c>
      <c r="C1" s="99">
        <v>1</v>
      </c>
      <c r="D1" s="101"/>
      <c r="E1" s="101"/>
      <c r="F1" s="39" t="s">
        <v>450</v>
      </c>
    </row>
    <row r="2" ht="32.25" customHeight="1" spans="1:6">
      <c r="A2" s="102" t="str">
        <f>"2025"&amp;"年部门政府性基金预算支出预算表"</f>
        <v>2025年部门政府性基金预算支出预算表</v>
      </c>
      <c r="B2" s="103" t="s">
        <v>451</v>
      </c>
      <c r="C2" s="104"/>
      <c r="D2" s="105"/>
      <c r="E2" s="105"/>
      <c r="F2" s="105"/>
    </row>
    <row r="3" ht="18.75" customHeight="1" spans="1:6">
      <c r="A3" s="7" t="str">
        <f>"单位名称："&amp;"中国共产党耿马傣族佤族自治县委员会组织部"</f>
        <v>单位名称：中国共产党耿马傣族佤族自治县委员会组织部</v>
      </c>
      <c r="B3" s="7" t="s">
        <v>452</v>
      </c>
      <c r="C3" s="99"/>
      <c r="D3" s="101"/>
      <c r="E3" s="101"/>
      <c r="F3" s="39" t="s">
        <v>1</v>
      </c>
    </row>
    <row r="4" ht="18.75" customHeight="1" spans="1:6">
      <c r="A4" s="106" t="s">
        <v>183</v>
      </c>
      <c r="B4" s="107" t="s">
        <v>74</v>
      </c>
      <c r="C4" s="108" t="s">
        <v>75</v>
      </c>
      <c r="D4" s="13" t="s">
        <v>453</v>
      </c>
      <c r="E4" s="13"/>
      <c r="F4" s="14"/>
    </row>
    <row r="5" ht="18.75" customHeight="1" spans="1:6">
      <c r="A5" s="109"/>
      <c r="B5" s="110"/>
      <c r="C5" s="95"/>
      <c r="D5" s="94" t="s">
        <v>56</v>
      </c>
      <c r="E5" s="94" t="s">
        <v>76</v>
      </c>
      <c r="F5" s="94" t="s">
        <v>77</v>
      </c>
    </row>
    <row r="6" ht="18.75" customHeight="1" spans="1:6">
      <c r="A6" s="109">
        <v>1</v>
      </c>
      <c r="B6" s="111" t="s">
        <v>152</v>
      </c>
      <c r="C6" s="95">
        <v>3</v>
      </c>
      <c r="D6" s="94">
        <v>4</v>
      </c>
      <c r="E6" s="94">
        <v>5</v>
      </c>
      <c r="F6" s="94">
        <v>6</v>
      </c>
    </row>
    <row r="7" ht="18.75" customHeight="1" spans="1:6">
      <c r="A7" s="112"/>
      <c r="B7" s="82"/>
      <c r="C7" s="82"/>
      <c r="D7" s="23"/>
      <c r="E7" s="23"/>
      <c r="F7" s="23"/>
    </row>
    <row r="8" ht="18.75" customHeight="1" spans="1:6">
      <c r="A8" s="112"/>
      <c r="B8" s="82"/>
      <c r="C8" s="82"/>
      <c r="D8" s="23"/>
      <c r="E8" s="23"/>
      <c r="F8" s="23"/>
    </row>
    <row r="9" ht="18.75" customHeight="1" spans="1:6">
      <c r="A9" s="113" t="s">
        <v>110</v>
      </c>
      <c r="B9" s="114" t="s">
        <v>110</v>
      </c>
      <c r="C9" s="115" t="s">
        <v>110</v>
      </c>
      <c r="D9" s="23"/>
      <c r="E9" s="23"/>
      <c r="F9" s="23"/>
    </row>
    <row r="63" customHeight="1" spans="2:10">
      <c r="B63" t="s">
        <v>52</v>
      </c>
      <c r="J63" t="s">
        <v>52</v>
      </c>
    </row>
    <row r="64" customHeight="1" spans="10:10">
      <c r="J64" t="s">
        <v>52</v>
      </c>
    </row>
    <row r="65" customHeight="1" spans="10:10">
      <c r="J65" t="s">
        <v>52</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65"/>
  <sheetViews>
    <sheetView showZeros="0" tabSelected="1" workbookViewId="0">
      <selection activeCell="J65" sqref="J65"/>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30"/>
      <c r="B1" s="30"/>
      <c r="C1" s="30"/>
      <c r="D1" s="30"/>
      <c r="E1" s="30"/>
      <c r="F1" s="30"/>
      <c r="G1" s="30"/>
      <c r="H1" s="30"/>
      <c r="I1" s="30"/>
      <c r="J1" s="30"/>
      <c r="O1" s="38"/>
      <c r="P1" s="38"/>
      <c r="Q1" s="39" t="s">
        <v>454</v>
      </c>
    </row>
    <row r="2" ht="35.25" customHeight="1" spans="1:17">
      <c r="A2" s="58" t="str">
        <f>"2025"&amp;"年部门政府采购预算表"</f>
        <v>2025年部门政府采购预算表</v>
      </c>
      <c r="B2" s="6"/>
      <c r="C2" s="6"/>
      <c r="D2" s="6"/>
      <c r="E2" s="6"/>
      <c r="F2" s="6"/>
      <c r="G2" s="6"/>
      <c r="H2" s="6"/>
      <c r="I2" s="6"/>
      <c r="J2" s="6"/>
      <c r="K2" s="51"/>
      <c r="L2" s="6"/>
      <c r="M2" s="6"/>
      <c r="N2" s="6"/>
      <c r="O2" s="51"/>
      <c r="P2" s="51"/>
      <c r="Q2" s="6"/>
    </row>
    <row r="3" ht="18.75" customHeight="1" spans="1:17">
      <c r="A3" s="41" t="str">
        <f>"单位名称："&amp;"中国共产党耿马傣族佤族自治县委员会组织部"</f>
        <v>单位名称：中国共产党耿马傣族佤族自治县委员会组织部</v>
      </c>
      <c r="B3" s="93"/>
      <c r="C3" s="93"/>
      <c r="D3" s="93"/>
      <c r="E3" s="93"/>
      <c r="F3" s="93"/>
      <c r="G3" s="93"/>
      <c r="H3" s="93"/>
      <c r="I3" s="93"/>
      <c r="J3" s="93"/>
      <c r="O3" s="63"/>
      <c r="P3" s="63"/>
      <c r="Q3" s="39" t="s">
        <v>175</v>
      </c>
    </row>
    <row r="4" ht="18.75" customHeight="1" spans="1:17">
      <c r="A4" s="11" t="s">
        <v>455</v>
      </c>
      <c r="B4" s="72" t="s">
        <v>456</v>
      </c>
      <c r="C4" s="72" t="s">
        <v>457</v>
      </c>
      <c r="D4" s="72" t="s">
        <v>458</v>
      </c>
      <c r="E4" s="72" t="s">
        <v>459</v>
      </c>
      <c r="F4" s="72" t="s">
        <v>460</v>
      </c>
      <c r="G4" s="44" t="s">
        <v>190</v>
      </c>
      <c r="H4" s="44"/>
      <c r="I4" s="44"/>
      <c r="J4" s="44"/>
      <c r="K4" s="74"/>
      <c r="L4" s="44"/>
      <c r="M4" s="44"/>
      <c r="N4" s="44"/>
      <c r="O4" s="64"/>
      <c r="P4" s="74"/>
      <c r="Q4" s="45"/>
    </row>
    <row r="5" ht="18.75" customHeight="1" spans="1:17">
      <c r="A5" s="16"/>
      <c r="B5" s="75"/>
      <c r="C5" s="75"/>
      <c r="D5" s="75"/>
      <c r="E5" s="75"/>
      <c r="F5" s="75"/>
      <c r="G5" s="75" t="s">
        <v>56</v>
      </c>
      <c r="H5" s="75" t="s">
        <v>59</v>
      </c>
      <c r="I5" s="75" t="s">
        <v>461</v>
      </c>
      <c r="J5" s="75" t="s">
        <v>462</v>
      </c>
      <c r="K5" s="76" t="s">
        <v>463</v>
      </c>
      <c r="L5" s="89" t="s">
        <v>79</v>
      </c>
      <c r="M5" s="89"/>
      <c r="N5" s="89"/>
      <c r="O5" s="90"/>
      <c r="P5" s="91"/>
      <c r="Q5" s="77"/>
    </row>
    <row r="6" ht="30" customHeight="1" spans="1:17">
      <c r="A6" s="18"/>
      <c r="B6" s="77"/>
      <c r="C6" s="77"/>
      <c r="D6" s="77"/>
      <c r="E6" s="77"/>
      <c r="F6" s="77"/>
      <c r="G6" s="77"/>
      <c r="H6" s="77" t="s">
        <v>58</v>
      </c>
      <c r="I6" s="77"/>
      <c r="J6" s="77"/>
      <c r="K6" s="78"/>
      <c r="L6" s="77" t="s">
        <v>58</v>
      </c>
      <c r="M6" s="77" t="s">
        <v>65</v>
      </c>
      <c r="N6" s="77" t="s">
        <v>198</v>
      </c>
      <c r="O6" s="92" t="s">
        <v>67</v>
      </c>
      <c r="P6" s="78" t="s">
        <v>68</v>
      </c>
      <c r="Q6" s="77" t="s">
        <v>69</v>
      </c>
    </row>
    <row r="7" ht="18.75" customHeight="1" spans="1:17">
      <c r="A7" s="33">
        <v>1</v>
      </c>
      <c r="B7" s="94">
        <v>2</v>
      </c>
      <c r="C7" s="94">
        <v>3</v>
      </c>
      <c r="D7" s="94">
        <v>4</v>
      </c>
      <c r="E7" s="94">
        <v>5</v>
      </c>
      <c r="F7" s="94">
        <v>6</v>
      </c>
      <c r="G7" s="95">
        <v>7</v>
      </c>
      <c r="H7" s="95">
        <v>8</v>
      </c>
      <c r="I7" s="95">
        <v>9</v>
      </c>
      <c r="J7" s="95">
        <v>10</v>
      </c>
      <c r="K7" s="95">
        <v>11</v>
      </c>
      <c r="L7" s="95">
        <v>12</v>
      </c>
      <c r="M7" s="95">
        <v>13</v>
      </c>
      <c r="N7" s="95">
        <v>14</v>
      </c>
      <c r="O7" s="95">
        <v>15</v>
      </c>
      <c r="P7" s="95">
        <v>16</v>
      </c>
      <c r="Q7" s="95">
        <v>17</v>
      </c>
    </row>
    <row r="8" ht="18.75" customHeight="1" spans="1:17">
      <c r="A8" s="80" t="s">
        <v>71</v>
      </c>
      <c r="B8" s="81"/>
      <c r="C8" s="81"/>
      <c r="D8" s="81"/>
      <c r="E8" s="96"/>
      <c r="F8" s="23">
        <v>40000</v>
      </c>
      <c r="G8" s="23">
        <v>267100</v>
      </c>
      <c r="H8" s="23">
        <v>267100</v>
      </c>
      <c r="I8" s="23"/>
      <c r="J8" s="23"/>
      <c r="K8" s="23"/>
      <c r="L8" s="23"/>
      <c r="M8" s="23"/>
      <c r="N8" s="23"/>
      <c r="O8" s="23"/>
      <c r="P8" s="23"/>
      <c r="Q8" s="23"/>
    </row>
    <row r="9" ht="18.75" customHeight="1" spans="1:17">
      <c r="A9" s="97" t="s">
        <v>71</v>
      </c>
      <c r="B9" s="81"/>
      <c r="C9" s="81"/>
      <c r="D9" s="81"/>
      <c r="E9" s="98"/>
      <c r="F9" s="23">
        <v>40000</v>
      </c>
      <c r="G9" s="23">
        <v>267100</v>
      </c>
      <c r="H9" s="23">
        <v>267100</v>
      </c>
      <c r="I9" s="23"/>
      <c r="J9" s="23"/>
      <c r="K9" s="23"/>
      <c r="L9" s="23"/>
      <c r="M9" s="23"/>
      <c r="N9" s="23"/>
      <c r="O9" s="23"/>
      <c r="P9" s="23"/>
      <c r="Q9" s="23"/>
    </row>
    <row r="10" ht="18.75" customHeight="1" spans="1:17">
      <c r="A10" s="80" t="str">
        <f>"    "&amp;"公务用车运行维护费"</f>
        <v>    公务用车运行维护费</v>
      </c>
      <c r="B10" s="81" t="s">
        <v>464</v>
      </c>
      <c r="C10" s="81" t="s">
        <v>465</v>
      </c>
      <c r="D10" s="81" t="s">
        <v>433</v>
      </c>
      <c r="E10" s="98">
        <v>1</v>
      </c>
      <c r="F10" s="23"/>
      <c r="G10" s="23">
        <v>23000</v>
      </c>
      <c r="H10" s="23">
        <v>23000</v>
      </c>
      <c r="I10" s="23"/>
      <c r="J10" s="23"/>
      <c r="K10" s="23"/>
      <c r="L10" s="23"/>
      <c r="M10" s="23"/>
      <c r="N10" s="23"/>
      <c r="O10" s="23"/>
      <c r="P10" s="23"/>
      <c r="Q10" s="23"/>
    </row>
    <row r="11" ht="18.75" customHeight="1" spans="1:17">
      <c r="A11" s="80" t="str">
        <f>"    "&amp;"公务用车运行维护费"</f>
        <v>    公务用车运行维护费</v>
      </c>
      <c r="B11" s="81" t="s">
        <v>466</v>
      </c>
      <c r="C11" s="81" t="s">
        <v>467</v>
      </c>
      <c r="D11" s="81" t="s">
        <v>433</v>
      </c>
      <c r="E11" s="98">
        <v>1</v>
      </c>
      <c r="F11" s="23"/>
      <c r="G11" s="23">
        <v>10000</v>
      </c>
      <c r="H11" s="23">
        <v>10000</v>
      </c>
      <c r="I11" s="23"/>
      <c r="J11" s="23"/>
      <c r="K11" s="23"/>
      <c r="L11" s="23"/>
      <c r="M11" s="23"/>
      <c r="N11" s="23"/>
      <c r="O11" s="23"/>
      <c r="P11" s="23"/>
      <c r="Q11" s="23"/>
    </row>
    <row r="12" ht="18.75" customHeight="1" spans="1:17">
      <c r="A12" s="80" t="str">
        <f>"    "&amp;"公务用车运行维护费"</f>
        <v>    公务用车运行维护费</v>
      </c>
      <c r="B12" s="81" t="s">
        <v>468</v>
      </c>
      <c r="C12" s="81" t="s">
        <v>469</v>
      </c>
      <c r="D12" s="81" t="s">
        <v>433</v>
      </c>
      <c r="E12" s="98">
        <v>1</v>
      </c>
      <c r="F12" s="23"/>
      <c r="G12" s="23">
        <v>7000</v>
      </c>
      <c r="H12" s="23">
        <v>7000</v>
      </c>
      <c r="I12" s="23"/>
      <c r="J12" s="23"/>
      <c r="K12" s="23"/>
      <c r="L12" s="23"/>
      <c r="M12" s="23"/>
      <c r="N12" s="23"/>
      <c r="O12" s="23"/>
      <c r="P12" s="23"/>
      <c r="Q12" s="23"/>
    </row>
    <row r="13" ht="18.75" customHeight="1" spans="1:17">
      <c r="A13" s="80" t="str">
        <f>"    "&amp;"农村基层党建工作督促检查机制工作经费"</f>
        <v>    农村基层党建工作督促检查机制工作经费</v>
      </c>
      <c r="B13" s="81" t="s">
        <v>470</v>
      </c>
      <c r="C13" s="81" t="s">
        <v>465</v>
      </c>
      <c r="D13" s="81" t="s">
        <v>433</v>
      </c>
      <c r="E13" s="98">
        <v>1</v>
      </c>
      <c r="F13" s="23"/>
      <c r="G13" s="23">
        <v>10000</v>
      </c>
      <c r="H13" s="23">
        <v>10000</v>
      </c>
      <c r="I13" s="23"/>
      <c r="J13" s="23"/>
      <c r="K13" s="23"/>
      <c r="L13" s="23"/>
      <c r="M13" s="23"/>
      <c r="N13" s="23"/>
      <c r="O13" s="23"/>
      <c r="P13" s="23"/>
      <c r="Q13" s="23"/>
    </row>
    <row r="14" ht="18.75" customHeight="1" spans="1:17">
      <c r="A14" s="80" t="str">
        <f>"    "&amp;"农村基层党建工作督促检查机制工作经费"</f>
        <v>    农村基层党建工作督促检查机制工作经费</v>
      </c>
      <c r="B14" s="81" t="s">
        <v>471</v>
      </c>
      <c r="C14" s="81" t="s">
        <v>465</v>
      </c>
      <c r="D14" s="81" t="s">
        <v>433</v>
      </c>
      <c r="E14" s="98">
        <v>1</v>
      </c>
      <c r="F14" s="23"/>
      <c r="G14" s="23">
        <v>20000</v>
      </c>
      <c r="H14" s="23">
        <v>20000</v>
      </c>
      <c r="I14" s="23"/>
      <c r="J14" s="23"/>
      <c r="K14" s="23"/>
      <c r="L14" s="23"/>
      <c r="M14" s="23"/>
      <c r="N14" s="23"/>
      <c r="O14" s="23"/>
      <c r="P14" s="23"/>
      <c r="Q14" s="23"/>
    </row>
    <row r="15" ht="18.75" customHeight="1" spans="1:17">
      <c r="A15" s="80" t="str">
        <f>"    "&amp;"农村基层党建工作督促检查机制工作经费"</f>
        <v>    农村基层党建工作督促检查机制工作经费</v>
      </c>
      <c r="B15" s="81" t="s">
        <v>472</v>
      </c>
      <c r="C15" s="81" t="s">
        <v>473</v>
      </c>
      <c r="D15" s="81" t="s">
        <v>433</v>
      </c>
      <c r="E15" s="98">
        <v>1</v>
      </c>
      <c r="F15" s="23">
        <v>10000</v>
      </c>
      <c r="G15" s="23">
        <v>10000</v>
      </c>
      <c r="H15" s="23">
        <v>10000</v>
      </c>
      <c r="I15" s="23"/>
      <c r="J15" s="23"/>
      <c r="K15" s="23"/>
      <c r="L15" s="23"/>
      <c r="M15" s="23"/>
      <c r="N15" s="23"/>
      <c r="O15" s="23"/>
      <c r="P15" s="23"/>
      <c r="Q15" s="23"/>
    </row>
    <row r="16" ht="18.75" customHeight="1" spans="1:17">
      <c r="A16" s="80" t="str">
        <f t="shared" ref="A16:A21" si="0">"    "&amp;"干部档案数字化工作经费"</f>
        <v>    干部档案数字化工作经费</v>
      </c>
      <c r="B16" s="81" t="s">
        <v>474</v>
      </c>
      <c r="C16" s="81" t="s">
        <v>475</v>
      </c>
      <c r="D16" s="81" t="s">
        <v>433</v>
      </c>
      <c r="E16" s="98">
        <v>5</v>
      </c>
      <c r="F16" s="23"/>
      <c r="G16" s="23">
        <v>3000</v>
      </c>
      <c r="H16" s="23">
        <v>3000</v>
      </c>
      <c r="I16" s="23"/>
      <c r="J16" s="23"/>
      <c r="K16" s="23"/>
      <c r="L16" s="23"/>
      <c r="M16" s="23"/>
      <c r="N16" s="23"/>
      <c r="O16" s="23"/>
      <c r="P16" s="23"/>
      <c r="Q16" s="23"/>
    </row>
    <row r="17" ht="18.75" customHeight="1" spans="1:17">
      <c r="A17" s="80" t="str">
        <f t="shared" si="0"/>
        <v>    干部档案数字化工作经费</v>
      </c>
      <c r="B17" s="81" t="s">
        <v>474</v>
      </c>
      <c r="C17" s="81" t="s">
        <v>475</v>
      </c>
      <c r="D17" s="81" t="s">
        <v>433</v>
      </c>
      <c r="E17" s="98">
        <v>18</v>
      </c>
      <c r="F17" s="23"/>
      <c r="G17" s="23">
        <v>9000</v>
      </c>
      <c r="H17" s="23">
        <v>9000</v>
      </c>
      <c r="I17" s="23"/>
      <c r="J17" s="23"/>
      <c r="K17" s="23"/>
      <c r="L17" s="23"/>
      <c r="M17" s="23"/>
      <c r="N17" s="23"/>
      <c r="O17" s="23"/>
      <c r="P17" s="23"/>
      <c r="Q17" s="23"/>
    </row>
    <row r="18" ht="18.75" customHeight="1" spans="1:17">
      <c r="A18" s="80" t="str">
        <f t="shared" si="0"/>
        <v>    干部档案数字化工作经费</v>
      </c>
      <c r="B18" s="81" t="s">
        <v>476</v>
      </c>
      <c r="C18" s="81" t="s">
        <v>477</v>
      </c>
      <c r="D18" s="81" t="s">
        <v>433</v>
      </c>
      <c r="E18" s="98">
        <v>1</v>
      </c>
      <c r="F18" s="23"/>
      <c r="G18" s="23">
        <v>5400</v>
      </c>
      <c r="H18" s="23">
        <v>5400</v>
      </c>
      <c r="I18" s="23"/>
      <c r="J18" s="23"/>
      <c r="K18" s="23"/>
      <c r="L18" s="23"/>
      <c r="M18" s="23"/>
      <c r="N18" s="23"/>
      <c r="O18" s="23"/>
      <c r="P18" s="23"/>
      <c r="Q18" s="23"/>
    </row>
    <row r="19" ht="18.75" customHeight="1" spans="1:17">
      <c r="A19" s="80" t="str">
        <f t="shared" si="0"/>
        <v>    干部档案数字化工作经费</v>
      </c>
      <c r="B19" s="81" t="s">
        <v>476</v>
      </c>
      <c r="C19" s="81" t="s">
        <v>477</v>
      </c>
      <c r="D19" s="81" t="s">
        <v>433</v>
      </c>
      <c r="E19" s="98">
        <v>5</v>
      </c>
      <c r="F19" s="23"/>
      <c r="G19" s="23">
        <v>8000</v>
      </c>
      <c r="H19" s="23">
        <v>8000</v>
      </c>
      <c r="I19" s="23"/>
      <c r="J19" s="23"/>
      <c r="K19" s="23"/>
      <c r="L19" s="23"/>
      <c r="M19" s="23"/>
      <c r="N19" s="23"/>
      <c r="O19" s="23"/>
      <c r="P19" s="23"/>
      <c r="Q19" s="23"/>
    </row>
    <row r="20" ht="18.75" customHeight="1" spans="1:17">
      <c r="A20" s="80" t="str">
        <f t="shared" si="0"/>
        <v>    干部档案数字化工作经费</v>
      </c>
      <c r="B20" s="81" t="s">
        <v>478</v>
      </c>
      <c r="C20" s="81" t="s">
        <v>477</v>
      </c>
      <c r="D20" s="81" t="s">
        <v>433</v>
      </c>
      <c r="E20" s="98">
        <v>6</v>
      </c>
      <c r="F20" s="23"/>
      <c r="G20" s="23">
        <v>8700</v>
      </c>
      <c r="H20" s="23">
        <v>8700</v>
      </c>
      <c r="I20" s="23"/>
      <c r="J20" s="23"/>
      <c r="K20" s="23"/>
      <c r="L20" s="23"/>
      <c r="M20" s="23"/>
      <c r="N20" s="23"/>
      <c r="O20" s="23"/>
      <c r="P20" s="23"/>
      <c r="Q20" s="23"/>
    </row>
    <row r="21" ht="18.75" customHeight="1" spans="1:17">
      <c r="A21" s="80" t="str">
        <f t="shared" si="0"/>
        <v>    干部档案数字化工作经费</v>
      </c>
      <c r="B21" s="81" t="s">
        <v>479</v>
      </c>
      <c r="C21" s="81" t="s">
        <v>480</v>
      </c>
      <c r="D21" s="81" t="s">
        <v>433</v>
      </c>
      <c r="E21" s="98">
        <v>3</v>
      </c>
      <c r="F21" s="23"/>
      <c r="G21" s="23">
        <v>3000</v>
      </c>
      <c r="H21" s="23">
        <v>3000</v>
      </c>
      <c r="I21" s="23"/>
      <c r="J21" s="23"/>
      <c r="K21" s="23"/>
      <c r="L21" s="23"/>
      <c r="M21" s="23"/>
      <c r="N21" s="23"/>
      <c r="O21" s="23"/>
      <c r="P21" s="23"/>
      <c r="Q21" s="23"/>
    </row>
    <row r="22" ht="18.75" customHeight="1" spans="1:17">
      <c r="A22" s="80" t="str">
        <f>"    "&amp;"干部考察考核工作经费"</f>
        <v>    干部考察考核工作经费</v>
      </c>
      <c r="B22" s="81" t="s">
        <v>470</v>
      </c>
      <c r="C22" s="81" t="s">
        <v>465</v>
      </c>
      <c r="D22" s="81" t="s">
        <v>433</v>
      </c>
      <c r="E22" s="98">
        <v>1</v>
      </c>
      <c r="F22" s="23"/>
      <c r="G22" s="23">
        <v>20000</v>
      </c>
      <c r="H22" s="23">
        <v>20000</v>
      </c>
      <c r="I22" s="23"/>
      <c r="J22" s="23"/>
      <c r="K22" s="23"/>
      <c r="L22" s="23"/>
      <c r="M22" s="23"/>
      <c r="N22" s="23"/>
      <c r="O22" s="23"/>
      <c r="P22" s="23"/>
      <c r="Q22" s="23"/>
    </row>
    <row r="23" ht="18.75" customHeight="1" spans="1:17">
      <c r="A23" s="80" t="str">
        <f>"    "&amp;"干部考察考核工作经费"</f>
        <v>    干部考察考核工作经费</v>
      </c>
      <c r="B23" s="81" t="s">
        <v>470</v>
      </c>
      <c r="C23" s="81" t="s">
        <v>465</v>
      </c>
      <c r="D23" s="81" t="s">
        <v>433</v>
      </c>
      <c r="E23" s="98">
        <v>1</v>
      </c>
      <c r="F23" s="23"/>
      <c r="G23" s="23">
        <v>10000</v>
      </c>
      <c r="H23" s="23">
        <v>10000</v>
      </c>
      <c r="I23" s="23"/>
      <c r="J23" s="23"/>
      <c r="K23" s="23"/>
      <c r="L23" s="23"/>
      <c r="M23" s="23"/>
      <c r="N23" s="23"/>
      <c r="O23" s="23"/>
      <c r="P23" s="23"/>
      <c r="Q23" s="23"/>
    </row>
    <row r="24" ht="18.75" customHeight="1" spans="1:17">
      <c r="A24" s="80" t="str">
        <f>"    "&amp;"干部考察考核工作经费"</f>
        <v>    干部考察考核工作经费</v>
      </c>
      <c r="B24" s="81" t="s">
        <v>472</v>
      </c>
      <c r="C24" s="81" t="s">
        <v>473</v>
      </c>
      <c r="D24" s="81" t="s">
        <v>433</v>
      </c>
      <c r="E24" s="98">
        <v>1</v>
      </c>
      <c r="F24" s="23">
        <v>10000</v>
      </c>
      <c r="G24" s="23">
        <v>10000</v>
      </c>
      <c r="H24" s="23">
        <v>10000</v>
      </c>
      <c r="I24" s="23"/>
      <c r="J24" s="23"/>
      <c r="K24" s="23"/>
      <c r="L24" s="23"/>
      <c r="M24" s="23"/>
      <c r="N24" s="23"/>
      <c r="O24" s="23"/>
      <c r="P24" s="23"/>
      <c r="Q24" s="23"/>
    </row>
    <row r="25" ht="18.75" customHeight="1" spans="1:17">
      <c r="A25" s="80" t="str">
        <f>"    "&amp;"县党纪学习教育工作保障经费"</f>
        <v>    县党纪学习教育工作保障经费</v>
      </c>
      <c r="B25" s="81" t="s">
        <v>481</v>
      </c>
      <c r="C25" s="81" t="s">
        <v>482</v>
      </c>
      <c r="D25" s="81" t="s">
        <v>433</v>
      </c>
      <c r="E25" s="98">
        <v>1</v>
      </c>
      <c r="F25" s="23"/>
      <c r="G25" s="23">
        <v>10000</v>
      </c>
      <c r="H25" s="23">
        <v>10000</v>
      </c>
      <c r="I25" s="23"/>
      <c r="J25" s="23"/>
      <c r="K25" s="23"/>
      <c r="L25" s="23"/>
      <c r="M25" s="23"/>
      <c r="N25" s="23"/>
      <c r="O25" s="23"/>
      <c r="P25" s="23"/>
      <c r="Q25" s="23"/>
    </row>
    <row r="26" ht="18.75" customHeight="1" spans="1:17">
      <c r="A26" s="80" t="str">
        <f>"    "&amp;"县党纪学习教育工作保障经费"</f>
        <v>    县党纪学习教育工作保障经费</v>
      </c>
      <c r="B26" s="81" t="s">
        <v>471</v>
      </c>
      <c r="C26" s="81" t="s">
        <v>465</v>
      </c>
      <c r="D26" s="81" t="s">
        <v>433</v>
      </c>
      <c r="E26" s="98">
        <v>1</v>
      </c>
      <c r="F26" s="23"/>
      <c r="G26" s="23">
        <v>20000</v>
      </c>
      <c r="H26" s="23">
        <v>20000</v>
      </c>
      <c r="I26" s="23"/>
      <c r="J26" s="23"/>
      <c r="K26" s="23"/>
      <c r="L26" s="23"/>
      <c r="M26" s="23"/>
      <c r="N26" s="23"/>
      <c r="O26" s="23"/>
      <c r="P26" s="23"/>
      <c r="Q26" s="23"/>
    </row>
    <row r="27" ht="18.75" customHeight="1" spans="1:17">
      <c r="A27" s="80" t="str">
        <f>"    "&amp;"县党纪学习教育工作保障经费"</f>
        <v>    县党纪学习教育工作保障经费</v>
      </c>
      <c r="B27" s="81" t="s">
        <v>472</v>
      </c>
      <c r="C27" s="81" t="s">
        <v>473</v>
      </c>
      <c r="D27" s="81" t="s">
        <v>433</v>
      </c>
      <c r="E27" s="98">
        <v>1</v>
      </c>
      <c r="F27" s="23"/>
      <c r="G27" s="23">
        <v>20000</v>
      </c>
      <c r="H27" s="23">
        <v>20000</v>
      </c>
      <c r="I27" s="23"/>
      <c r="J27" s="23"/>
      <c r="K27" s="23"/>
      <c r="L27" s="23"/>
      <c r="M27" s="23"/>
      <c r="N27" s="23"/>
      <c r="O27" s="23"/>
      <c r="P27" s="23"/>
      <c r="Q27" s="23"/>
    </row>
    <row r="28" ht="18.75" customHeight="1" spans="1:17">
      <c r="A28" s="80" t="str">
        <f>"    "&amp;"全县乡镇、村(社区)“两委”换届工作经费"</f>
        <v>    全县乡镇、村(社区)“两委”换届工作经费</v>
      </c>
      <c r="B28" s="81" t="s">
        <v>470</v>
      </c>
      <c r="C28" s="81" t="s">
        <v>465</v>
      </c>
      <c r="D28" s="81" t="s">
        <v>433</v>
      </c>
      <c r="E28" s="98">
        <v>1</v>
      </c>
      <c r="F28" s="23"/>
      <c r="G28" s="23">
        <v>20000</v>
      </c>
      <c r="H28" s="23">
        <v>20000</v>
      </c>
      <c r="I28" s="23"/>
      <c r="J28" s="23"/>
      <c r="K28" s="23"/>
      <c r="L28" s="23"/>
      <c r="M28" s="23"/>
      <c r="N28" s="23"/>
      <c r="O28" s="23"/>
      <c r="P28" s="23"/>
      <c r="Q28" s="23"/>
    </row>
    <row r="29" ht="18.75" customHeight="1" spans="1:17">
      <c r="A29" s="80" t="str">
        <f>"    "&amp;"全县乡镇、村(社区)“两委”换届工作经费"</f>
        <v>    全县乡镇、村(社区)“两委”换届工作经费</v>
      </c>
      <c r="B29" s="81" t="s">
        <v>470</v>
      </c>
      <c r="C29" s="81" t="s">
        <v>465</v>
      </c>
      <c r="D29" s="81" t="s">
        <v>433</v>
      </c>
      <c r="E29" s="98">
        <v>1</v>
      </c>
      <c r="F29" s="23"/>
      <c r="G29" s="23">
        <v>20000</v>
      </c>
      <c r="H29" s="23">
        <v>20000</v>
      </c>
      <c r="I29" s="23"/>
      <c r="J29" s="23"/>
      <c r="K29" s="23"/>
      <c r="L29" s="23"/>
      <c r="M29" s="23"/>
      <c r="N29" s="23"/>
      <c r="O29" s="23"/>
      <c r="P29" s="23"/>
      <c r="Q29" s="23"/>
    </row>
    <row r="30" ht="18.75" customHeight="1" spans="1:17">
      <c r="A30" s="80" t="str">
        <f>"    "&amp;"全县乡镇、村(社区)“两委”换届工作经费"</f>
        <v>    全县乡镇、村(社区)“两委”换届工作经费</v>
      </c>
      <c r="B30" s="81" t="s">
        <v>472</v>
      </c>
      <c r="C30" s="81" t="s">
        <v>473</v>
      </c>
      <c r="D30" s="81" t="s">
        <v>433</v>
      </c>
      <c r="E30" s="98">
        <v>1</v>
      </c>
      <c r="F30" s="23">
        <v>20000</v>
      </c>
      <c r="G30" s="23">
        <v>20000</v>
      </c>
      <c r="H30" s="23">
        <v>20000</v>
      </c>
      <c r="I30" s="23"/>
      <c r="J30" s="23"/>
      <c r="K30" s="23"/>
      <c r="L30" s="23"/>
      <c r="M30" s="23"/>
      <c r="N30" s="23"/>
      <c r="O30" s="23"/>
      <c r="P30" s="23"/>
      <c r="Q30" s="23"/>
    </row>
    <row r="31" ht="18.75" customHeight="1" spans="1:17">
      <c r="A31" s="83" t="s">
        <v>110</v>
      </c>
      <c r="B31" s="84"/>
      <c r="C31" s="84"/>
      <c r="D31" s="84"/>
      <c r="E31" s="96"/>
      <c r="F31" s="23">
        <v>40000</v>
      </c>
      <c r="G31" s="23">
        <v>267100</v>
      </c>
      <c r="H31" s="23">
        <v>267100</v>
      </c>
      <c r="I31" s="23"/>
      <c r="J31" s="23"/>
      <c r="K31" s="23"/>
      <c r="L31" s="23"/>
      <c r="M31" s="23"/>
      <c r="N31" s="23"/>
      <c r="O31" s="23"/>
      <c r="P31" s="23"/>
      <c r="Q31" s="23"/>
    </row>
    <row r="63" customHeight="1" spans="2:10">
      <c r="B63" t="s">
        <v>52</v>
      </c>
      <c r="J63" t="s">
        <v>52</v>
      </c>
    </row>
    <row r="64" customHeight="1" spans="10:10">
      <c r="J64" t="s">
        <v>52</v>
      </c>
    </row>
    <row r="65" customHeight="1" spans="10:10">
      <c r="J65" t="s">
        <v>52</v>
      </c>
    </row>
  </sheetData>
  <mergeCells count="16">
    <mergeCell ref="A2:Q2"/>
    <mergeCell ref="A3:F3"/>
    <mergeCell ref="G4:Q4"/>
    <mergeCell ref="L5:Q5"/>
    <mergeCell ref="A31:E31"/>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65"/>
  <sheetViews>
    <sheetView showZeros="0" tabSelected="1" topLeftCell="B1" workbookViewId="0">
      <selection activeCell="J65" sqref="J65"/>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2"/>
      <c r="B1" s="62"/>
      <c r="C1" s="67"/>
      <c r="D1" s="62"/>
      <c r="E1" s="62"/>
      <c r="F1" s="62"/>
      <c r="G1" s="62"/>
      <c r="H1" s="68"/>
      <c r="I1" s="62"/>
      <c r="J1" s="62"/>
      <c r="K1" s="62"/>
      <c r="L1" s="38"/>
      <c r="M1" s="86"/>
      <c r="N1" s="87" t="s">
        <v>483</v>
      </c>
    </row>
    <row r="2" ht="34.5" customHeight="1" spans="1:14">
      <c r="A2" s="40" t="str">
        <f>"2025"&amp;"年部门政府购买服务预算表"</f>
        <v>2025年部门政府购买服务预算表</v>
      </c>
      <c r="B2" s="69"/>
      <c r="C2" s="51"/>
      <c r="D2" s="69"/>
      <c r="E2" s="69"/>
      <c r="F2" s="69"/>
      <c r="G2" s="69"/>
      <c r="H2" s="70"/>
      <c r="I2" s="69"/>
      <c r="J2" s="69"/>
      <c r="K2" s="69"/>
      <c r="L2" s="51"/>
      <c r="M2" s="70"/>
      <c r="N2" s="69"/>
    </row>
    <row r="3" ht="18.75" customHeight="1" spans="1:14">
      <c r="A3" s="59" t="str">
        <f>"单位名称："&amp;"中国共产党耿马傣族佤族自治县委员会组织部"</f>
        <v>单位名称：中国共产党耿马傣族佤族自治县委员会组织部</v>
      </c>
      <c r="B3" s="60"/>
      <c r="C3" s="71"/>
      <c r="D3" s="60"/>
      <c r="E3" s="60"/>
      <c r="F3" s="60"/>
      <c r="G3" s="60"/>
      <c r="H3" s="68"/>
      <c r="I3" s="62"/>
      <c r="J3" s="62"/>
      <c r="K3" s="62"/>
      <c r="L3" s="63"/>
      <c r="M3" s="88"/>
      <c r="N3" s="87" t="s">
        <v>175</v>
      </c>
    </row>
    <row r="4" ht="18.75" customHeight="1" spans="1:14">
      <c r="A4" s="11" t="s">
        <v>455</v>
      </c>
      <c r="B4" s="72" t="s">
        <v>484</v>
      </c>
      <c r="C4" s="73" t="s">
        <v>485</v>
      </c>
      <c r="D4" s="44" t="s">
        <v>190</v>
      </c>
      <c r="E4" s="44"/>
      <c r="F4" s="44"/>
      <c r="G4" s="44"/>
      <c r="H4" s="74"/>
      <c r="I4" s="44"/>
      <c r="J4" s="44"/>
      <c r="K4" s="44"/>
      <c r="L4" s="64"/>
      <c r="M4" s="74"/>
      <c r="N4" s="45"/>
    </row>
    <row r="5" ht="18.75" customHeight="1" spans="1:14">
      <c r="A5" s="16"/>
      <c r="B5" s="75"/>
      <c r="C5" s="76"/>
      <c r="D5" s="75" t="s">
        <v>56</v>
      </c>
      <c r="E5" s="75" t="s">
        <v>59</v>
      </c>
      <c r="F5" s="75" t="s">
        <v>461</v>
      </c>
      <c r="G5" s="75" t="s">
        <v>462</v>
      </c>
      <c r="H5" s="76" t="s">
        <v>463</v>
      </c>
      <c r="I5" s="89" t="s">
        <v>79</v>
      </c>
      <c r="J5" s="89"/>
      <c r="K5" s="89"/>
      <c r="L5" s="90"/>
      <c r="M5" s="91"/>
      <c r="N5" s="77"/>
    </row>
    <row r="6" ht="26.25" customHeight="1" spans="1:14">
      <c r="A6" s="18"/>
      <c r="B6" s="77"/>
      <c r="C6" s="78"/>
      <c r="D6" s="77"/>
      <c r="E6" s="77"/>
      <c r="F6" s="77"/>
      <c r="G6" s="77"/>
      <c r="H6" s="78"/>
      <c r="I6" s="77" t="s">
        <v>58</v>
      </c>
      <c r="J6" s="77" t="s">
        <v>65</v>
      </c>
      <c r="K6" s="77" t="s">
        <v>198</v>
      </c>
      <c r="L6" s="92" t="s">
        <v>67</v>
      </c>
      <c r="M6" s="78" t="s">
        <v>68</v>
      </c>
      <c r="N6" s="77" t="s">
        <v>69</v>
      </c>
    </row>
    <row r="7" ht="18.75" customHeight="1" spans="1:14">
      <c r="A7" s="79">
        <v>1</v>
      </c>
      <c r="B7" s="79">
        <v>2</v>
      </c>
      <c r="C7" s="79">
        <v>3</v>
      </c>
      <c r="D7" s="79">
        <v>4</v>
      </c>
      <c r="E7" s="79">
        <v>5</v>
      </c>
      <c r="F7" s="79">
        <v>6</v>
      </c>
      <c r="G7" s="79">
        <v>7</v>
      </c>
      <c r="H7" s="79">
        <v>8</v>
      </c>
      <c r="I7" s="79">
        <v>9</v>
      </c>
      <c r="J7" s="79">
        <v>10</v>
      </c>
      <c r="K7" s="79">
        <v>11</v>
      </c>
      <c r="L7" s="79">
        <v>12</v>
      </c>
      <c r="M7" s="79">
        <v>13</v>
      </c>
      <c r="N7" s="79">
        <v>14</v>
      </c>
    </row>
    <row r="8" ht="18.75" customHeight="1" spans="1:14">
      <c r="A8" s="80"/>
      <c r="B8" s="81"/>
      <c r="C8" s="82"/>
      <c r="D8" s="23"/>
      <c r="E8" s="23"/>
      <c r="F8" s="23"/>
      <c r="G8" s="23"/>
      <c r="H8" s="23"/>
      <c r="I8" s="23"/>
      <c r="J8" s="23"/>
      <c r="K8" s="23"/>
      <c r="L8" s="23"/>
      <c r="M8" s="23"/>
      <c r="N8" s="23"/>
    </row>
    <row r="9" ht="18.75" customHeight="1" spans="1:14">
      <c r="A9" s="80"/>
      <c r="B9" s="81"/>
      <c r="C9" s="82"/>
      <c r="D9" s="23"/>
      <c r="E9" s="23"/>
      <c r="F9" s="23"/>
      <c r="G9" s="23"/>
      <c r="H9" s="23"/>
      <c r="I9" s="23"/>
      <c r="J9" s="23"/>
      <c r="K9" s="23"/>
      <c r="L9" s="23"/>
      <c r="M9" s="23"/>
      <c r="N9" s="23"/>
    </row>
    <row r="10" ht="18.75" customHeight="1" spans="1:14">
      <c r="A10" s="83" t="s">
        <v>110</v>
      </c>
      <c r="B10" s="84"/>
      <c r="C10" s="85"/>
      <c r="D10" s="23"/>
      <c r="E10" s="23"/>
      <c r="F10" s="23"/>
      <c r="G10" s="23"/>
      <c r="H10" s="23"/>
      <c r="I10" s="23"/>
      <c r="J10" s="23"/>
      <c r="K10" s="23"/>
      <c r="L10" s="23"/>
      <c r="M10" s="23"/>
      <c r="N10" s="23"/>
    </row>
    <row r="63" customHeight="1" spans="2:10">
      <c r="B63" t="s">
        <v>52</v>
      </c>
      <c r="J63" t="s">
        <v>52</v>
      </c>
    </row>
    <row r="64" customHeight="1" spans="10:10">
      <c r="J64" t="s">
        <v>52</v>
      </c>
    </row>
    <row r="65" customHeight="1" spans="10:10">
      <c r="J65" t="s">
        <v>52</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5"/>
  <sheetViews>
    <sheetView showZeros="0" tabSelected="1" workbookViewId="0">
      <selection activeCell="J65" sqref="J65"/>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30"/>
      <c r="B1" s="30"/>
      <c r="C1" s="30"/>
      <c r="D1" s="57"/>
      <c r="G1" s="38"/>
      <c r="H1" s="38"/>
      <c r="I1" s="38" t="s">
        <v>486</v>
      </c>
    </row>
    <row r="2" ht="27.75" customHeight="1" spans="1:9">
      <c r="A2" s="58" t="str">
        <f>"2025"&amp;"年县对下转移支付预算表"</f>
        <v>2025年县对下转移支付预算表</v>
      </c>
      <c r="B2" s="6"/>
      <c r="C2" s="6"/>
      <c r="D2" s="6"/>
      <c r="E2" s="6"/>
      <c r="F2" s="6"/>
      <c r="G2" s="51"/>
      <c r="H2" s="51"/>
      <c r="I2" s="6"/>
    </row>
    <row r="3" ht="18.75" customHeight="1" spans="1:9">
      <c r="A3" s="59" t="str">
        <f>"单位名称："&amp;"中国共产党耿马傣族佤族自治县委员会组织部"</f>
        <v>单位名称：中国共产党耿马傣族佤族自治县委员会组织部</v>
      </c>
      <c r="B3" s="60"/>
      <c r="C3" s="60"/>
      <c r="D3" s="61"/>
      <c r="E3" s="62"/>
      <c r="G3" s="63"/>
      <c r="H3" s="63"/>
      <c r="I3" s="38" t="s">
        <v>175</v>
      </c>
    </row>
    <row r="4" ht="18.75" customHeight="1" spans="1:9">
      <c r="A4" s="31" t="s">
        <v>487</v>
      </c>
      <c r="B4" s="12" t="s">
        <v>190</v>
      </c>
      <c r="C4" s="13"/>
      <c r="D4" s="13"/>
      <c r="E4" s="12" t="s">
        <v>488</v>
      </c>
      <c r="F4" s="13"/>
      <c r="G4" s="64"/>
      <c r="H4" s="64"/>
      <c r="I4" s="14"/>
    </row>
    <row r="5" ht="18.75" customHeight="1" spans="1:9">
      <c r="A5" s="33"/>
      <c r="B5" s="32" t="s">
        <v>56</v>
      </c>
      <c r="C5" s="11" t="s">
        <v>59</v>
      </c>
      <c r="D5" s="65" t="s">
        <v>489</v>
      </c>
      <c r="E5" s="66" t="s">
        <v>490</v>
      </c>
      <c r="F5" s="66" t="s">
        <v>490</v>
      </c>
      <c r="G5" s="66" t="s">
        <v>490</v>
      </c>
      <c r="H5" s="66" t="s">
        <v>490</v>
      </c>
      <c r="I5" s="66" t="s">
        <v>490</v>
      </c>
    </row>
    <row r="6" ht="18.75" customHeight="1" spans="1:9">
      <c r="A6" s="66">
        <v>1</v>
      </c>
      <c r="B6" s="66">
        <v>2</v>
      </c>
      <c r="C6" s="66">
        <v>3</v>
      </c>
      <c r="D6" s="66">
        <v>4</v>
      </c>
      <c r="E6" s="66">
        <v>5</v>
      </c>
      <c r="F6" s="66">
        <v>6</v>
      </c>
      <c r="G6" s="66">
        <v>7</v>
      </c>
      <c r="H6" s="66">
        <v>8</v>
      </c>
      <c r="I6" s="66">
        <v>9</v>
      </c>
    </row>
    <row r="7" ht="18.75" customHeight="1" spans="1:9">
      <c r="A7" s="34"/>
      <c r="B7" s="23"/>
      <c r="C7" s="23"/>
      <c r="D7" s="23"/>
      <c r="E7" s="23"/>
      <c r="F7" s="23"/>
      <c r="G7" s="23"/>
      <c r="H7" s="23"/>
      <c r="I7" s="23"/>
    </row>
    <row r="8" ht="18.75" customHeight="1" spans="1:9">
      <c r="A8" s="34"/>
      <c r="B8" s="23"/>
      <c r="C8" s="23"/>
      <c r="D8" s="23"/>
      <c r="E8" s="23"/>
      <c r="F8" s="23"/>
      <c r="G8" s="23"/>
      <c r="H8" s="23"/>
      <c r="I8" s="23"/>
    </row>
    <row r="63" customHeight="1" spans="2:10">
      <c r="B63" t="s">
        <v>52</v>
      </c>
      <c r="J63" t="s">
        <v>52</v>
      </c>
    </row>
    <row r="64" customHeight="1" spans="10:10">
      <c r="J64" t="s">
        <v>52</v>
      </c>
    </row>
    <row r="65" customHeight="1" spans="10:10">
      <c r="J65" t="s">
        <v>52</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5"/>
  <sheetViews>
    <sheetView showZeros="0" tabSelected="1" workbookViewId="0">
      <selection activeCell="J65" sqref="J65"/>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8" t="s">
        <v>491</v>
      </c>
    </row>
    <row r="2" ht="36" customHeight="1" spans="1:10">
      <c r="A2" s="5" t="str">
        <f>"2025"&amp;"年县对下转移支付绩效目标表"</f>
        <v>2025年县对下转移支付绩效目标表</v>
      </c>
      <c r="B2" s="6"/>
      <c r="C2" s="6"/>
      <c r="D2" s="6"/>
      <c r="E2" s="6"/>
      <c r="F2" s="51"/>
      <c r="G2" s="6"/>
      <c r="H2" s="51"/>
      <c r="I2" s="51"/>
      <c r="J2" s="6"/>
    </row>
    <row r="3" ht="18.75" customHeight="1" spans="1:8">
      <c r="A3" s="7" t="str">
        <f>"单位名称："&amp;"中国共产党耿马傣族佤族自治县委员会组织部"</f>
        <v>单位名称：中国共产党耿马傣族佤族自治县委员会组织部</v>
      </c>
      <c r="B3" s="3"/>
      <c r="C3" s="3"/>
      <c r="D3" s="3"/>
      <c r="E3" s="3"/>
      <c r="F3" s="52"/>
      <c r="G3" s="3"/>
      <c r="H3" s="52"/>
    </row>
    <row r="4" ht="18.75" customHeight="1" spans="1:10">
      <c r="A4" s="46" t="s">
        <v>342</v>
      </c>
      <c r="B4" s="46" t="s">
        <v>343</v>
      </c>
      <c r="C4" s="46" t="s">
        <v>344</v>
      </c>
      <c r="D4" s="46" t="s">
        <v>345</v>
      </c>
      <c r="E4" s="46" t="s">
        <v>346</v>
      </c>
      <c r="F4" s="53" t="s">
        <v>347</v>
      </c>
      <c r="G4" s="46" t="s">
        <v>348</v>
      </c>
      <c r="H4" s="53" t="s">
        <v>349</v>
      </c>
      <c r="I4" s="53" t="s">
        <v>350</v>
      </c>
      <c r="J4" s="46" t="s">
        <v>351</v>
      </c>
    </row>
    <row r="5" ht="18.75" customHeight="1" spans="1:10">
      <c r="A5" s="46">
        <v>1</v>
      </c>
      <c r="B5" s="46">
        <v>2</v>
      </c>
      <c r="C5" s="46">
        <v>3</v>
      </c>
      <c r="D5" s="46">
        <v>4</v>
      </c>
      <c r="E5" s="46">
        <v>5</v>
      </c>
      <c r="F5" s="53">
        <v>6</v>
      </c>
      <c r="G5" s="46">
        <v>7</v>
      </c>
      <c r="H5" s="53">
        <v>8</v>
      </c>
      <c r="I5" s="53">
        <v>9</v>
      </c>
      <c r="J5" s="46">
        <v>10</v>
      </c>
    </row>
    <row r="6" ht="18.75" customHeight="1" spans="1:10">
      <c r="A6" s="21"/>
      <c r="B6" s="47"/>
      <c r="C6" s="47"/>
      <c r="D6" s="47"/>
      <c r="E6" s="54"/>
      <c r="F6" s="55"/>
      <c r="G6" s="54"/>
      <c r="H6" s="55"/>
      <c r="I6" s="55"/>
      <c r="J6" s="54"/>
    </row>
    <row r="7" ht="18.75" customHeight="1" spans="1:10">
      <c r="A7" s="21"/>
      <c r="B7" s="21"/>
      <c r="C7" s="21"/>
      <c r="D7" s="21"/>
      <c r="E7" s="21"/>
      <c r="F7" s="56"/>
      <c r="G7" s="21"/>
      <c r="H7" s="21"/>
      <c r="I7" s="21"/>
      <c r="J7" s="21"/>
    </row>
    <row r="63" customHeight="1" spans="2:10">
      <c r="B63" t="s">
        <v>52</v>
      </c>
      <c r="J63" t="s">
        <v>52</v>
      </c>
    </row>
    <row r="64" customHeight="1" spans="10:10">
      <c r="J64" t="s">
        <v>52</v>
      </c>
    </row>
    <row r="65" customHeight="1" spans="10:10">
      <c r="J65" t="s">
        <v>52</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65"/>
  <sheetViews>
    <sheetView showZeros="0" tabSelected="1" workbookViewId="0">
      <selection activeCell="J65" sqref="J65"/>
    </sheetView>
  </sheetViews>
  <sheetFormatPr defaultColWidth="9.14285714285714" defaultRowHeight="12" customHeight="1"/>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9" t="s">
        <v>492</v>
      </c>
    </row>
    <row r="2" ht="34.5" customHeight="1" spans="1:8">
      <c r="A2" s="40" t="str">
        <f>"2025"&amp;"年新增资产配置表"</f>
        <v>2025年新增资产配置表</v>
      </c>
      <c r="B2" s="6"/>
      <c r="C2" s="6"/>
      <c r="D2" s="6"/>
      <c r="E2" s="6"/>
      <c r="F2" s="6"/>
      <c r="G2" s="6"/>
      <c r="H2" s="6"/>
    </row>
    <row r="3" ht="18.75" customHeight="1" spans="1:8">
      <c r="A3" s="41" t="str">
        <f>"单位名称："&amp;"中国共产党耿马傣族佤族自治县委员会组织部"</f>
        <v>单位名称：中国共产党耿马傣族佤族自治县委员会组织部</v>
      </c>
      <c r="B3" s="8"/>
      <c r="C3" s="3"/>
      <c r="H3" s="42" t="s">
        <v>175</v>
      </c>
    </row>
    <row r="4" ht="18.75" customHeight="1" spans="1:8">
      <c r="A4" s="11" t="s">
        <v>183</v>
      </c>
      <c r="B4" s="11" t="s">
        <v>493</v>
      </c>
      <c r="C4" s="11" t="s">
        <v>494</v>
      </c>
      <c r="D4" s="11" t="s">
        <v>495</v>
      </c>
      <c r="E4" s="11" t="s">
        <v>496</v>
      </c>
      <c r="F4" s="43" t="s">
        <v>497</v>
      </c>
      <c r="G4" s="44"/>
      <c r="H4" s="45"/>
    </row>
    <row r="5" ht="18.75" customHeight="1" spans="1:8">
      <c r="A5" s="18"/>
      <c r="B5" s="18"/>
      <c r="C5" s="18"/>
      <c r="D5" s="18"/>
      <c r="E5" s="18"/>
      <c r="F5" s="46" t="s">
        <v>459</v>
      </c>
      <c r="G5" s="46" t="s">
        <v>498</v>
      </c>
      <c r="H5" s="46" t="s">
        <v>499</v>
      </c>
    </row>
    <row r="6" ht="18.75" customHeight="1" spans="1:8">
      <c r="A6" s="46">
        <v>1</v>
      </c>
      <c r="B6" s="46">
        <v>2</v>
      </c>
      <c r="C6" s="46">
        <v>3</v>
      </c>
      <c r="D6" s="46">
        <v>4</v>
      </c>
      <c r="E6" s="46">
        <v>5</v>
      </c>
      <c r="F6" s="46">
        <v>6</v>
      </c>
      <c r="G6" s="46">
        <v>7</v>
      </c>
      <c r="H6" s="46">
        <v>8</v>
      </c>
    </row>
    <row r="7" ht="18.75" customHeight="1" spans="1:8">
      <c r="A7" s="47"/>
      <c r="B7" s="47"/>
      <c r="C7" s="34"/>
      <c r="D7" s="34"/>
      <c r="E7" s="34"/>
      <c r="F7" s="48"/>
      <c r="G7" s="23"/>
      <c r="H7" s="23"/>
    </row>
    <row r="8" ht="18.75" customHeight="1" spans="1:8">
      <c r="A8" s="26" t="s">
        <v>56</v>
      </c>
      <c r="B8" s="49"/>
      <c r="C8" s="49"/>
      <c r="D8" s="49"/>
      <c r="E8" s="50"/>
      <c r="F8" s="48"/>
      <c r="G8" s="23"/>
      <c r="H8" s="23"/>
    </row>
    <row r="63" customHeight="1" spans="2:10">
      <c r="B63" t="s">
        <v>52</v>
      </c>
      <c r="J63" t="s">
        <v>52</v>
      </c>
    </row>
    <row r="64" customHeight="1" spans="10:10">
      <c r="J64" t="s">
        <v>52</v>
      </c>
    </row>
    <row r="65" customHeight="1" spans="10:10">
      <c r="J65" t="s">
        <v>52</v>
      </c>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65"/>
  <sheetViews>
    <sheetView showZeros="0" tabSelected="1" workbookViewId="0">
      <selection activeCell="J65" sqref="J65"/>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9"/>
      <c r="E1" s="29"/>
      <c r="F1" s="29"/>
      <c r="G1" s="29"/>
      <c r="H1" s="30"/>
      <c r="I1" s="30"/>
      <c r="J1" s="30"/>
      <c r="K1" s="38" t="s">
        <v>500</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"单位名称："&amp;"中国共产党耿马傣族佤族自治县委员会组织部"</f>
        <v>单位名称：中国共产党耿马傣族佤族自治县委员会组织部</v>
      </c>
      <c r="B3" s="8"/>
      <c r="C3" s="8"/>
      <c r="D3" s="8"/>
      <c r="E3" s="8"/>
      <c r="F3" s="8"/>
      <c r="G3" s="8"/>
      <c r="H3" s="9"/>
      <c r="I3" s="9"/>
      <c r="J3" s="9"/>
      <c r="K3" s="4" t="s">
        <v>175</v>
      </c>
    </row>
    <row r="4" ht="18.75" customHeight="1" spans="1:11">
      <c r="A4" s="10" t="s">
        <v>282</v>
      </c>
      <c r="B4" s="10" t="s">
        <v>185</v>
      </c>
      <c r="C4" s="10" t="s">
        <v>283</v>
      </c>
      <c r="D4" s="11" t="s">
        <v>186</v>
      </c>
      <c r="E4" s="11" t="s">
        <v>187</v>
      </c>
      <c r="F4" s="11" t="s">
        <v>284</v>
      </c>
      <c r="G4" s="11" t="s">
        <v>285</v>
      </c>
      <c r="H4" s="31" t="s">
        <v>56</v>
      </c>
      <c r="I4" s="12" t="s">
        <v>501</v>
      </c>
      <c r="J4" s="13"/>
      <c r="K4" s="14"/>
    </row>
    <row r="5" ht="18.75" customHeight="1" spans="1:11">
      <c r="A5" s="15"/>
      <c r="B5" s="15"/>
      <c r="C5" s="15"/>
      <c r="D5" s="16"/>
      <c r="E5" s="16"/>
      <c r="F5" s="16"/>
      <c r="G5" s="16"/>
      <c r="H5" s="32"/>
      <c r="I5" s="11" t="s">
        <v>59</v>
      </c>
      <c r="J5" s="11" t="s">
        <v>60</v>
      </c>
      <c r="K5" s="11" t="s">
        <v>61</v>
      </c>
    </row>
    <row r="6" ht="18.75" customHeight="1" spans="1:11">
      <c r="A6" s="17"/>
      <c r="B6" s="17"/>
      <c r="C6" s="17"/>
      <c r="D6" s="18"/>
      <c r="E6" s="18"/>
      <c r="F6" s="18"/>
      <c r="G6" s="18"/>
      <c r="H6" s="33"/>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4"/>
      <c r="B8" s="21"/>
      <c r="C8" s="34"/>
      <c r="D8" s="34"/>
      <c r="E8" s="34"/>
      <c r="F8" s="34"/>
      <c r="G8" s="34"/>
      <c r="H8" s="23"/>
      <c r="I8" s="23"/>
      <c r="J8" s="23"/>
      <c r="K8" s="23"/>
    </row>
    <row r="9" ht="18.75" customHeight="1" spans="1:11">
      <c r="A9" s="21"/>
      <c r="B9" s="21"/>
      <c r="C9" s="21"/>
      <c r="D9" s="21"/>
      <c r="E9" s="21"/>
      <c r="F9" s="21"/>
      <c r="G9" s="21"/>
      <c r="H9" s="23"/>
      <c r="I9" s="23"/>
      <c r="J9" s="23"/>
      <c r="K9" s="23"/>
    </row>
    <row r="10" ht="18.75" customHeight="1" spans="1:11">
      <c r="A10" s="35" t="s">
        <v>110</v>
      </c>
      <c r="B10" s="36"/>
      <c r="C10" s="36"/>
      <c r="D10" s="36"/>
      <c r="E10" s="36"/>
      <c r="F10" s="36"/>
      <c r="G10" s="37"/>
      <c r="H10" s="23"/>
      <c r="I10" s="23"/>
      <c r="J10" s="23"/>
      <c r="K10" s="23"/>
    </row>
    <row r="63" customHeight="1" spans="2:10">
      <c r="B63" t="s">
        <v>52</v>
      </c>
      <c r="J63" t="s">
        <v>52</v>
      </c>
    </row>
    <row r="64" customHeight="1" spans="10:10">
      <c r="J64" t="s">
        <v>52</v>
      </c>
    </row>
    <row r="65" customHeight="1" spans="10:10">
      <c r="J65" t="s">
        <v>52</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5"/>
  <sheetViews>
    <sheetView showZeros="0" tabSelected="1" workbookViewId="0">
      <selection activeCell="J65" sqref="J65"/>
    </sheetView>
  </sheetViews>
  <sheetFormatPr defaultColWidth="9.14285714285714" defaultRowHeight="14.25" customHeight="1"/>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502</v>
      </c>
    </row>
    <row r="2" ht="36.75" customHeight="1" spans="1:7">
      <c r="A2" s="5" t="str">
        <f>"2025"&amp;"年部门项目中期规划预算表"</f>
        <v>2025年部门项目中期规划预算表</v>
      </c>
      <c r="B2" s="6"/>
      <c r="C2" s="6"/>
      <c r="D2" s="6"/>
      <c r="E2" s="6"/>
      <c r="F2" s="6"/>
      <c r="G2" s="6"/>
    </row>
    <row r="3" ht="18.75" customHeight="1" spans="1:7">
      <c r="A3" s="7" t="str">
        <f>"单位名称："&amp;"中国共产党耿马傣族佤族自治县委员会组织部"</f>
        <v>单位名称：中国共产党耿马傣族佤族自治县委员会组织部</v>
      </c>
      <c r="B3" s="8"/>
      <c r="C3" s="8"/>
      <c r="D3" s="8"/>
      <c r="E3" s="9"/>
      <c r="F3" s="9"/>
      <c r="G3" s="4" t="s">
        <v>175</v>
      </c>
    </row>
    <row r="4" ht="18.75" customHeight="1" spans="1:7">
      <c r="A4" s="10" t="s">
        <v>283</v>
      </c>
      <c r="B4" s="10" t="s">
        <v>282</v>
      </c>
      <c r="C4" s="10" t="s">
        <v>185</v>
      </c>
      <c r="D4" s="11" t="s">
        <v>503</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3088900</v>
      </c>
      <c r="F8" s="23"/>
      <c r="G8" s="23"/>
    </row>
    <row r="9" ht="18.75" customHeight="1" spans="1:7">
      <c r="A9" s="24" t="s">
        <v>71</v>
      </c>
      <c r="B9" s="21"/>
      <c r="C9" s="21"/>
      <c r="D9" s="21"/>
      <c r="E9" s="23">
        <v>3088900</v>
      </c>
      <c r="F9" s="23"/>
      <c r="G9" s="23"/>
    </row>
    <row r="10" ht="18.75" customHeight="1" spans="1:7">
      <c r="A10" s="25"/>
      <c r="B10" s="21" t="s">
        <v>504</v>
      </c>
      <c r="C10" s="21" t="s">
        <v>337</v>
      </c>
      <c r="D10" s="21" t="s">
        <v>505</v>
      </c>
      <c r="E10" s="23">
        <v>112050</v>
      </c>
      <c r="F10" s="23"/>
      <c r="G10" s="23"/>
    </row>
    <row r="11" ht="18.75" customHeight="1" spans="1:7">
      <c r="A11" s="25"/>
      <c r="B11" s="21" t="s">
        <v>504</v>
      </c>
      <c r="C11" s="21" t="s">
        <v>313</v>
      </c>
      <c r="D11" s="21" t="s">
        <v>505</v>
      </c>
      <c r="E11" s="23">
        <v>60000</v>
      </c>
      <c r="F11" s="23"/>
      <c r="G11" s="23"/>
    </row>
    <row r="12" ht="18.75" customHeight="1" spans="1:7">
      <c r="A12" s="25"/>
      <c r="B12" s="21" t="s">
        <v>504</v>
      </c>
      <c r="C12" s="21" t="s">
        <v>339</v>
      </c>
      <c r="D12" s="21" t="s">
        <v>505</v>
      </c>
      <c r="E12" s="23">
        <v>10000</v>
      </c>
      <c r="F12" s="23"/>
      <c r="G12" s="23"/>
    </row>
    <row r="13" ht="18.75" customHeight="1" spans="1:7">
      <c r="A13" s="25"/>
      <c r="B13" s="21" t="s">
        <v>504</v>
      </c>
      <c r="C13" s="21" t="s">
        <v>317</v>
      </c>
      <c r="D13" s="21" t="s">
        <v>505</v>
      </c>
      <c r="E13" s="23">
        <v>130000</v>
      </c>
      <c r="F13" s="23"/>
      <c r="G13" s="23"/>
    </row>
    <row r="14" ht="18.75" customHeight="1" spans="1:7">
      <c r="A14" s="25"/>
      <c r="B14" s="21" t="s">
        <v>504</v>
      </c>
      <c r="C14" s="21" t="s">
        <v>309</v>
      </c>
      <c r="D14" s="21" t="s">
        <v>505</v>
      </c>
      <c r="E14" s="23">
        <v>100000</v>
      </c>
      <c r="F14" s="23"/>
      <c r="G14" s="23"/>
    </row>
    <row r="15" ht="18.75" customHeight="1" spans="1:7">
      <c r="A15" s="25"/>
      <c r="B15" s="21" t="s">
        <v>504</v>
      </c>
      <c r="C15" s="21" t="s">
        <v>335</v>
      </c>
      <c r="D15" s="21" t="s">
        <v>505</v>
      </c>
      <c r="E15" s="23">
        <v>9000</v>
      </c>
      <c r="F15" s="23"/>
      <c r="G15" s="23"/>
    </row>
    <row r="16" ht="18.75" customHeight="1" spans="1:7">
      <c r="A16" s="25"/>
      <c r="B16" s="21" t="s">
        <v>504</v>
      </c>
      <c r="C16" s="21" t="s">
        <v>315</v>
      </c>
      <c r="D16" s="21" t="s">
        <v>505</v>
      </c>
      <c r="E16" s="23">
        <v>81000</v>
      </c>
      <c r="F16" s="23"/>
      <c r="G16" s="23"/>
    </row>
    <row r="17" ht="18.75" customHeight="1" spans="1:7">
      <c r="A17" s="25"/>
      <c r="B17" s="21" t="s">
        <v>504</v>
      </c>
      <c r="C17" s="21" t="s">
        <v>321</v>
      </c>
      <c r="D17" s="21" t="s">
        <v>505</v>
      </c>
      <c r="E17" s="23">
        <v>280000</v>
      </c>
      <c r="F17" s="23"/>
      <c r="G17" s="23"/>
    </row>
    <row r="18" ht="18.75" customHeight="1" spans="1:7">
      <c r="A18" s="25"/>
      <c r="B18" s="21" t="s">
        <v>504</v>
      </c>
      <c r="C18" s="21" t="s">
        <v>323</v>
      </c>
      <c r="D18" s="21" t="s">
        <v>505</v>
      </c>
      <c r="E18" s="23">
        <v>200000</v>
      </c>
      <c r="F18" s="23"/>
      <c r="G18" s="23"/>
    </row>
    <row r="19" ht="18.75" customHeight="1" spans="1:7">
      <c r="A19" s="25"/>
      <c r="B19" s="21" t="s">
        <v>504</v>
      </c>
      <c r="C19" s="21" t="s">
        <v>303</v>
      </c>
      <c r="D19" s="21" t="s">
        <v>505</v>
      </c>
      <c r="E19" s="23">
        <v>264000</v>
      </c>
      <c r="F19" s="23"/>
      <c r="G19" s="23"/>
    </row>
    <row r="20" ht="18.75" customHeight="1" spans="1:7">
      <c r="A20" s="25"/>
      <c r="B20" s="21" t="s">
        <v>504</v>
      </c>
      <c r="C20" s="21" t="s">
        <v>297</v>
      </c>
      <c r="D20" s="21" t="s">
        <v>505</v>
      </c>
      <c r="E20" s="23">
        <v>37100</v>
      </c>
      <c r="F20" s="23"/>
      <c r="G20" s="23"/>
    </row>
    <row r="21" ht="18.75" customHeight="1" spans="1:7">
      <c r="A21" s="25"/>
      <c r="B21" s="21" t="s">
        <v>504</v>
      </c>
      <c r="C21" s="21" t="s">
        <v>301</v>
      </c>
      <c r="D21" s="21" t="s">
        <v>505</v>
      </c>
      <c r="E21" s="23">
        <v>120000</v>
      </c>
      <c r="F21" s="23"/>
      <c r="G21" s="23"/>
    </row>
    <row r="22" ht="18.75" customHeight="1" spans="1:7">
      <c r="A22" s="25"/>
      <c r="B22" s="21" t="s">
        <v>504</v>
      </c>
      <c r="C22" s="21" t="s">
        <v>295</v>
      </c>
      <c r="D22" s="21" t="s">
        <v>505</v>
      </c>
      <c r="E22" s="23">
        <v>324850</v>
      </c>
      <c r="F22" s="23"/>
      <c r="G22" s="23"/>
    </row>
    <row r="23" ht="18.75" customHeight="1" spans="1:7">
      <c r="A23" s="25"/>
      <c r="B23" s="21" t="s">
        <v>504</v>
      </c>
      <c r="C23" s="21" t="s">
        <v>307</v>
      </c>
      <c r="D23" s="21" t="s">
        <v>505</v>
      </c>
      <c r="E23" s="23">
        <v>150000</v>
      </c>
      <c r="F23" s="23"/>
      <c r="G23" s="23"/>
    </row>
    <row r="24" ht="18.75" customHeight="1" spans="1:7">
      <c r="A24" s="25"/>
      <c r="B24" s="21" t="s">
        <v>504</v>
      </c>
      <c r="C24" s="21" t="s">
        <v>331</v>
      </c>
      <c r="D24" s="21" t="s">
        <v>505</v>
      </c>
      <c r="E24" s="23">
        <v>300000</v>
      </c>
      <c r="F24" s="23"/>
      <c r="G24" s="23"/>
    </row>
    <row r="25" ht="18.75" customHeight="1" spans="1:7">
      <c r="A25" s="25"/>
      <c r="B25" s="21" t="s">
        <v>504</v>
      </c>
      <c r="C25" s="21" t="s">
        <v>329</v>
      </c>
      <c r="D25" s="21" t="s">
        <v>505</v>
      </c>
      <c r="E25" s="23">
        <v>140000</v>
      </c>
      <c r="F25" s="23"/>
      <c r="G25" s="23"/>
    </row>
    <row r="26" ht="18.75" customHeight="1" spans="1:7">
      <c r="A26" s="25"/>
      <c r="B26" s="21" t="s">
        <v>504</v>
      </c>
      <c r="C26" s="21" t="s">
        <v>325</v>
      </c>
      <c r="D26" s="21" t="s">
        <v>505</v>
      </c>
      <c r="E26" s="23">
        <v>10000</v>
      </c>
      <c r="F26" s="23"/>
      <c r="G26" s="23"/>
    </row>
    <row r="27" ht="18.75" customHeight="1" spans="1:7">
      <c r="A27" s="25"/>
      <c r="B27" s="21" t="s">
        <v>504</v>
      </c>
      <c r="C27" s="21" t="s">
        <v>293</v>
      </c>
      <c r="D27" s="21" t="s">
        <v>505</v>
      </c>
      <c r="E27" s="23">
        <v>60000</v>
      </c>
      <c r="F27" s="23"/>
      <c r="G27" s="23"/>
    </row>
    <row r="28" ht="18.75" customHeight="1" spans="1:7">
      <c r="A28" s="25"/>
      <c r="B28" s="21" t="s">
        <v>504</v>
      </c>
      <c r="C28" s="21" t="s">
        <v>327</v>
      </c>
      <c r="D28" s="21" t="s">
        <v>505</v>
      </c>
      <c r="E28" s="23">
        <v>12000</v>
      </c>
      <c r="F28" s="23"/>
      <c r="G28" s="23"/>
    </row>
    <row r="29" ht="18.75" customHeight="1" spans="1:7">
      <c r="A29" s="25"/>
      <c r="B29" s="21" t="s">
        <v>504</v>
      </c>
      <c r="C29" s="21" t="s">
        <v>319</v>
      </c>
      <c r="D29" s="21" t="s">
        <v>505</v>
      </c>
      <c r="E29" s="23">
        <v>600000</v>
      </c>
      <c r="F29" s="23"/>
      <c r="G29" s="23"/>
    </row>
    <row r="30" ht="18.75" customHeight="1" spans="1:7">
      <c r="A30" s="25"/>
      <c r="B30" s="21" t="s">
        <v>504</v>
      </c>
      <c r="C30" s="21" t="s">
        <v>288</v>
      </c>
      <c r="D30" s="21" t="s">
        <v>505</v>
      </c>
      <c r="E30" s="23">
        <v>87580</v>
      </c>
      <c r="F30" s="23"/>
      <c r="G30" s="23"/>
    </row>
    <row r="31" ht="18.75" customHeight="1" spans="1:7">
      <c r="A31" s="25"/>
      <c r="B31" s="21" t="s">
        <v>504</v>
      </c>
      <c r="C31" s="21" t="s">
        <v>291</v>
      </c>
      <c r="D31" s="21" t="s">
        <v>505</v>
      </c>
      <c r="E31" s="23">
        <v>1320</v>
      </c>
      <c r="F31" s="23"/>
      <c r="G31" s="23"/>
    </row>
    <row r="32" ht="18.75" customHeight="1" spans="1:7">
      <c r="A32" s="26" t="s">
        <v>56</v>
      </c>
      <c r="B32" s="27" t="s">
        <v>506</v>
      </c>
      <c r="C32" s="27"/>
      <c r="D32" s="28"/>
      <c r="E32" s="23">
        <v>3088900</v>
      </c>
      <c r="F32" s="23"/>
      <c r="G32" s="23"/>
    </row>
    <row r="63" customHeight="1" spans="2:10">
      <c r="B63" t="s">
        <v>52</v>
      </c>
      <c r="J63" t="s">
        <v>52</v>
      </c>
    </row>
    <row r="64" customHeight="1" spans="10:10">
      <c r="J64" t="s">
        <v>52</v>
      </c>
    </row>
    <row r="65" customHeight="1" spans="10:10">
      <c r="J65" t="s">
        <v>52</v>
      </c>
    </row>
  </sheetData>
  <mergeCells count="11">
    <mergeCell ref="A2:G2"/>
    <mergeCell ref="A3:D3"/>
    <mergeCell ref="E4:G4"/>
    <mergeCell ref="A32:D32"/>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65"/>
  <sheetViews>
    <sheetView showZeros="0" tabSelected="1" topLeftCell="E1" workbookViewId="0">
      <selection activeCell="J65" sqref="J65"/>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191"/>
      <c r="O1" s="67"/>
      <c r="P1" s="67"/>
      <c r="Q1" s="67"/>
      <c r="R1" s="67"/>
      <c r="S1" s="38" t="s">
        <v>53</v>
      </c>
    </row>
    <row r="2" ht="57.75" customHeight="1" spans="1:19">
      <c r="A2" s="127" t="str">
        <f>"2025"&amp;"年部门收入预算表"</f>
        <v>2025年部门收入预算表</v>
      </c>
      <c r="B2" s="175"/>
      <c r="C2" s="175"/>
      <c r="D2" s="175"/>
      <c r="E2" s="175"/>
      <c r="F2" s="175"/>
      <c r="G2" s="175"/>
      <c r="H2" s="175"/>
      <c r="I2" s="175"/>
      <c r="J2" s="175"/>
      <c r="K2" s="175"/>
      <c r="L2" s="175"/>
      <c r="M2" s="175"/>
      <c r="N2" s="175"/>
      <c r="O2" s="192"/>
      <c r="P2" s="192"/>
      <c r="Q2" s="192"/>
      <c r="R2" s="192"/>
      <c r="S2" s="192"/>
    </row>
    <row r="3" ht="18.75" customHeight="1" spans="1:19">
      <c r="A3" s="41" t="str">
        <f>"单位名称："&amp;"中国共产党耿马傣族佤族自治县委员会组织部"</f>
        <v>单位名称：中国共产党耿马傣族佤族自治县委员会组织部</v>
      </c>
      <c r="B3" s="93"/>
      <c r="C3" s="93"/>
      <c r="D3" s="93"/>
      <c r="E3" s="93"/>
      <c r="F3" s="93"/>
      <c r="G3" s="93"/>
      <c r="H3" s="93"/>
      <c r="I3" s="93"/>
      <c r="J3" s="71"/>
      <c r="K3" s="93"/>
      <c r="L3" s="93"/>
      <c r="M3" s="93"/>
      <c r="N3" s="93"/>
      <c r="O3" s="71"/>
      <c r="P3" s="71"/>
      <c r="Q3" s="71"/>
      <c r="R3" s="71"/>
      <c r="S3" s="38" t="s">
        <v>1</v>
      </c>
    </row>
    <row r="4" ht="18.75" customHeight="1" spans="1:19">
      <c r="A4" s="176" t="s">
        <v>54</v>
      </c>
      <c r="B4" s="177" t="s">
        <v>55</v>
      </c>
      <c r="C4" s="177" t="s">
        <v>56</v>
      </c>
      <c r="D4" s="178" t="s">
        <v>57</v>
      </c>
      <c r="E4" s="179"/>
      <c r="F4" s="179"/>
      <c r="G4" s="179"/>
      <c r="H4" s="179"/>
      <c r="I4" s="179"/>
      <c r="J4" s="193"/>
      <c r="K4" s="179"/>
      <c r="L4" s="179"/>
      <c r="M4" s="179"/>
      <c r="N4" s="194"/>
      <c r="O4" s="178" t="s">
        <v>45</v>
      </c>
      <c r="P4" s="178"/>
      <c r="Q4" s="178"/>
      <c r="R4" s="178"/>
      <c r="S4" s="197"/>
    </row>
    <row r="5" ht="18.75" customHeight="1" spans="1:19">
      <c r="A5" s="180"/>
      <c r="B5" s="181"/>
      <c r="C5" s="181"/>
      <c r="D5" s="182" t="s">
        <v>58</v>
      </c>
      <c r="E5" s="182" t="s">
        <v>59</v>
      </c>
      <c r="F5" s="182" t="s">
        <v>60</v>
      </c>
      <c r="G5" s="182" t="s">
        <v>61</v>
      </c>
      <c r="H5" s="182" t="s">
        <v>62</v>
      </c>
      <c r="I5" s="195" t="s">
        <v>63</v>
      </c>
      <c r="J5" s="195"/>
      <c r="K5" s="195"/>
      <c r="L5" s="195"/>
      <c r="M5" s="195"/>
      <c r="N5" s="185"/>
      <c r="O5" s="182" t="s">
        <v>58</v>
      </c>
      <c r="P5" s="182" t="s">
        <v>59</v>
      </c>
      <c r="Q5" s="182" t="s">
        <v>60</v>
      </c>
      <c r="R5" s="182" t="s">
        <v>61</v>
      </c>
      <c r="S5" s="182" t="s">
        <v>64</v>
      </c>
    </row>
    <row r="6" ht="18.75" customHeight="1" spans="1:19">
      <c r="A6" s="183"/>
      <c r="B6" s="184"/>
      <c r="C6" s="184"/>
      <c r="D6" s="185"/>
      <c r="E6" s="185"/>
      <c r="F6" s="185"/>
      <c r="G6" s="185"/>
      <c r="H6" s="185"/>
      <c r="I6" s="184" t="s">
        <v>58</v>
      </c>
      <c r="J6" s="184" t="s">
        <v>65</v>
      </c>
      <c r="K6" s="184" t="s">
        <v>66</v>
      </c>
      <c r="L6" s="184" t="s">
        <v>67</v>
      </c>
      <c r="M6" s="184" t="s">
        <v>68</v>
      </c>
      <c r="N6" s="184" t="s">
        <v>69</v>
      </c>
      <c r="O6" s="196"/>
      <c r="P6" s="196"/>
      <c r="Q6" s="196"/>
      <c r="R6" s="196"/>
      <c r="S6" s="185"/>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86" t="s">
        <v>70</v>
      </c>
      <c r="B8" s="187" t="s">
        <v>71</v>
      </c>
      <c r="C8" s="23">
        <v>7252208.71</v>
      </c>
      <c r="D8" s="23">
        <v>7252208.71</v>
      </c>
      <c r="E8" s="23">
        <v>7252208.71</v>
      </c>
      <c r="F8" s="23"/>
      <c r="G8" s="23"/>
      <c r="H8" s="23"/>
      <c r="I8" s="23"/>
      <c r="J8" s="23"/>
      <c r="K8" s="23"/>
      <c r="L8" s="23"/>
      <c r="M8" s="23"/>
      <c r="N8" s="23"/>
      <c r="O8" s="23"/>
      <c r="P8" s="23"/>
      <c r="Q8" s="23"/>
      <c r="R8" s="23"/>
      <c r="S8" s="23"/>
    </row>
    <row r="9" ht="18.75" customHeight="1" spans="1:19">
      <c r="A9" s="97" t="s">
        <v>72</v>
      </c>
      <c r="B9" s="188" t="s">
        <v>71</v>
      </c>
      <c r="C9" s="23">
        <v>7252208.71</v>
      </c>
      <c r="D9" s="23">
        <v>7252208.71</v>
      </c>
      <c r="E9" s="23">
        <v>7252208.71</v>
      </c>
      <c r="F9" s="23"/>
      <c r="G9" s="23"/>
      <c r="H9" s="23"/>
      <c r="I9" s="23"/>
      <c r="J9" s="23"/>
      <c r="K9" s="23"/>
      <c r="L9" s="23"/>
      <c r="M9" s="23"/>
      <c r="N9" s="23"/>
      <c r="O9" s="23"/>
      <c r="P9" s="23"/>
      <c r="Q9" s="23"/>
      <c r="R9" s="23"/>
      <c r="S9" s="23"/>
    </row>
    <row r="10" ht="18.75" customHeight="1" spans="1:19">
      <c r="A10" s="189" t="s">
        <v>56</v>
      </c>
      <c r="B10" s="190"/>
      <c r="C10" s="23">
        <v>7252208.71</v>
      </c>
      <c r="D10" s="23">
        <v>7252208.71</v>
      </c>
      <c r="E10" s="23">
        <v>7252208.71</v>
      </c>
      <c r="F10" s="23"/>
      <c r="G10" s="23"/>
      <c r="H10" s="23"/>
      <c r="I10" s="23"/>
      <c r="J10" s="23"/>
      <c r="K10" s="23"/>
      <c r="L10" s="23"/>
      <c r="M10" s="23"/>
      <c r="N10" s="23"/>
      <c r="O10" s="23"/>
      <c r="P10" s="23"/>
      <c r="Q10" s="23"/>
      <c r="R10" s="23"/>
      <c r="S10" s="23"/>
    </row>
    <row r="63" customHeight="1" spans="2:10">
      <c r="B63" t="s">
        <v>52</v>
      </c>
      <c r="J63" t="s">
        <v>52</v>
      </c>
    </row>
    <row r="64" customHeight="1" spans="10:10">
      <c r="J64" t="s">
        <v>52</v>
      </c>
    </row>
    <row r="65" customHeight="1" spans="10:10">
      <c r="J65" t="s">
        <v>52</v>
      </c>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65"/>
  <sheetViews>
    <sheetView showZeros="0" tabSelected="1" topLeftCell="I1" workbookViewId="0">
      <selection activeCell="J65" sqref="J65"/>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66"/>
      <c r="E1" s="1"/>
      <c r="F1" s="1"/>
      <c r="G1" s="1"/>
      <c r="H1" s="166"/>
      <c r="I1" s="1"/>
      <c r="J1" s="166"/>
      <c r="K1" s="1"/>
      <c r="L1" s="1"/>
      <c r="M1" s="1"/>
      <c r="N1" s="1"/>
      <c r="O1" s="39" t="s">
        <v>73</v>
      </c>
    </row>
    <row r="2" ht="42" customHeight="1" spans="1:15">
      <c r="A2" s="5" t="str">
        <f>"2025"&amp;"年部门支出预算表"</f>
        <v>2025年部门支出预算表</v>
      </c>
      <c r="B2" s="167"/>
      <c r="C2" s="167"/>
      <c r="D2" s="167"/>
      <c r="E2" s="167"/>
      <c r="F2" s="167"/>
      <c r="G2" s="167"/>
      <c r="H2" s="167"/>
      <c r="I2" s="167"/>
      <c r="J2" s="167"/>
      <c r="K2" s="167"/>
      <c r="L2" s="167"/>
      <c r="M2" s="167"/>
      <c r="N2" s="167"/>
      <c r="O2" s="167"/>
    </row>
    <row r="3" ht="18.75" customHeight="1" spans="1:15">
      <c r="A3" s="168" t="str">
        <f>"单位名称："&amp;"中国共产党耿马傣族佤族自治县委员会组织部"</f>
        <v>单位名称：中国共产党耿马傣族佤族自治县委员会组织部</v>
      </c>
      <c r="B3" s="169"/>
      <c r="C3" s="62"/>
      <c r="D3" s="30"/>
      <c r="E3" s="62"/>
      <c r="F3" s="62"/>
      <c r="G3" s="62"/>
      <c r="H3" s="30"/>
      <c r="I3" s="62"/>
      <c r="J3" s="30"/>
      <c r="K3" s="62"/>
      <c r="L3" s="62"/>
      <c r="M3" s="174"/>
      <c r="N3" s="174"/>
      <c r="O3" s="39" t="s">
        <v>1</v>
      </c>
    </row>
    <row r="4" ht="18.75" customHeight="1" spans="1:15">
      <c r="A4" s="10" t="s">
        <v>74</v>
      </c>
      <c r="B4" s="10" t="s">
        <v>75</v>
      </c>
      <c r="C4" s="10" t="s">
        <v>56</v>
      </c>
      <c r="D4" s="12" t="s">
        <v>59</v>
      </c>
      <c r="E4" s="74" t="s">
        <v>76</v>
      </c>
      <c r="F4" s="137" t="s">
        <v>77</v>
      </c>
      <c r="G4" s="10" t="s">
        <v>60</v>
      </c>
      <c r="H4" s="10" t="s">
        <v>61</v>
      </c>
      <c r="I4" s="10" t="s">
        <v>78</v>
      </c>
      <c r="J4" s="12" t="s">
        <v>79</v>
      </c>
      <c r="K4" s="13"/>
      <c r="L4" s="13"/>
      <c r="M4" s="13"/>
      <c r="N4" s="13"/>
      <c r="O4" s="14"/>
    </row>
    <row r="5" ht="30" customHeight="1" spans="1:15">
      <c r="A5" s="18"/>
      <c r="B5" s="18"/>
      <c r="C5" s="18"/>
      <c r="D5" s="66" t="s">
        <v>58</v>
      </c>
      <c r="E5" s="92" t="s">
        <v>76</v>
      </c>
      <c r="F5" s="92" t="s">
        <v>77</v>
      </c>
      <c r="G5" s="18"/>
      <c r="H5" s="18"/>
      <c r="I5" s="18"/>
      <c r="J5" s="66" t="s">
        <v>58</v>
      </c>
      <c r="K5" s="46" t="s">
        <v>80</v>
      </c>
      <c r="L5" s="46" t="s">
        <v>81</v>
      </c>
      <c r="M5" s="46" t="s">
        <v>82</v>
      </c>
      <c r="N5" s="46" t="s">
        <v>83</v>
      </c>
      <c r="O5" s="46" t="s">
        <v>84</v>
      </c>
    </row>
    <row r="6" ht="18.75" customHeight="1" spans="1:15">
      <c r="A6" s="116">
        <v>1</v>
      </c>
      <c r="B6" s="116">
        <v>2</v>
      </c>
      <c r="C6" s="66">
        <v>3</v>
      </c>
      <c r="D6" s="66">
        <v>4</v>
      </c>
      <c r="E6" s="66">
        <v>5</v>
      </c>
      <c r="F6" s="66">
        <v>6</v>
      </c>
      <c r="G6" s="66">
        <v>7</v>
      </c>
      <c r="H6" s="66">
        <v>8</v>
      </c>
      <c r="I6" s="66">
        <v>9</v>
      </c>
      <c r="J6" s="66">
        <v>10</v>
      </c>
      <c r="K6" s="66">
        <v>11</v>
      </c>
      <c r="L6" s="66">
        <v>12</v>
      </c>
      <c r="M6" s="66">
        <v>13</v>
      </c>
      <c r="N6" s="66">
        <v>14</v>
      </c>
      <c r="O6" s="66">
        <v>15</v>
      </c>
    </row>
    <row r="7" ht="18.75" customHeight="1" spans="1:15">
      <c r="A7" s="131" t="s">
        <v>85</v>
      </c>
      <c r="B7" s="155" t="s">
        <v>86</v>
      </c>
      <c r="C7" s="23">
        <v>6214067.54</v>
      </c>
      <c r="D7" s="23">
        <v>6214067.54</v>
      </c>
      <c r="E7" s="23">
        <v>3125167.54</v>
      </c>
      <c r="F7" s="23">
        <v>3088900</v>
      </c>
      <c r="G7" s="23"/>
      <c r="H7" s="23"/>
      <c r="I7" s="23"/>
      <c r="J7" s="23"/>
      <c r="K7" s="23"/>
      <c r="L7" s="23"/>
      <c r="M7" s="23"/>
      <c r="N7" s="23"/>
      <c r="O7" s="23"/>
    </row>
    <row r="8" ht="18.75" customHeight="1" spans="1:15">
      <c r="A8" s="170" t="s">
        <v>87</v>
      </c>
      <c r="B8" s="171" t="str">
        <f>"  "&amp;"组织事务"</f>
        <v>  组织事务</v>
      </c>
      <c r="C8" s="23">
        <v>6214067.54</v>
      </c>
      <c r="D8" s="23">
        <v>6214067.54</v>
      </c>
      <c r="E8" s="23">
        <v>3125167.54</v>
      </c>
      <c r="F8" s="23">
        <v>3088900</v>
      </c>
      <c r="G8" s="23"/>
      <c r="H8" s="23"/>
      <c r="I8" s="23"/>
      <c r="J8" s="23"/>
      <c r="K8" s="23"/>
      <c r="L8" s="23"/>
      <c r="M8" s="23"/>
      <c r="N8" s="23"/>
      <c r="O8" s="23"/>
    </row>
    <row r="9" ht="18.75" customHeight="1" spans="1:15">
      <c r="A9" s="170" t="s">
        <v>88</v>
      </c>
      <c r="B9" s="171" t="str">
        <f>"    "&amp;"行政运行"</f>
        <v>    行政运行</v>
      </c>
      <c r="C9" s="23">
        <v>2963407.54</v>
      </c>
      <c r="D9" s="23">
        <v>2963407.54</v>
      </c>
      <c r="E9" s="23">
        <v>2963407.54</v>
      </c>
      <c r="F9" s="23"/>
      <c r="G9" s="23"/>
      <c r="H9" s="23"/>
      <c r="I9" s="23"/>
      <c r="J9" s="23"/>
      <c r="K9" s="23"/>
      <c r="L9" s="23"/>
      <c r="M9" s="23"/>
      <c r="N9" s="23"/>
      <c r="O9" s="23"/>
    </row>
    <row r="10" ht="18.75" customHeight="1" spans="1:15">
      <c r="A10" s="170" t="s">
        <v>89</v>
      </c>
      <c r="B10" s="171" t="str">
        <f>"    "&amp;"一般行政管理事务"</f>
        <v>    一般行政管理事务</v>
      </c>
      <c r="C10" s="23">
        <v>824100</v>
      </c>
      <c r="D10" s="23">
        <v>824100</v>
      </c>
      <c r="E10" s="23"/>
      <c r="F10" s="23">
        <v>824100</v>
      </c>
      <c r="G10" s="23"/>
      <c r="H10" s="23"/>
      <c r="I10" s="23"/>
      <c r="J10" s="23"/>
      <c r="K10" s="23"/>
      <c r="L10" s="23"/>
      <c r="M10" s="23"/>
      <c r="N10" s="23"/>
      <c r="O10" s="23"/>
    </row>
    <row r="11" ht="18.75" customHeight="1" spans="1:15">
      <c r="A11" s="170" t="s">
        <v>90</v>
      </c>
      <c r="B11" s="171" t="str">
        <f>"    "&amp;"公务员事务"</f>
        <v>    公务员事务</v>
      </c>
      <c r="C11" s="23">
        <v>9000</v>
      </c>
      <c r="D11" s="23">
        <v>9000</v>
      </c>
      <c r="E11" s="23"/>
      <c r="F11" s="23">
        <v>9000</v>
      </c>
      <c r="G11" s="23"/>
      <c r="H11" s="23"/>
      <c r="I11" s="23"/>
      <c r="J11" s="23"/>
      <c r="K11" s="23"/>
      <c r="L11" s="23"/>
      <c r="M11" s="23"/>
      <c r="N11" s="23"/>
      <c r="O11" s="23"/>
    </row>
    <row r="12" ht="18.75" customHeight="1" spans="1:15">
      <c r="A12" s="170" t="s">
        <v>91</v>
      </c>
      <c r="B12" s="171" t="str">
        <f>"    "&amp;"其他组织事务支出"</f>
        <v>    其他组织事务支出</v>
      </c>
      <c r="C12" s="23">
        <v>2417560</v>
      </c>
      <c r="D12" s="23">
        <v>2417560</v>
      </c>
      <c r="E12" s="23">
        <v>161760</v>
      </c>
      <c r="F12" s="23">
        <v>2255800</v>
      </c>
      <c r="G12" s="23"/>
      <c r="H12" s="23"/>
      <c r="I12" s="23"/>
      <c r="J12" s="23"/>
      <c r="K12" s="23"/>
      <c r="L12" s="23"/>
      <c r="M12" s="23"/>
      <c r="N12" s="23"/>
      <c r="O12" s="23"/>
    </row>
    <row r="13" ht="18.75" customHeight="1" spans="1:15">
      <c r="A13" s="131" t="s">
        <v>92</v>
      </c>
      <c r="B13" s="155" t="s">
        <v>93</v>
      </c>
      <c r="C13" s="23">
        <v>593413.24</v>
      </c>
      <c r="D13" s="23">
        <v>593413.24</v>
      </c>
      <c r="E13" s="23">
        <v>593413.24</v>
      </c>
      <c r="F13" s="23"/>
      <c r="G13" s="23"/>
      <c r="H13" s="23"/>
      <c r="I13" s="23"/>
      <c r="J13" s="23"/>
      <c r="K13" s="23"/>
      <c r="L13" s="23"/>
      <c r="M13" s="23"/>
      <c r="N13" s="23"/>
      <c r="O13" s="23"/>
    </row>
    <row r="14" ht="18.75" customHeight="1" spans="1:15">
      <c r="A14" s="170" t="s">
        <v>94</v>
      </c>
      <c r="B14" s="171" t="str">
        <f>"  "&amp;"行政事业单位养老支出"</f>
        <v>  行政事业单位养老支出</v>
      </c>
      <c r="C14" s="23">
        <v>583239.64</v>
      </c>
      <c r="D14" s="23">
        <v>583239.64</v>
      </c>
      <c r="E14" s="23">
        <v>583239.64</v>
      </c>
      <c r="F14" s="23"/>
      <c r="G14" s="23"/>
      <c r="H14" s="23"/>
      <c r="I14" s="23"/>
      <c r="J14" s="23"/>
      <c r="K14" s="23"/>
      <c r="L14" s="23"/>
      <c r="M14" s="23"/>
      <c r="N14" s="23"/>
      <c r="O14" s="23"/>
    </row>
    <row r="15" ht="18.75" customHeight="1" spans="1:15">
      <c r="A15" s="170" t="s">
        <v>95</v>
      </c>
      <c r="B15" s="171" t="str">
        <f>"    "&amp;"行政单位离退休"</f>
        <v>    行政单位离退休</v>
      </c>
      <c r="C15" s="23">
        <v>213979.8</v>
      </c>
      <c r="D15" s="23">
        <v>213979.8</v>
      </c>
      <c r="E15" s="23">
        <v>213979.8</v>
      </c>
      <c r="F15" s="23"/>
      <c r="G15" s="23"/>
      <c r="H15" s="23"/>
      <c r="I15" s="23"/>
      <c r="J15" s="23"/>
      <c r="K15" s="23"/>
      <c r="L15" s="23"/>
      <c r="M15" s="23"/>
      <c r="N15" s="23"/>
      <c r="O15" s="23"/>
    </row>
    <row r="16" ht="18.75" customHeight="1" spans="1:15">
      <c r="A16" s="170" t="s">
        <v>96</v>
      </c>
      <c r="B16" s="171" t="str">
        <f>"    "&amp;"离退休人员管理机构"</f>
        <v>    离退休人员管理机构</v>
      </c>
      <c r="C16" s="23">
        <v>7000</v>
      </c>
      <c r="D16" s="23">
        <v>7000</v>
      </c>
      <c r="E16" s="23">
        <v>7000</v>
      </c>
      <c r="F16" s="23"/>
      <c r="G16" s="23"/>
      <c r="H16" s="23"/>
      <c r="I16" s="23"/>
      <c r="J16" s="23"/>
      <c r="K16" s="23"/>
      <c r="L16" s="23"/>
      <c r="M16" s="23"/>
      <c r="N16" s="23"/>
      <c r="O16" s="23"/>
    </row>
    <row r="17" ht="18.75" customHeight="1" spans="1:15">
      <c r="A17" s="170" t="s">
        <v>97</v>
      </c>
      <c r="B17" s="171" t="str">
        <f>"    "&amp;"机关事业单位基本养老保险缴费支出"</f>
        <v>    机关事业单位基本养老保险缴费支出</v>
      </c>
      <c r="C17" s="23">
        <v>362259.84</v>
      </c>
      <c r="D17" s="23">
        <v>362259.84</v>
      </c>
      <c r="E17" s="23">
        <v>362259.84</v>
      </c>
      <c r="F17" s="23"/>
      <c r="G17" s="23"/>
      <c r="H17" s="23"/>
      <c r="I17" s="23"/>
      <c r="J17" s="23"/>
      <c r="K17" s="23"/>
      <c r="L17" s="23"/>
      <c r="M17" s="23"/>
      <c r="N17" s="23"/>
      <c r="O17" s="23"/>
    </row>
    <row r="18" ht="18.75" customHeight="1" spans="1:15">
      <c r="A18" s="170" t="s">
        <v>98</v>
      </c>
      <c r="B18" s="171" t="str">
        <f>"  "&amp;"抚恤"</f>
        <v>  抚恤</v>
      </c>
      <c r="C18" s="23">
        <v>10173.6</v>
      </c>
      <c r="D18" s="23">
        <v>10173.6</v>
      </c>
      <c r="E18" s="23">
        <v>10173.6</v>
      </c>
      <c r="F18" s="23"/>
      <c r="G18" s="23"/>
      <c r="H18" s="23"/>
      <c r="I18" s="23"/>
      <c r="J18" s="23"/>
      <c r="K18" s="23"/>
      <c r="L18" s="23"/>
      <c r="M18" s="23"/>
      <c r="N18" s="23"/>
      <c r="O18" s="23"/>
    </row>
    <row r="19" ht="18.75" customHeight="1" spans="1:15">
      <c r="A19" s="170" t="s">
        <v>99</v>
      </c>
      <c r="B19" s="171" t="str">
        <f>"    "&amp;"死亡抚恤"</f>
        <v>    死亡抚恤</v>
      </c>
      <c r="C19" s="23">
        <v>10173.6</v>
      </c>
      <c r="D19" s="23">
        <v>10173.6</v>
      </c>
      <c r="E19" s="23">
        <v>10173.6</v>
      </c>
      <c r="F19" s="23"/>
      <c r="G19" s="23"/>
      <c r="H19" s="23"/>
      <c r="I19" s="23"/>
      <c r="J19" s="23"/>
      <c r="K19" s="23"/>
      <c r="L19" s="23"/>
      <c r="M19" s="23"/>
      <c r="N19" s="23"/>
      <c r="O19" s="23"/>
    </row>
    <row r="20" ht="18.75" customHeight="1" spans="1:15">
      <c r="A20" s="131" t="s">
        <v>100</v>
      </c>
      <c r="B20" s="155" t="s">
        <v>101</v>
      </c>
      <c r="C20" s="23">
        <v>173033.05</v>
      </c>
      <c r="D20" s="23">
        <v>173033.05</v>
      </c>
      <c r="E20" s="23">
        <v>173033.05</v>
      </c>
      <c r="F20" s="23"/>
      <c r="G20" s="23"/>
      <c r="H20" s="23"/>
      <c r="I20" s="23"/>
      <c r="J20" s="23"/>
      <c r="K20" s="23"/>
      <c r="L20" s="23"/>
      <c r="M20" s="23"/>
      <c r="N20" s="23"/>
      <c r="O20" s="23"/>
    </row>
    <row r="21" ht="18.75" customHeight="1" spans="1:15">
      <c r="A21" s="170" t="s">
        <v>102</v>
      </c>
      <c r="B21" s="171" t="str">
        <f>"  "&amp;"行政事业单位医疗"</f>
        <v>  行政事业单位医疗</v>
      </c>
      <c r="C21" s="23">
        <v>173033.05</v>
      </c>
      <c r="D21" s="23">
        <v>173033.05</v>
      </c>
      <c r="E21" s="23">
        <v>173033.05</v>
      </c>
      <c r="F21" s="23"/>
      <c r="G21" s="23"/>
      <c r="H21" s="23"/>
      <c r="I21" s="23"/>
      <c r="J21" s="23"/>
      <c r="K21" s="23"/>
      <c r="L21" s="23"/>
      <c r="M21" s="23"/>
      <c r="N21" s="23"/>
      <c r="O21" s="23"/>
    </row>
    <row r="22" ht="18.75" customHeight="1" spans="1:15">
      <c r="A22" s="170" t="s">
        <v>103</v>
      </c>
      <c r="B22" s="171" t="str">
        <f>"    "&amp;"行政单位医疗"</f>
        <v>    行政单位医疗</v>
      </c>
      <c r="C22" s="23">
        <v>133902.02</v>
      </c>
      <c r="D22" s="23">
        <v>133902.02</v>
      </c>
      <c r="E22" s="23">
        <v>133902.02</v>
      </c>
      <c r="F22" s="23"/>
      <c r="G22" s="23"/>
      <c r="H22" s="23"/>
      <c r="I22" s="23"/>
      <c r="J22" s="23"/>
      <c r="K22" s="23"/>
      <c r="L22" s="23"/>
      <c r="M22" s="23"/>
      <c r="N22" s="23"/>
      <c r="O22" s="23"/>
    </row>
    <row r="23" ht="18.75" customHeight="1" spans="1:15">
      <c r="A23" s="170" t="s">
        <v>104</v>
      </c>
      <c r="B23" s="171" t="str">
        <f>"    "&amp;"事业单位医疗"</f>
        <v>    事业单位医疗</v>
      </c>
      <c r="C23" s="23">
        <v>26850.78</v>
      </c>
      <c r="D23" s="23">
        <v>26850.78</v>
      </c>
      <c r="E23" s="23">
        <v>26850.78</v>
      </c>
      <c r="F23" s="23"/>
      <c r="G23" s="23"/>
      <c r="H23" s="23"/>
      <c r="I23" s="23"/>
      <c r="J23" s="23"/>
      <c r="K23" s="23"/>
      <c r="L23" s="23"/>
      <c r="M23" s="23"/>
      <c r="N23" s="23"/>
      <c r="O23" s="23"/>
    </row>
    <row r="24" ht="18.75" customHeight="1" spans="1:15">
      <c r="A24" s="170" t="s">
        <v>105</v>
      </c>
      <c r="B24" s="171" t="str">
        <f>"    "&amp;"其他行政事业单位医疗支出"</f>
        <v>    其他行政事业单位医疗支出</v>
      </c>
      <c r="C24" s="23">
        <v>12280.25</v>
      </c>
      <c r="D24" s="23">
        <v>12280.25</v>
      </c>
      <c r="E24" s="23">
        <v>12280.25</v>
      </c>
      <c r="F24" s="23"/>
      <c r="G24" s="23"/>
      <c r="H24" s="23"/>
      <c r="I24" s="23"/>
      <c r="J24" s="23"/>
      <c r="K24" s="23"/>
      <c r="L24" s="23"/>
      <c r="M24" s="23"/>
      <c r="N24" s="23"/>
      <c r="O24" s="23"/>
    </row>
    <row r="25" ht="18.75" customHeight="1" spans="1:15">
      <c r="A25" s="131" t="s">
        <v>106</v>
      </c>
      <c r="B25" s="155" t="s">
        <v>107</v>
      </c>
      <c r="C25" s="23">
        <v>271694.88</v>
      </c>
      <c r="D25" s="23">
        <v>271694.88</v>
      </c>
      <c r="E25" s="23">
        <v>271694.88</v>
      </c>
      <c r="F25" s="23"/>
      <c r="G25" s="23"/>
      <c r="H25" s="23"/>
      <c r="I25" s="23"/>
      <c r="J25" s="23"/>
      <c r="K25" s="23"/>
      <c r="L25" s="23"/>
      <c r="M25" s="23"/>
      <c r="N25" s="23"/>
      <c r="O25" s="23"/>
    </row>
    <row r="26" ht="18.75" customHeight="1" spans="1:15">
      <c r="A26" s="170" t="s">
        <v>108</v>
      </c>
      <c r="B26" s="171" t="str">
        <f>"  "&amp;"住房改革支出"</f>
        <v>  住房改革支出</v>
      </c>
      <c r="C26" s="23">
        <v>271694.88</v>
      </c>
      <c r="D26" s="23">
        <v>271694.88</v>
      </c>
      <c r="E26" s="23">
        <v>271694.88</v>
      </c>
      <c r="F26" s="23"/>
      <c r="G26" s="23"/>
      <c r="H26" s="23"/>
      <c r="I26" s="23"/>
      <c r="J26" s="23"/>
      <c r="K26" s="23"/>
      <c r="L26" s="23"/>
      <c r="M26" s="23"/>
      <c r="N26" s="23"/>
      <c r="O26" s="23"/>
    </row>
    <row r="27" ht="18.75" customHeight="1" spans="1:15">
      <c r="A27" s="170" t="s">
        <v>109</v>
      </c>
      <c r="B27" s="171" t="str">
        <f>"    "&amp;"住房公积金"</f>
        <v>    住房公积金</v>
      </c>
      <c r="C27" s="23">
        <v>271694.88</v>
      </c>
      <c r="D27" s="23">
        <v>271694.88</v>
      </c>
      <c r="E27" s="23">
        <v>271694.88</v>
      </c>
      <c r="F27" s="23"/>
      <c r="G27" s="23"/>
      <c r="H27" s="23"/>
      <c r="I27" s="23"/>
      <c r="J27" s="23"/>
      <c r="K27" s="23"/>
      <c r="L27" s="23"/>
      <c r="M27" s="23"/>
      <c r="N27" s="23"/>
      <c r="O27" s="23"/>
    </row>
    <row r="28" ht="18.75" customHeight="1" spans="1:15">
      <c r="A28" s="172" t="s">
        <v>110</v>
      </c>
      <c r="B28" s="173" t="s">
        <v>110</v>
      </c>
      <c r="C28" s="23">
        <v>7252208.71</v>
      </c>
      <c r="D28" s="23">
        <v>7252208.71</v>
      </c>
      <c r="E28" s="23">
        <v>4163308.71</v>
      </c>
      <c r="F28" s="23">
        <v>3088900</v>
      </c>
      <c r="G28" s="23"/>
      <c r="H28" s="23"/>
      <c r="I28" s="23"/>
      <c r="J28" s="23"/>
      <c r="K28" s="23"/>
      <c r="L28" s="23"/>
      <c r="M28" s="23"/>
      <c r="N28" s="23"/>
      <c r="O28" s="23"/>
    </row>
    <row r="63" customHeight="1" spans="2:10">
      <c r="B63" t="s">
        <v>52</v>
      </c>
      <c r="J63" t="s">
        <v>52</v>
      </c>
    </row>
    <row r="64" customHeight="1" spans="10:10">
      <c r="J64" t="s">
        <v>52</v>
      </c>
    </row>
    <row r="65" customHeight="1" spans="10:10">
      <c r="J65" t="s">
        <v>52</v>
      </c>
    </row>
  </sheetData>
  <mergeCells count="11">
    <mergeCell ref="A2:O2"/>
    <mergeCell ref="A3:L3"/>
    <mergeCell ref="D4:F4"/>
    <mergeCell ref="J4:O4"/>
    <mergeCell ref="A28:B28"/>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5"/>
  <sheetViews>
    <sheetView showZeros="0" tabSelected="1" workbookViewId="0">
      <selection activeCell="J65" sqref="J65"/>
    </sheetView>
  </sheetViews>
  <sheetFormatPr defaultColWidth="9.14285714285714" defaultRowHeight="14.25" customHeight="1"/>
  <cols>
    <col min="1" max="1" width="39.2857142857143" customWidth="1"/>
    <col min="2" max="2" width="30.847619047619" customWidth="1"/>
    <col min="3" max="3" width="35.847619047619" customWidth="1"/>
    <col min="4" max="4" width="29.847619047619" customWidth="1"/>
  </cols>
  <sheetData>
    <row r="1" ht="15" customHeight="1" spans="1:4">
      <c r="A1" s="1"/>
      <c r="B1" s="1"/>
      <c r="C1" s="1"/>
      <c r="D1" s="39" t="s">
        <v>111</v>
      </c>
    </row>
    <row r="2" ht="36" customHeight="1" spans="1:4">
      <c r="A2" s="5" t="str">
        <f>"2025"&amp;"年部门财政拨款收支预算总表"</f>
        <v>2025年部门财政拨款收支预算总表</v>
      </c>
      <c r="B2" s="153"/>
      <c r="C2" s="153"/>
      <c r="D2" s="153"/>
    </row>
    <row r="3" ht="18.75" customHeight="1" spans="1:4">
      <c r="A3" s="7" t="str">
        <f>"单位名称："&amp;"中国共产党耿马傣族佤族自治县委员会组织部"</f>
        <v>单位名称：中国共产党耿马傣族佤族自治县委员会组织部</v>
      </c>
      <c r="B3" s="154"/>
      <c r="C3" s="154"/>
      <c r="D3" s="39" t="s">
        <v>1</v>
      </c>
    </row>
    <row r="4" ht="18.75" customHeight="1" spans="1:4">
      <c r="A4" s="12" t="s">
        <v>2</v>
      </c>
      <c r="B4" s="14"/>
      <c r="C4" s="12" t="s">
        <v>3</v>
      </c>
      <c r="D4" s="14"/>
    </row>
    <row r="5" ht="18.75" customHeight="1" spans="1:4">
      <c r="A5" s="31" t="s">
        <v>4</v>
      </c>
      <c r="B5" s="106" t="str">
        <f>"2025"&amp;"年预算数"</f>
        <v>2025年预算数</v>
      </c>
      <c r="C5" s="31" t="s">
        <v>112</v>
      </c>
      <c r="D5" s="106" t="str">
        <f>"2025"&amp;"年预算数"</f>
        <v>2025年预算数</v>
      </c>
    </row>
    <row r="6" ht="18.75" customHeight="1" spans="1:4">
      <c r="A6" s="33"/>
      <c r="B6" s="18"/>
      <c r="C6" s="33"/>
      <c r="D6" s="18"/>
    </row>
    <row r="7" ht="18.75" customHeight="1" spans="1:4">
      <c r="A7" s="155" t="s">
        <v>113</v>
      </c>
      <c r="B7" s="23">
        <v>7252208.71</v>
      </c>
      <c r="C7" s="22" t="s">
        <v>114</v>
      </c>
      <c r="D7" s="23">
        <v>7252208.71</v>
      </c>
    </row>
    <row r="8" ht="18.75" customHeight="1" spans="1:4">
      <c r="A8" s="156" t="s">
        <v>115</v>
      </c>
      <c r="B8" s="23">
        <v>7252208.71</v>
      </c>
      <c r="C8" s="22" t="s">
        <v>116</v>
      </c>
      <c r="D8" s="23">
        <v>6214067.54</v>
      </c>
    </row>
    <row r="9" ht="18.75" customHeight="1" spans="1:4">
      <c r="A9" s="156" t="s">
        <v>117</v>
      </c>
      <c r="B9" s="23"/>
      <c r="C9" s="22" t="s">
        <v>118</v>
      </c>
      <c r="D9" s="23"/>
    </row>
    <row r="10" ht="18.75" customHeight="1" spans="1:4">
      <c r="A10" s="156" t="s">
        <v>119</v>
      </c>
      <c r="B10" s="23"/>
      <c r="C10" s="22" t="s">
        <v>120</v>
      </c>
      <c r="D10" s="23"/>
    </row>
    <row r="11" ht="18.75" customHeight="1" spans="1:4">
      <c r="A11" s="157" t="s">
        <v>121</v>
      </c>
      <c r="B11" s="23"/>
      <c r="C11" s="158" t="s">
        <v>122</v>
      </c>
      <c r="D11" s="23"/>
    </row>
    <row r="12" ht="18.75" customHeight="1" spans="1:4">
      <c r="A12" s="159" t="s">
        <v>115</v>
      </c>
      <c r="B12" s="23"/>
      <c r="C12" s="160" t="s">
        <v>123</v>
      </c>
      <c r="D12" s="23"/>
    </row>
    <row r="13" ht="18.75" customHeight="1" spans="1:4">
      <c r="A13" s="159" t="s">
        <v>117</v>
      </c>
      <c r="B13" s="23"/>
      <c r="C13" s="160" t="s">
        <v>124</v>
      </c>
      <c r="D13" s="23"/>
    </row>
    <row r="14" ht="18.75" customHeight="1" spans="1:4">
      <c r="A14" s="159" t="s">
        <v>119</v>
      </c>
      <c r="B14" s="23"/>
      <c r="C14" s="160" t="s">
        <v>125</v>
      </c>
      <c r="D14" s="23"/>
    </row>
    <row r="15" ht="18.75" customHeight="1" spans="1:4">
      <c r="A15" s="159" t="s">
        <v>26</v>
      </c>
      <c r="B15" s="23"/>
      <c r="C15" s="160" t="s">
        <v>126</v>
      </c>
      <c r="D15" s="23">
        <v>593413.24</v>
      </c>
    </row>
    <row r="16" ht="18.75" customHeight="1" spans="1:4">
      <c r="A16" s="159" t="s">
        <v>26</v>
      </c>
      <c r="B16" s="23" t="s">
        <v>26</v>
      </c>
      <c r="C16" s="160" t="s">
        <v>127</v>
      </c>
      <c r="D16" s="23">
        <v>173033.05</v>
      </c>
    </row>
    <row r="17" ht="18.75" customHeight="1" spans="1:4">
      <c r="A17" s="161" t="s">
        <v>26</v>
      </c>
      <c r="B17" s="23" t="s">
        <v>26</v>
      </c>
      <c r="C17" s="160" t="s">
        <v>128</v>
      </c>
      <c r="D17" s="23"/>
    </row>
    <row r="18" ht="18.75" customHeight="1" spans="1:4">
      <c r="A18" s="161" t="s">
        <v>26</v>
      </c>
      <c r="B18" s="23" t="s">
        <v>26</v>
      </c>
      <c r="C18" s="160" t="s">
        <v>129</v>
      </c>
      <c r="D18" s="23"/>
    </row>
    <row r="19" ht="18.75" customHeight="1" spans="1:4">
      <c r="A19" s="162" t="s">
        <v>26</v>
      </c>
      <c r="B19" s="23" t="s">
        <v>26</v>
      </c>
      <c r="C19" s="160" t="s">
        <v>130</v>
      </c>
      <c r="D19" s="23"/>
    </row>
    <row r="20" ht="18.75" customHeight="1" spans="1:4">
      <c r="A20" s="162" t="s">
        <v>26</v>
      </c>
      <c r="B20" s="23" t="s">
        <v>26</v>
      </c>
      <c r="C20" s="160" t="s">
        <v>131</v>
      </c>
      <c r="D20" s="23"/>
    </row>
    <row r="21" ht="18.75" customHeight="1" spans="1:4">
      <c r="A21" s="162" t="s">
        <v>26</v>
      </c>
      <c r="B21" s="23" t="s">
        <v>26</v>
      </c>
      <c r="C21" s="160" t="s">
        <v>132</v>
      </c>
      <c r="D21" s="23"/>
    </row>
    <row r="22" ht="18.75" customHeight="1" spans="1:4">
      <c r="A22" s="162" t="s">
        <v>26</v>
      </c>
      <c r="B22" s="23" t="s">
        <v>26</v>
      </c>
      <c r="C22" s="160" t="s">
        <v>133</v>
      </c>
      <c r="D22" s="23"/>
    </row>
    <row r="23" ht="18.75" customHeight="1" spans="1:4">
      <c r="A23" s="162" t="s">
        <v>26</v>
      </c>
      <c r="B23" s="23" t="s">
        <v>26</v>
      </c>
      <c r="C23" s="160" t="s">
        <v>134</v>
      </c>
      <c r="D23" s="23"/>
    </row>
    <row r="24" ht="18.75" customHeight="1" spans="1:4">
      <c r="A24" s="162" t="s">
        <v>26</v>
      </c>
      <c r="B24" s="23" t="s">
        <v>26</v>
      </c>
      <c r="C24" s="160" t="s">
        <v>135</v>
      </c>
      <c r="D24" s="23"/>
    </row>
    <row r="25" ht="18.75" customHeight="1" spans="1:4">
      <c r="A25" s="162" t="s">
        <v>26</v>
      </c>
      <c r="B25" s="23" t="s">
        <v>26</v>
      </c>
      <c r="C25" s="160" t="s">
        <v>136</v>
      </c>
      <c r="D25" s="23"/>
    </row>
    <row r="26" ht="18.75" customHeight="1" spans="1:4">
      <c r="A26" s="162" t="s">
        <v>26</v>
      </c>
      <c r="B26" s="23" t="s">
        <v>26</v>
      </c>
      <c r="C26" s="160" t="s">
        <v>137</v>
      </c>
      <c r="D26" s="23">
        <v>271694.88</v>
      </c>
    </row>
    <row r="27" ht="18.75" customHeight="1" spans="1:4">
      <c r="A27" s="162" t="s">
        <v>26</v>
      </c>
      <c r="B27" s="23" t="s">
        <v>26</v>
      </c>
      <c r="C27" s="160" t="s">
        <v>138</v>
      </c>
      <c r="D27" s="23"/>
    </row>
    <row r="28" ht="18.75" customHeight="1" spans="1:4">
      <c r="A28" s="162" t="s">
        <v>26</v>
      </c>
      <c r="B28" s="23" t="s">
        <v>26</v>
      </c>
      <c r="C28" s="160" t="s">
        <v>139</v>
      </c>
      <c r="D28" s="23"/>
    </row>
    <row r="29" ht="18.75" customHeight="1" spans="1:4">
      <c r="A29" s="162" t="s">
        <v>26</v>
      </c>
      <c r="B29" s="23" t="s">
        <v>26</v>
      </c>
      <c r="C29" s="160" t="s">
        <v>140</v>
      </c>
      <c r="D29" s="23"/>
    </row>
    <row r="30" ht="18.75" customHeight="1" spans="1:4">
      <c r="A30" s="162" t="s">
        <v>26</v>
      </c>
      <c r="B30" s="23" t="s">
        <v>26</v>
      </c>
      <c r="C30" s="160" t="s">
        <v>141</v>
      </c>
      <c r="D30" s="23"/>
    </row>
    <row r="31" ht="18.75" customHeight="1" spans="1:4">
      <c r="A31" s="163" t="s">
        <v>26</v>
      </c>
      <c r="B31" s="23" t="s">
        <v>26</v>
      </c>
      <c r="C31" s="160" t="s">
        <v>142</v>
      </c>
      <c r="D31" s="23"/>
    </row>
    <row r="32" ht="18.75" customHeight="1" spans="1:4">
      <c r="A32" s="163" t="s">
        <v>26</v>
      </c>
      <c r="B32" s="23" t="s">
        <v>26</v>
      </c>
      <c r="C32" s="160" t="s">
        <v>143</v>
      </c>
      <c r="D32" s="23"/>
    </row>
    <row r="33" ht="18.75" customHeight="1" spans="1:4">
      <c r="A33" s="163" t="s">
        <v>26</v>
      </c>
      <c r="B33" s="23" t="s">
        <v>26</v>
      </c>
      <c r="C33" s="160" t="s">
        <v>144</v>
      </c>
      <c r="D33" s="23"/>
    </row>
    <row r="34" ht="18.75" customHeight="1" spans="1:4">
      <c r="A34" s="163" t="s">
        <v>26</v>
      </c>
      <c r="B34" s="23" t="s">
        <v>26</v>
      </c>
      <c r="C34" s="160" t="s">
        <v>145</v>
      </c>
      <c r="D34" s="23"/>
    </row>
    <row r="35" ht="18.75" customHeight="1" spans="1:4">
      <c r="A35" s="55" t="s">
        <v>146</v>
      </c>
      <c r="B35" s="164">
        <v>7252208.71</v>
      </c>
      <c r="C35" s="165" t="s">
        <v>51</v>
      </c>
      <c r="D35" s="164">
        <v>7252208.71</v>
      </c>
    </row>
    <row r="63" customHeight="1" spans="2:10">
      <c r="B63" t="s">
        <v>52</v>
      </c>
      <c r="J63" t="s">
        <v>52</v>
      </c>
    </row>
    <row r="64" customHeight="1" spans="10:10">
      <c r="J64" t="s">
        <v>52</v>
      </c>
    </row>
    <row r="65" customHeight="1" spans="10:10">
      <c r="J65" t="s">
        <v>52</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5"/>
  <sheetViews>
    <sheetView showZeros="0" tabSelected="1" workbookViewId="0">
      <selection activeCell="J65" sqref="J65"/>
    </sheetView>
  </sheetViews>
  <sheetFormatPr defaultColWidth="9.14285714285714" defaultRowHeight="14.25" customHeight="1"/>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44"/>
      <c r="F1" s="57"/>
      <c r="G1" s="39" t="s">
        <v>147</v>
      </c>
    </row>
    <row r="2" ht="39" customHeight="1" spans="1:7">
      <c r="A2" s="5" t="str">
        <f>"2025"&amp;"年一般公共预算支出预算表（按功能科目分类）"</f>
        <v>2025年一般公共预算支出预算表（按功能科目分类）</v>
      </c>
      <c r="B2" s="145"/>
      <c r="C2" s="145"/>
      <c r="D2" s="145"/>
      <c r="E2" s="145"/>
      <c r="F2" s="145"/>
      <c r="G2" s="145"/>
    </row>
    <row r="3" ht="18" customHeight="1" spans="1:7">
      <c r="A3" s="146" t="str">
        <f>"单位名称："&amp;"中国共产党耿马傣族佤族自治县委员会组织部"</f>
        <v>单位名称：中国共产党耿马傣族佤族自治县委员会组织部</v>
      </c>
      <c r="B3" s="29"/>
      <c r="C3" s="30"/>
      <c r="D3" s="30"/>
      <c r="E3" s="30"/>
      <c r="F3" s="101"/>
      <c r="G3" s="39" t="s">
        <v>1</v>
      </c>
    </row>
    <row r="4" ht="20.25" customHeight="1" spans="1:7">
      <c r="A4" s="147" t="s">
        <v>148</v>
      </c>
      <c r="B4" s="148"/>
      <c r="C4" s="106" t="s">
        <v>56</v>
      </c>
      <c r="D4" s="129" t="s">
        <v>76</v>
      </c>
      <c r="E4" s="13"/>
      <c r="F4" s="14"/>
      <c r="G4" s="122" t="s">
        <v>77</v>
      </c>
    </row>
    <row r="5" ht="20.25" customHeight="1" spans="1:7">
      <c r="A5" s="149" t="s">
        <v>74</v>
      </c>
      <c r="B5" s="149" t="s">
        <v>75</v>
      </c>
      <c r="C5" s="33"/>
      <c r="D5" s="66" t="s">
        <v>58</v>
      </c>
      <c r="E5" s="66" t="s">
        <v>149</v>
      </c>
      <c r="F5" s="66" t="s">
        <v>150</v>
      </c>
      <c r="G5" s="94"/>
    </row>
    <row r="6" ht="19.5" customHeight="1" spans="1:7">
      <c r="A6" s="149" t="s">
        <v>151</v>
      </c>
      <c r="B6" s="149" t="s">
        <v>152</v>
      </c>
      <c r="C6" s="149" t="s">
        <v>153</v>
      </c>
      <c r="D6" s="66">
        <v>4</v>
      </c>
      <c r="E6" s="150" t="s">
        <v>154</v>
      </c>
      <c r="F6" s="150" t="s">
        <v>155</v>
      </c>
      <c r="G6" s="149" t="s">
        <v>156</v>
      </c>
    </row>
    <row r="7" ht="18" customHeight="1" spans="1:7">
      <c r="A7" s="34" t="s">
        <v>85</v>
      </c>
      <c r="B7" s="34" t="s">
        <v>86</v>
      </c>
      <c r="C7" s="23">
        <v>6214067.54</v>
      </c>
      <c r="D7" s="23">
        <v>3125167.54</v>
      </c>
      <c r="E7" s="23">
        <v>2780897.46</v>
      </c>
      <c r="F7" s="23">
        <v>344270.08</v>
      </c>
      <c r="G7" s="23">
        <v>3088900</v>
      </c>
    </row>
    <row r="8" ht="18" customHeight="1" spans="1:7">
      <c r="A8" s="117" t="s">
        <v>87</v>
      </c>
      <c r="B8" s="117" t="s">
        <v>157</v>
      </c>
      <c r="C8" s="23">
        <v>6214067.54</v>
      </c>
      <c r="D8" s="23">
        <v>3125167.54</v>
      </c>
      <c r="E8" s="23">
        <v>2780897.46</v>
      </c>
      <c r="F8" s="23">
        <v>344270.08</v>
      </c>
      <c r="G8" s="23">
        <v>3088900</v>
      </c>
    </row>
    <row r="9" ht="18" customHeight="1" spans="1:7">
      <c r="A9" s="118" t="s">
        <v>88</v>
      </c>
      <c r="B9" s="118" t="s">
        <v>158</v>
      </c>
      <c r="C9" s="23">
        <v>2963407.54</v>
      </c>
      <c r="D9" s="23">
        <v>2963407.54</v>
      </c>
      <c r="E9" s="23">
        <v>2619137.46</v>
      </c>
      <c r="F9" s="23">
        <v>344270.08</v>
      </c>
      <c r="G9" s="23"/>
    </row>
    <row r="10" ht="18" customHeight="1" spans="1:7">
      <c r="A10" s="118" t="s">
        <v>89</v>
      </c>
      <c r="B10" s="118" t="s">
        <v>159</v>
      </c>
      <c r="C10" s="23">
        <v>824100</v>
      </c>
      <c r="D10" s="23"/>
      <c r="E10" s="23"/>
      <c r="F10" s="23"/>
      <c r="G10" s="23">
        <v>824100</v>
      </c>
    </row>
    <row r="11" ht="18" customHeight="1" spans="1:7">
      <c r="A11" s="118" t="s">
        <v>90</v>
      </c>
      <c r="B11" s="118" t="s">
        <v>160</v>
      </c>
      <c r="C11" s="23">
        <v>9000</v>
      </c>
      <c r="D11" s="23"/>
      <c r="E11" s="23"/>
      <c r="F11" s="23"/>
      <c r="G11" s="23">
        <v>9000</v>
      </c>
    </row>
    <row r="12" ht="18" customHeight="1" spans="1:7">
      <c r="A12" s="118" t="s">
        <v>91</v>
      </c>
      <c r="B12" s="118" t="s">
        <v>161</v>
      </c>
      <c r="C12" s="23">
        <v>2417560</v>
      </c>
      <c r="D12" s="23">
        <v>161760</v>
      </c>
      <c r="E12" s="23">
        <v>161760</v>
      </c>
      <c r="F12" s="23"/>
      <c r="G12" s="23">
        <v>2255800</v>
      </c>
    </row>
    <row r="13" ht="18" customHeight="1" spans="1:7">
      <c r="A13" s="34" t="s">
        <v>92</v>
      </c>
      <c r="B13" s="34" t="s">
        <v>93</v>
      </c>
      <c r="C13" s="23">
        <v>593413.24</v>
      </c>
      <c r="D13" s="23">
        <v>593413.24</v>
      </c>
      <c r="E13" s="23">
        <v>586413.24</v>
      </c>
      <c r="F13" s="23">
        <v>7000</v>
      </c>
      <c r="G13" s="23"/>
    </row>
    <row r="14" ht="18" customHeight="1" spans="1:7">
      <c r="A14" s="117" t="s">
        <v>94</v>
      </c>
      <c r="B14" s="117" t="s">
        <v>162</v>
      </c>
      <c r="C14" s="23">
        <v>583239.64</v>
      </c>
      <c r="D14" s="23">
        <v>583239.64</v>
      </c>
      <c r="E14" s="23">
        <v>576239.64</v>
      </c>
      <c r="F14" s="23">
        <v>7000</v>
      </c>
      <c r="G14" s="23"/>
    </row>
    <row r="15" ht="18" customHeight="1" spans="1:7">
      <c r="A15" s="118" t="s">
        <v>95</v>
      </c>
      <c r="B15" s="118" t="s">
        <v>163</v>
      </c>
      <c r="C15" s="23">
        <v>213979.8</v>
      </c>
      <c r="D15" s="23">
        <v>213979.8</v>
      </c>
      <c r="E15" s="23">
        <v>213979.8</v>
      </c>
      <c r="F15" s="23"/>
      <c r="G15" s="23"/>
    </row>
    <row r="16" ht="18" customHeight="1" spans="1:7">
      <c r="A16" s="118" t="s">
        <v>96</v>
      </c>
      <c r="B16" s="118" t="s">
        <v>164</v>
      </c>
      <c r="C16" s="23">
        <v>7000</v>
      </c>
      <c r="D16" s="23">
        <v>7000</v>
      </c>
      <c r="E16" s="23"/>
      <c r="F16" s="23">
        <v>7000</v>
      </c>
      <c r="G16" s="23"/>
    </row>
    <row r="17" ht="18" customHeight="1" spans="1:7">
      <c r="A17" s="118" t="s">
        <v>97</v>
      </c>
      <c r="B17" s="118" t="s">
        <v>165</v>
      </c>
      <c r="C17" s="23">
        <v>362259.84</v>
      </c>
      <c r="D17" s="23">
        <v>362259.84</v>
      </c>
      <c r="E17" s="23">
        <v>362259.84</v>
      </c>
      <c r="F17" s="23"/>
      <c r="G17" s="23"/>
    </row>
    <row r="18" ht="18" customHeight="1" spans="1:7">
      <c r="A18" s="117" t="s">
        <v>98</v>
      </c>
      <c r="B18" s="117" t="s">
        <v>166</v>
      </c>
      <c r="C18" s="23">
        <v>10173.6</v>
      </c>
      <c r="D18" s="23">
        <v>10173.6</v>
      </c>
      <c r="E18" s="23">
        <v>10173.6</v>
      </c>
      <c r="F18" s="23"/>
      <c r="G18" s="23"/>
    </row>
    <row r="19" ht="18" customHeight="1" spans="1:7">
      <c r="A19" s="118" t="s">
        <v>99</v>
      </c>
      <c r="B19" s="118" t="s">
        <v>167</v>
      </c>
      <c r="C19" s="23">
        <v>10173.6</v>
      </c>
      <c r="D19" s="23">
        <v>10173.6</v>
      </c>
      <c r="E19" s="23">
        <v>10173.6</v>
      </c>
      <c r="F19" s="23"/>
      <c r="G19" s="23"/>
    </row>
    <row r="20" ht="18" customHeight="1" spans="1:7">
      <c r="A20" s="34" t="s">
        <v>100</v>
      </c>
      <c r="B20" s="34" t="s">
        <v>101</v>
      </c>
      <c r="C20" s="23">
        <v>173033.05</v>
      </c>
      <c r="D20" s="23">
        <v>173033.05</v>
      </c>
      <c r="E20" s="23">
        <v>173033.05</v>
      </c>
      <c r="F20" s="23"/>
      <c r="G20" s="23"/>
    </row>
    <row r="21" ht="18" customHeight="1" spans="1:7">
      <c r="A21" s="117" t="s">
        <v>102</v>
      </c>
      <c r="B21" s="117" t="s">
        <v>168</v>
      </c>
      <c r="C21" s="23">
        <v>173033.05</v>
      </c>
      <c r="D21" s="23">
        <v>173033.05</v>
      </c>
      <c r="E21" s="23">
        <v>173033.05</v>
      </c>
      <c r="F21" s="23"/>
      <c r="G21" s="23"/>
    </row>
    <row r="22" ht="18" customHeight="1" spans="1:7">
      <c r="A22" s="118" t="s">
        <v>103</v>
      </c>
      <c r="B22" s="118" t="s">
        <v>169</v>
      </c>
      <c r="C22" s="23">
        <v>133902.02</v>
      </c>
      <c r="D22" s="23">
        <v>133902.02</v>
      </c>
      <c r="E22" s="23">
        <v>133902.02</v>
      </c>
      <c r="F22" s="23"/>
      <c r="G22" s="23"/>
    </row>
    <row r="23" ht="18" customHeight="1" spans="1:7">
      <c r="A23" s="118" t="s">
        <v>104</v>
      </c>
      <c r="B23" s="118" t="s">
        <v>170</v>
      </c>
      <c r="C23" s="23">
        <v>26850.78</v>
      </c>
      <c r="D23" s="23">
        <v>26850.78</v>
      </c>
      <c r="E23" s="23">
        <v>26850.78</v>
      </c>
      <c r="F23" s="23"/>
      <c r="G23" s="23"/>
    </row>
    <row r="24" ht="18" customHeight="1" spans="1:7">
      <c r="A24" s="118" t="s">
        <v>105</v>
      </c>
      <c r="B24" s="118" t="s">
        <v>171</v>
      </c>
      <c r="C24" s="23">
        <v>12280.25</v>
      </c>
      <c r="D24" s="23">
        <v>12280.25</v>
      </c>
      <c r="E24" s="23">
        <v>12280.25</v>
      </c>
      <c r="F24" s="23"/>
      <c r="G24" s="23"/>
    </row>
    <row r="25" ht="18" customHeight="1" spans="1:7">
      <c r="A25" s="34" t="s">
        <v>106</v>
      </c>
      <c r="B25" s="34" t="s">
        <v>107</v>
      </c>
      <c r="C25" s="23">
        <v>271694.88</v>
      </c>
      <c r="D25" s="23">
        <v>271694.88</v>
      </c>
      <c r="E25" s="23">
        <v>271694.88</v>
      </c>
      <c r="F25" s="23"/>
      <c r="G25" s="23"/>
    </row>
    <row r="26" ht="18" customHeight="1" spans="1:7">
      <c r="A26" s="117" t="s">
        <v>108</v>
      </c>
      <c r="B26" s="117" t="s">
        <v>172</v>
      </c>
      <c r="C26" s="23">
        <v>271694.88</v>
      </c>
      <c r="D26" s="23">
        <v>271694.88</v>
      </c>
      <c r="E26" s="23">
        <v>271694.88</v>
      </c>
      <c r="F26" s="23"/>
      <c r="G26" s="23"/>
    </row>
    <row r="27" ht="18" customHeight="1" spans="1:7">
      <c r="A27" s="118" t="s">
        <v>109</v>
      </c>
      <c r="B27" s="118" t="s">
        <v>173</v>
      </c>
      <c r="C27" s="23">
        <v>271694.88</v>
      </c>
      <c r="D27" s="23">
        <v>271694.88</v>
      </c>
      <c r="E27" s="23">
        <v>271694.88</v>
      </c>
      <c r="F27" s="23"/>
      <c r="G27" s="23"/>
    </row>
    <row r="28" ht="18" customHeight="1" spans="1:7">
      <c r="A28" s="151" t="s">
        <v>110</v>
      </c>
      <c r="B28" s="152" t="s">
        <v>110</v>
      </c>
      <c r="C28" s="23">
        <v>7252208.71</v>
      </c>
      <c r="D28" s="23">
        <v>4163308.71</v>
      </c>
      <c r="E28" s="23">
        <v>3812038.63</v>
      </c>
      <c r="F28" s="23">
        <v>351270.08</v>
      </c>
      <c r="G28" s="23">
        <v>3088900</v>
      </c>
    </row>
    <row r="63" customHeight="1" spans="2:10">
      <c r="B63" t="s">
        <v>52</v>
      </c>
      <c r="J63" t="s">
        <v>52</v>
      </c>
    </row>
    <row r="64" customHeight="1" spans="10:10">
      <c r="J64" t="s">
        <v>52</v>
      </c>
    </row>
    <row r="65" customHeight="1" spans="10:10">
      <c r="J65" t="s">
        <v>52</v>
      </c>
    </row>
  </sheetData>
  <mergeCells count="7">
    <mergeCell ref="A2:G2"/>
    <mergeCell ref="A3:E3"/>
    <mergeCell ref="A4:B4"/>
    <mergeCell ref="D4:F4"/>
    <mergeCell ref="A28:B28"/>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5"/>
  <sheetViews>
    <sheetView showZeros="0" tabSelected="1" workbookViewId="0">
      <selection activeCell="J65" sqref="J65"/>
    </sheetView>
  </sheetViews>
  <sheetFormatPr defaultColWidth="9.14285714285714" defaultRowHeight="14.25" customHeight="1"/>
  <cols>
    <col min="1" max="1" width="23.5714285714286" customWidth="1"/>
    <col min="2" max="6" width="22.847619047619" customWidth="1"/>
  </cols>
  <sheetData>
    <row r="1" ht="15" customHeight="1" spans="1:6">
      <c r="A1" s="138"/>
      <c r="B1" s="139"/>
      <c r="C1" s="62"/>
      <c r="F1" s="87" t="s">
        <v>174</v>
      </c>
    </row>
    <row r="2" ht="39" customHeight="1" spans="1:6">
      <c r="A2" s="127" t="str">
        <f>"2025"&amp;"年一般公共预算“三公”经费支出预算表"</f>
        <v>2025年一般公共预算“三公”经费支出预算表</v>
      </c>
      <c r="B2" s="51"/>
      <c r="C2" s="51"/>
      <c r="D2" s="51"/>
      <c r="E2" s="51"/>
      <c r="F2" s="51"/>
    </row>
    <row r="3" ht="18.75" customHeight="1" spans="1:6">
      <c r="A3" s="41" t="str">
        <f>"单位名称："&amp;"中国共产党耿马傣族佤族自治县委员会组织部"</f>
        <v>单位名称：中国共产党耿马傣族佤族自治县委员会组织部</v>
      </c>
      <c r="B3" s="139"/>
      <c r="C3" s="62"/>
      <c r="D3" s="30"/>
      <c r="F3" s="87" t="s">
        <v>175</v>
      </c>
    </row>
    <row r="4" ht="18.75" customHeight="1" spans="1:6">
      <c r="A4" s="10" t="s">
        <v>176</v>
      </c>
      <c r="B4" s="31" t="s">
        <v>177</v>
      </c>
      <c r="C4" s="12" t="s">
        <v>178</v>
      </c>
      <c r="D4" s="13"/>
      <c r="E4" s="14"/>
      <c r="F4" s="31" t="s">
        <v>179</v>
      </c>
    </row>
    <row r="5" ht="18.75" customHeight="1" spans="1:6">
      <c r="A5" s="17"/>
      <c r="B5" s="33"/>
      <c r="C5" s="66" t="s">
        <v>58</v>
      </c>
      <c r="D5" s="66" t="s">
        <v>180</v>
      </c>
      <c r="E5" s="66" t="s">
        <v>181</v>
      </c>
      <c r="F5" s="33"/>
    </row>
    <row r="6" ht="18.75" customHeight="1" spans="1:6">
      <c r="A6" s="140">
        <v>1</v>
      </c>
      <c r="B6" s="141">
        <v>2</v>
      </c>
      <c r="C6" s="142">
        <v>3</v>
      </c>
      <c r="D6" s="142">
        <v>4</v>
      </c>
      <c r="E6" s="142">
        <v>5</v>
      </c>
      <c r="F6" s="141">
        <v>6</v>
      </c>
    </row>
    <row r="7" ht="18.75" customHeight="1" spans="1:6">
      <c r="A7" s="143">
        <v>124000</v>
      </c>
      <c r="B7" s="143"/>
      <c r="C7" s="143">
        <v>120000</v>
      </c>
      <c r="D7" s="143"/>
      <c r="E7" s="143">
        <v>120000</v>
      </c>
      <c r="F7" s="143">
        <v>4000</v>
      </c>
    </row>
    <row r="63" customHeight="1" spans="2:10">
      <c r="B63" t="s">
        <v>52</v>
      </c>
      <c r="J63" t="s">
        <v>52</v>
      </c>
    </row>
    <row r="64" customHeight="1" spans="10:10">
      <c r="J64" t="s">
        <v>52</v>
      </c>
    </row>
    <row r="65" customHeight="1" spans="10:10">
      <c r="J65" t="s">
        <v>52</v>
      </c>
    </row>
  </sheetData>
  <mergeCells count="6">
    <mergeCell ref="A2:F2"/>
    <mergeCell ref="A3:C3"/>
    <mergeCell ref="C4:E4"/>
    <mergeCell ref="A4:A5"/>
    <mergeCell ref="B4:B5"/>
    <mergeCell ref="F4:F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5"/>
  <sheetViews>
    <sheetView showZeros="0" tabSelected="1" topLeftCell="L1" workbookViewId="0">
      <selection activeCell="J65" sqref="J65"/>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5"/>
      <c r="D1" s="126"/>
      <c r="E1" s="126"/>
      <c r="F1" s="126"/>
      <c r="G1" s="126"/>
      <c r="H1" s="67"/>
      <c r="I1" s="67"/>
      <c r="J1" s="67"/>
      <c r="K1" s="67"/>
      <c r="L1" s="67"/>
      <c r="M1" s="67"/>
      <c r="N1" s="30"/>
      <c r="O1" s="30"/>
      <c r="P1" s="30"/>
      <c r="Q1" s="67"/>
      <c r="U1" s="125"/>
      <c r="W1" s="38" t="s">
        <v>182</v>
      </c>
    </row>
    <row r="2" ht="39.75" customHeight="1" spans="1:23">
      <c r="A2" s="127" t="str">
        <f>"2025"&amp;"年部门基本支出预算表"</f>
        <v>2025年部门基本支出预算表</v>
      </c>
      <c r="B2" s="51"/>
      <c r="C2" s="51"/>
      <c r="D2" s="51"/>
      <c r="E2" s="51"/>
      <c r="F2" s="51"/>
      <c r="G2" s="51"/>
      <c r="H2" s="51"/>
      <c r="I2" s="51"/>
      <c r="J2" s="51"/>
      <c r="K2" s="51"/>
      <c r="L2" s="51"/>
      <c r="M2" s="51"/>
      <c r="N2" s="6"/>
      <c r="O2" s="6"/>
      <c r="P2" s="6"/>
      <c r="Q2" s="51"/>
      <c r="R2" s="51"/>
      <c r="S2" s="51"/>
      <c r="T2" s="51"/>
      <c r="U2" s="51"/>
      <c r="V2" s="51"/>
      <c r="W2" s="51"/>
    </row>
    <row r="3" ht="18.75" customHeight="1" spans="1:23">
      <c r="A3" s="7" t="str">
        <f>"单位名称："&amp;"中国共产党耿马傣族佤族自治县委员会组织部"</f>
        <v>单位名称：中国共产党耿马傣族佤族自治县委员会组织部</v>
      </c>
      <c r="B3" s="128"/>
      <c r="C3" s="128"/>
      <c r="D3" s="128"/>
      <c r="E3" s="128"/>
      <c r="F3" s="128"/>
      <c r="G3" s="128"/>
      <c r="H3" s="71"/>
      <c r="I3" s="71"/>
      <c r="J3" s="71"/>
      <c r="K3" s="71"/>
      <c r="L3" s="71"/>
      <c r="M3" s="71"/>
      <c r="N3" s="93"/>
      <c r="O3" s="93"/>
      <c r="P3" s="93"/>
      <c r="Q3" s="71"/>
      <c r="U3" s="125"/>
      <c r="W3" s="38" t="s">
        <v>175</v>
      </c>
    </row>
    <row r="4" ht="18" customHeight="1" spans="1:23">
      <c r="A4" s="10" t="s">
        <v>183</v>
      </c>
      <c r="B4" s="10" t="s">
        <v>184</v>
      </c>
      <c r="C4" s="10" t="s">
        <v>185</v>
      </c>
      <c r="D4" s="10" t="s">
        <v>186</v>
      </c>
      <c r="E4" s="10" t="s">
        <v>187</v>
      </c>
      <c r="F4" s="10" t="s">
        <v>188</v>
      </c>
      <c r="G4" s="10" t="s">
        <v>189</v>
      </c>
      <c r="H4" s="129" t="s">
        <v>190</v>
      </c>
      <c r="I4" s="64" t="s">
        <v>190</v>
      </c>
      <c r="J4" s="64"/>
      <c r="K4" s="64"/>
      <c r="L4" s="64"/>
      <c r="M4" s="64"/>
      <c r="N4" s="13"/>
      <c r="O4" s="13"/>
      <c r="P4" s="13"/>
      <c r="Q4" s="74" t="s">
        <v>62</v>
      </c>
      <c r="R4" s="64" t="s">
        <v>79</v>
      </c>
      <c r="S4" s="64"/>
      <c r="T4" s="64"/>
      <c r="U4" s="64"/>
      <c r="V4" s="64"/>
      <c r="W4" s="135"/>
    </row>
    <row r="5" ht="18" customHeight="1" spans="1:23">
      <c r="A5" s="15"/>
      <c r="B5" s="124"/>
      <c r="C5" s="15"/>
      <c r="D5" s="15"/>
      <c r="E5" s="15"/>
      <c r="F5" s="15"/>
      <c r="G5" s="15"/>
      <c r="H5" s="106" t="s">
        <v>191</v>
      </c>
      <c r="I5" s="129" t="s">
        <v>59</v>
      </c>
      <c r="J5" s="64"/>
      <c r="K5" s="64"/>
      <c r="L5" s="64"/>
      <c r="M5" s="135"/>
      <c r="N5" s="12" t="s">
        <v>192</v>
      </c>
      <c r="O5" s="13"/>
      <c r="P5" s="14"/>
      <c r="Q5" s="10" t="s">
        <v>62</v>
      </c>
      <c r="R5" s="129" t="s">
        <v>79</v>
      </c>
      <c r="S5" s="74" t="s">
        <v>65</v>
      </c>
      <c r="T5" s="64" t="s">
        <v>79</v>
      </c>
      <c r="U5" s="74" t="s">
        <v>67</v>
      </c>
      <c r="V5" s="74" t="s">
        <v>68</v>
      </c>
      <c r="W5" s="137" t="s">
        <v>69</v>
      </c>
    </row>
    <row r="6" ht="18.75" customHeight="1" spans="1:23">
      <c r="A6" s="32"/>
      <c r="B6" s="32"/>
      <c r="C6" s="32"/>
      <c r="D6" s="32"/>
      <c r="E6" s="32"/>
      <c r="F6" s="32"/>
      <c r="G6" s="32"/>
      <c r="H6" s="32"/>
      <c r="I6" s="136" t="s">
        <v>193</v>
      </c>
      <c r="J6" s="10" t="s">
        <v>194</v>
      </c>
      <c r="K6" s="10" t="s">
        <v>195</v>
      </c>
      <c r="L6" s="10" t="s">
        <v>196</v>
      </c>
      <c r="M6" s="10" t="s">
        <v>197</v>
      </c>
      <c r="N6" s="10" t="s">
        <v>59</v>
      </c>
      <c r="O6" s="10" t="s">
        <v>60</v>
      </c>
      <c r="P6" s="10" t="s">
        <v>61</v>
      </c>
      <c r="Q6" s="32"/>
      <c r="R6" s="10" t="s">
        <v>58</v>
      </c>
      <c r="S6" s="10" t="s">
        <v>65</v>
      </c>
      <c r="T6" s="10" t="s">
        <v>198</v>
      </c>
      <c r="U6" s="10" t="s">
        <v>67</v>
      </c>
      <c r="V6" s="10" t="s">
        <v>68</v>
      </c>
      <c r="W6" s="10" t="s">
        <v>69</v>
      </c>
    </row>
    <row r="7" ht="37.5" customHeight="1" spans="1:23">
      <c r="A7" s="109"/>
      <c r="B7" s="109"/>
      <c r="C7" s="109"/>
      <c r="D7" s="109"/>
      <c r="E7" s="109"/>
      <c r="F7" s="109"/>
      <c r="G7" s="109"/>
      <c r="H7" s="109"/>
      <c r="I7" s="92"/>
      <c r="J7" s="17" t="s">
        <v>199</v>
      </c>
      <c r="K7" s="17" t="s">
        <v>195</v>
      </c>
      <c r="L7" s="17" t="s">
        <v>196</v>
      </c>
      <c r="M7" s="17" t="s">
        <v>197</v>
      </c>
      <c r="N7" s="17" t="s">
        <v>195</v>
      </c>
      <c r="O7" s="17" t="s">
        <v>196</v>
      </c>
      <c r="P7" s="17" t="s">
        <v>197</v>
      </c>
      <c r="Q7" s="17" t="s">
        <v>62</v>
      </c>
      <c r="R7" s="17" t="s">
        <v>58</v>
      </c>
      <c r="S7" s="17" t="s">
        <v>65</v>
      </c>
      <c r="T7" s="17" t="s">
        <v>198</v>
      </c>
      <c r="U7" s="17" t="s">
        <v>67</v>
      </c>
      <c r="V7" s="17" t="s">
        <v>68</v>
      </c>
      <c r="W7" s="17" t="s">
        <v>69</v>
      </c>
    </row>
    <row r="8" ht="19.5" customHeight="1" spans="1:23">
      <c r="A8" s="130">
        <v>1</v>
      </c>
      <c r="B8" s="130">
        <v>2</v>
      </c>
      <c r="C8" s="130">
        <v>3</v>
      </c>
      <c r="D8" s="130">
        <v>4</v>
      </c>
      <c r="E8" s="130">
        <v>5</v>
      </c>
      <c r="F8" s="130">
        <v>6</v>
      </c>
      <c r="G8" s="130">
        <v>7</v>
      </c>
      <c r="H8" s="130">
        <v>8</v>
      </c>
      <c r="I8" s="130">
        <v>9</v>
      </c>
      <c r="J8" s="130">
        <v>10</v>
      </c>
      <c r="K8" s="130">
        <v>11</v>
      </c>
      <c r="L8" s="130">
        <v>12</v>
      </c>
      <c r="M8" s="130">
        <v>13</v>
      </c>
      <c r="N8" s="130">
        <v>14</v>
      </c>
      <c r="O8" s="130">
        <v>15</v>
      </c>
      <c r="P8" s="130">
        <v>16</v>
      </c>
      <c r="Q8" s="130">
        <v>17</v>
      </c>
      <c r="R8" s="130">
        <v>18</v>
      </c>
      <c r="S8" s="130">
        <v>19</v>
      </c>
      <c r="T8" s="130">
        <v>20</v>
      </c>
      <c r="U8" s="130">
        <v>21</v>
      </c>
      <c r="V8" s="130">
        <v>22</v>
      </c>
      <c r="W8" s="130">
        <v>23</v>
      </c>
    </row>
    <row r="9" ht="21" customHeight="1" spans="1:23">
      <c r="A9" s="131" t="s">
        <v>71</v>
      </c>
      <c r="B9" s="131"/>
      <c r="C9" s="131"/>
      <c r="D9" s="131"/>
      <c r="E9" s="131"/>
      <c r="F9" s="131"/>
      <c r="G9" s="131"/>
      <c r="H9" s="23">
        <v>4163308.71</v>
      </c>
      <c r="I9" s="23">
        <v>4163308.71</v>
      </c>
      <c r="J9" s="23"/>
      <c r="K9" s="23"/>
      <c r="L9" s="23">
        <v>4163308.71</v>
      </c>
      <c r="M9" s="23"/>
      <c r="N9" s="23"/>
      <c r="O9" s="23"/>
      <c r="P9" s="23"/>
      <c r="Q9" s="23"/>
      <c r="R9" s="23"/>
      <c r="S9" s="23"/>
      <c r="T9" s="23"/>
      <c r="U9" s="23"/>
      <c r="V9" s="23"/>
      <c r="W9" s="23"/>
    </row>
    <row r="10" ht="21" customHeight="1" spans="1:23">
      <c r="A10" s="132" t="s">
        <v>71</v>
      </c>
      <c r="B10" s="21"/>
      <c r="C10" s="21"/>
      <c r="D10" s="21"/>
      <c r="E10" s="21"/>
      <c r="F10" s="21"/>
      <c r="G10" s="21"/>
      <c r="H10" s="23">
        <v>4163308.71</v>
      </c>
      <c r="I10" s="23">
        <v>4163308.71</v>
      </c>
      <c r="J10" s="23"/>
      <c r="K10" s="23"/>
      <c r="L10" s="23">
        <v>4163308.71</v>
      </c>
      <c r="M10" s="23"/>
      <c r="N10" s="23"/>
      <c r="O10" s="23"/>
      <c r="P10" s="23"/>
      <c r="Q10" s="23"/>
      <c r="R10" s="23"/>
      <c r="S10" s="23"/>
      <c r="T10" s="23"/>
      <c r="U10" s="23"/>
      <c r="V10" s="23"/>
      <c r="W10" s="23"/>
    </row>
    <row r="11" ht="21" customHeight="1" spans="1:23">
      <c r="A11" s="132" t="s">
        <v>71</v>
      </c>
      <c r="B11" s="21" t="s">
        <v>200</v>
      </c>
      <c r="C11" s="21" t="s">
        <v>201</v>
      </c>
      <c r="D11" s="21" t="s">
        <v>88</v>
      </c>
      <c r="E11" s="21" t="s">
        <v>158</v>
      </c>
      <c r="F11" s="21" t="s">
        <v>202</v>
      </c>
      <c r="G11" s="21" t="s">
        <v>203</v>
      </c>
      <c r="H11" s="23">
        <v>660264</v>
      </c>
      <c r="I11" s="23">
        <v>660264</v>
      </c>
      <c r="J11" s="23"/>
      <c r="K11" s="23"/>
      <c r="L11" s="23">
        <v>660264</v>
      </c>
      <c r="M11" s="23"/>
      <c r="N11" s="23"/>
      <c r="O11" s="23"/>
      <c r="P11" s="23"/>
      <c r="Q11" s="23"/>
      <c r="R11" s="23"/>
      <c r="S11" s="23"/>
      <c r="T11" s="23"/>
      <c r="U11" s="23"/>
      <c r="V11" s="23"/>
      <c r="W11" s="23"/>
    </row>
    <row r="12" ht="21" customHeight="1" spans="1:23">
      <c r="A12" s="132" t="s">
        <v>71</v>
      </c>
      <c r="B12" s="21" t="s">
        <v>204</v>
      </c>
      <c r="C12" s="21" t="s">
        <v>205</v>
      </c>
      <c r="D12" s="21" t="s">
        <v>88</v>
      </c>
      <c r="E12" s="21" t="s">
        <v>158</v>
      </c>
      <c r="F12" s="21" t="s">
        <v>202</v>
      </c>
      <c r="G12" s="21" t="s">
        <v>203</v>
      </c>
      <c r="H12" s="23">
        <v>142584</v>
      </c>
      <c r="I12" s="23">
        <v>142584</v>
      </c>
      <c r="J12" s="23"/>
      <c r="K12" s="23"/>
      <c r="L12" s="23">
        <v>142584</v>
      </c>
      <c r="M12" s="23"/>
      <c r="N12" s="23"/>
      <c r="O12" s="23"/>
      <c r="P12" s="23"/>
      <c r="Q12" s="23"/>
      <c r="R12" s="23"/>
      <c r="S12" s="23"/>
      <c r="T12" s="23"/>
      <c r="U12" s="23"/>
      <c r="V12" s="23"/>
      <c r="W12" s="23"/>
    </row>
    <row r="13" ht="21" customHeight="1" spans="1:23">
      <c r="A13" s="132" t="s">
        <v>71</v>
      </c>
      <c r="B13" s="21" t="s">
        <v>200</v>
      </c>
      <c r="C13" s="21" t="s">
        <v>201</v>
      </c>
      <c r="D13" s="21" t="s">
        <v>88</v>
      </c>
      <c r="E13" s="21" t="s">
        <v>158</v>
      </c>
      <c r="F13" s="21" t="s">
        <v>206</v>
      </c>
      <c r="G13" s="21" t="s">
        <v>207</v>
      </c>
      <c r="H13" s="23">
        <v>206700</v>
      </c>
      <c r="I13" s="23">
        <v>206700</v>
      </c>
      <c r="J13" s="23"/>
      <c r="K13" s="23"/>
      <c r="L13" s="23">
        <v>206700</v>
      </c>
      <c r="M13" s="23"/>
      <c r="N13" s="23"/>
      <c r="O13" s="23"/>
      <c r="P13" s="23"/>
      <c r="Q13" s="23"/>
      <c r="R13" s="23"/>
      <c r="S13" s="23"/>
      <c r="T13" s="23"/>
      <c r="U13" s="23"/>
      <c r="V13" s="23"/>
      <c r="W13" s="23"/>
    </row>
    <row r="14" ht="21" customHeight="1" spans="1:23">
      <c r="A14" s="132" t="s">
        <v>71</v>
      </c>
      <c r="B14" s="21" t="s">
        <v>200</v>
      </c>
      <c r="C14" s="21" t="s">
        <v>201</v>
      </c>
      <c r="D14" s="21" t="s">
        <v>88</v>
      </c>
      <c r="E14" s="21" t="s">
        <v>158</v>
      </c>
      <c r="F14" s="21" t="s">
        <v>206</v>
      </c>
      <c r="G14" s="21" t="s">
        <v>207</v>
      </c>
      <c r="H14" s="23">
        <v>885060</v>
      </c>
      <c r="I14" s="23">
        <v>885060</v>
      </c>
      <c r="J14" s="23"/>
      <c r="K14" s="23"/>
      <c r="L14" s="23">
        <v>885060</v>
      </c>
      <c r="M14" s="23"/>
      <c r="N14" s="23"/>
      <c r="O14" s="23"/>
      <c r="P14" s="23"/>
      <c r="Q14" s="23"/>
      <c r="R14" s="23"/>
      <c r="S14" s="23"/>
      <c r="T14" s="23"/>
      <c r="U14" s="23"/>
      <c r="V14" s="23"/>
      <c r="W14" s="23"/>
    </row>
    <row r="15" ht="21" customHeight="1" spans="1:23">
      <c r="A15" s="132" t="s">
        <v>71</v>
      </c>
      <c r="B15" s="21" t="s">
        <v>204</v>
      </c>
      <c r="C15" s="21" t="s">
        <v>205</v>
      </c>
      <c r="D15" s="21" t="s">
        <v>88</v>
      </c>
      <c r="E15" s="21" t="s">
        <v>158</v>
      </c>
      <c r="F15" s="21" t="s">
        <v>206</v>
      </c>
      <c r="G15" s="21" t="s">
        <v>207</v>
      </c>
      <c r="H15" s="23">
        <v>37800</v>
      </c>
      <c r="I15" s="23">
        <v>37800</v>
      </c>
      <c r="J15" s="23"/>
      <c r="K15" s="23"/>
      <c r="L15" s="23">
        <v>37800</v>
      </c>
      <c r="M15" s="23"/>
      <c r="N15" s="23"/>
      <c r="O15" s="23"/>
      <c r="P15" s="23"/>
      <c r="Q15" s="23"/>
      <c r="R15" s="23"/>
      <c r="S15" s="23"/>
      <c r="T15" s="23"/>
      <c r="U15" s="23"/>
      <c r="V15" s="23"/>
      <c r="W15" s="23"/>
    </row>
    <row r="16" ht="21" customHeight="1" spans="1:23">
      <c r="A16" s="132" t="s">
        <v>71</v>
      </c>
      <c r="B16" s="21" t="s">
        <v>200</v>
      </c>
      <c r="C16" s="21" t="s">
        <v>201</v>
      </c>
      <c r="D16" s="21" t="s">
        <v>88</v>
      </c>
      <c r="E16" s="21" t="s">
        <v>158</v>
      </c>
      <c r="F16" s="21" t="s">
        <v>208</v>
      </c>
      <c r="G16" s="21" t="s">
        <v>209</v>
      </c>
      <c r="H16" s="23">
        <v>55022</v>
      </c>
      <c r="I16" s="23">
        <v>55022</v>
      </c>
      <c r="J16" s="23"/>
      <c r="K16" s="23"/>
      <c r="L16" s="23">
        <v>55022</v>
      </c>
      <c r="M16" s="23"/>
      <c r="N16" s="23"/>
      <c r="O16" s="23"/>
      <c r="P16" s="23"/>
      <c r="Q16" s="23"/>
      <c r="R16" s="23"/>
      <c r="S16" s="23"/>
      <c r="T16" s="23"/>
      <c r="U16" s="23"/>
      <c r="V16" s="23"/>
      <c r="W16" s="23"/>
    </row>
    <row r="17" ht="21" customHeight="1" spans="1:23">
      <c r="A17" s="132" t="s">
        <v>71</v>
      </c>
      <c r="B17" s="21" t="s">
        <v>210</v>
      </c>
      <c r="C17" s="21" t="s">
        <v>211</v>
      </c>
      <c r="D17" s="21" t="s">
        <v>88</v>
      </c>
      <c r="E17" s="21" t="s">
        <v>158</v>
      </c>
      <c r="F17" s="21" t="s">
        <v>208</v>
      </c>
      <c r="G17" s="21" t="s">
        <v>209</v>
      </c>
      <c r="H17" s="23">
        <v>340620</v>
      </c>
      <c r="I17" s="23">
        <v>340620</v>
      </c>
      <c r="J17" s="23"/>
      <c r="K17" s="23"/>
      <c r="L17" s="23">
        <v>340620</v>
      </c>
      <c r="M17" s="23"/>
      <c r="N17" s="23"/>
      <c r="O17" s="23"/>
      <c r="P17" s="23"/>
      <c r="Q17" s="23"/>
      <c r="R17" s="23"/>
      <c r="S17" s="23"/>
      <c r="T17" s="23"/>
      <c r="U17" s="23"/>
      <c r="V17" s="23"/>
      <c r="W17" s="23"/>
    </row>
    <row r="18" ht="21" customHeight="1" spans="1:23">
      <c r="A18" s="132" t="s">
        <v>71</v>
      </c>
      <c r="B18" s="21" t="s">
        <v>212</v>
      </c>
      <c r="C18" s="21" t="s">
        <v>213</v>
      </c>
      <c r="D18" s="21" t="s">
        <v>88</v>
      </c>
      <c r="E18" s="21" t="s">
        <v>158</v>
      </c>
      <c r="F18" s="21" t="s">
        <v>214</v>
      </c>
      <c r="G18" s="21" t="s">
        <v>215</v>
      </c>
      <c r="H18" s="23">
        <v>135396</v>
      </c>
      <c r="I18" s="23">
        <v>135396</v>
      </c>
      <c r="J18" s="23"/>
      <c r="K18" s="23"/>
      <c r="L18" s="23">
        <v>135396</v>
      </c>
      <c r="M18" s="23"/>
      <c r="N18" s="23"/>
      <c r="O18" s="23"/>
      <c r="P18" s="23"/>
      <c r="Q18" s="23"/>
      <c r="R18" s="23"/>
      <c r="S18" s="23"/>
      <c r="T18" s="23"/>
      <c r="U18" s="23"/>
      <c r="V18" s="23"/>
      <c r="W18" s="23"/>
    </row>
    <row r="19" ht="21" customHeight="1" spans="1:23">
      <c r="A19" s="132" t="s">
        <v>71</v>
      </c>
      <c r="B19" s="21" t="s">
        <v>216</v>
      </c>
      <c r="C19" s="21" t="s">
        <v>217</v>
      </c>
      <c r="D19" s="21" t="s">
        <v>88</v>
      </c>
      <c r="E19" s="21" t="s">
        <v>158</v>
      </c>
      <c r="F19" s="21" t="s">
        <v>214</v>
      </c>
      <c r="G19" s="21" t="s">
        <v>215</v>
      </c>
      <c r="H19" s="23">
        <v>90000</v>
      </c>
      <c r="I19" s="23">
        <v>90000</v>
      </c>
      <c r="J19" s="23"/>
      <c r="K19" s="23"/>
      <c r="L19" s="23">
        <v>90000</v>
      </c>
      <c r="M19" s="23"/>
      <c r="N19" s="23"/>
      <c r="O19" s="23"/>
      <c r="P19" s="23"/>
      <c r="Q19" s="23"/>
      <c r="R19" s="23"/>
      <c r="S19" s="23"/>
      <c r="T19" s="23"/>
      <c r="U19" s="23"/>
      <c r="V19" s="23"/>
      <c r="W19" s="23"/>
    </row>
    <row r="20" ht="21" customHeight="1" spans="1:23">
      <c r="A20" s="132" t="s">
        <v>71</v>
      </c>
      <c r="B20" s="21" t="s">
        <v>218</v>
      </c>
      <c r="C20" s="21" t="s">
        <v>219</v>
      </c>
      <c r="D20" s="21" t="s">
        <v>88</v>
      </c>
      <c r="E20" s="21" t="s">
        <v>158</v>
      </c>
      <c r="F20" s="21" t="s">
        <v>214</v>
      </c>
      <c r="G20" s="21" t="s">
        <v>215</v>
      </c>
      <c r="H20" s="23">
        <v>62400</v>
      </c>
      <c r="I20" s="23">
        <v>62400</v>
      </c>
      <c r="J20" s="23"/>
      <c r="K20" s="23"/>
      <c r="L20" s="23">
        <v>62400</v>
      </c>
      <c r="M20" s="23"/>
      <c r="N20" s="23"/>
      <c r="O20" s="23"/>
      <c r="P20" s="23"/>
      <c r="Q20" s="23"/>
      <c r="R20" s="23"/>
      <c r="S20" s="23"/>
      <c r="T20" s="23"/>
      <c r="U20" s="23"/>
      <c r="V20" s="23"/>
      <c r="W20" s="23"/>
    </row>
    <row r="21" ht="21" customHeight="1" spans="1:23">
      <c r="A21" s="132" t="s">
        <v>71</v>
      </c>
      <c r="B21" s="21" t="s">
        <v>220</v>
      </c>
      <c r="C21" s="21" t="s">
        <v>221</v>
      </c>
      <c r="D21" s="21" t="s">
        <v>97</v>
      </c>
      <c r="E21" s="21" t="s">
        <v>165</v>
      </c>
      <c r="F21" s="21" t="s">
        <v>222</v>
      </c>
      <c r="G21" s="21" t="s">
        <v>223</v>
      </c>
      <c r="H21" s="23">
        <v>362259.84</v>
      </c>
      <c r="I21" s="23">
        <v>362259.84</v>
      </c>
      <c r="J21" s="23"/>
      <c r="K21" s="23"/>
      <c r="L21" s="23">
        <v>362259.84</v>
      </c>
      <c r="M21" s="23"/>
      <c r="N21" s="23"/>
      <c r="O21" s="23"/>
      <c r="P21" s="23"/>
      <c r="Q21" s="23"/>
      <c r="R21" s="23"/>
      <c r="S21" s="23"/>
      <c r="T21" s="23"/>
      <c r="U21" s="23"/>
      <c r="V21" s="23"/>
      <c r="W21" s="23"/>
    </row>
    <row r="22" ht="21" customHeight="1" spans="1:23">
      <c r="A22" s="132" t="s">
        <v>71</v>
      </c>
      <c r="B22" s="21" t="s">
        <v>220</v>
      </c>
      <c r="C22" s="21" t="s">
        <v>221</v>
      </c>
      <c r="D22" s="21" t="s">
        <v>224</v>
      </c>
      <c r="E22" s="21" t="s">
        <v>225</v>
      </c>
      <c r="F22" s="21" t="s">
        <v>226</v>
      </c>
      <c r="G22" s="21" t="s">
        <v>227</v>
      </c>
      <c r="H22" s="23"/>
      <c r="I22" s="23"/>
      <c r="J22" s="23"/>
      <c r="K22" s="23"/>
      <c r="L22" s="23"/>
      <c r="M22" s="23"/>
      <c r="N22" s="23"/>
      <c r="O22" s="23"/>
      <c r="P22" s="23"/>
      <c r="Q22" s="23"/>
      <c r="R22" s="23"/>
      <c r="S22" s="23"/>
      <c r="T22" s="23"/>
      <c r="U22" s="23"/>
      <c r="V22" s="23"/>
      <c r="W22" s="23"/>
    </row>
    <row r="23" ht="21" customHeight="1" spans="1:23">
      <c r="A23" s="132" t="s">
        <v>71</v>
      </c>
      <c r="B23" s="21" t="s">
        <v>220</v>
      </c>
      <c r="C23" s="21" t="s">
        <v>221</v>
      </c>
      <c r="D23" s="21" t="s">
        <v>103</v>
      </c>
      <c r="E23" s="21" t="s">
        <v>169</v>
      </c>
      <c r="F23" s="21" t="s">
        <v>228</v>
      </c>
      <c r="G23" s="21" t="s">
        <v>229</v>
      </c>
      <c r="H23" s="23">
        <v>133902.02</v>
      </c>
      <c r="I23" s="23">
        <v>133902.02</v>
      </c>
      <c r="J23" s="23"/>
      <c r="K23" s="23"/>
      <c r="L23" s="23">
        <v>133902.02</v>
      </c>
      <c r="M23" s="23"/>
      <c r="N23" s="23"/>
      <c r="O23" s="23"/>
      <c r="P23" s="23"/>
      <c r="Q23" s="23"/>
      <c r="R23" s="23"/>
      <c r="S23" s="23"/>
      <c r="T23" s="23"/>
      <c r="U23" s="23"/>
      <c r="V23" s="23"/>
      <c r="W23" s="23"/>
    </row>
    <row r="24" ht="21" customHeight="1" spans="1:23">
      <c r="A24" s="132" t="s">
        <v>71</v>
      </c>
      <c r="B24" s="21" t="s">
        <v>220</v>
      </c>
      <c r="C24" s="21" t="s">
        <v>221</v>
      </c>
      <c r="D24" s="21" t="s">
        <v>104</v>
      </c>
      <c r="E24" s="21" t="s">
        <v>170</v>
      </c>
      <c r="F24" s="21" t="s">
        <v>228</v>
      </c>
      <c r="G24" s="21" t="s">
        <v>229</v>
      </c>
      <c r="H24" s="23">
        <v>26850.78</v>
      </c>
      <c r="I24" s="23">
        <v>26850.78</v>
      </c>
      <c r="J24" s="23"/>
      <c r="K24" s="23"/>
      <c r="L24" s="23">
        <v>26850.78</v>
      </c>
      <c r="M24" s="23"/>
      <c r="N24" s="23"/>
      <c r="O24" s="23"/>
      <c r="P24" s="23"/>
      <c r="Q24" s="23"/>
      <c r="R24" s="23"/>
      <c r="S24" s="23"/>
      <c r="T24" s="23"/>
      <c r="U24" s="23"/>
      <c r="V24" s="23"/>
      <c r="W24" s="23"/>
    </row>
    <row r="25" ht="21" customHeight="1" spans="1:23">
      <c r="A25" s="132" t="s">
        <v>71</v>
      </c>
      <c r="B25" s="21" t="s">
        <v>220</v>
      </c>
      <c r="C25" s="21" t="s">
        <v>221</v>
      </c>
      <c r="D25" s="21" t="s">
        <v>230</v>
      </c>
      <c r="E25" s="21" t="s">
        <v>231</v>
      </c>
      <c r="F25" s="21" t="s">
        <v>232</v>
      </c>
      <c r="G25" s="21" t="s">
        <v>233</v>
      </c>
      <c r="H25" s="23"/>
      <c r="I25" s="23"/>
      <c r="J25" s="23"/>
      <c r="K25" s="23"/>
      <c r="L25" s="23"/>
      <c r="M25" s="23"/>
      <c r="N25" s="23"/>
      <c r="O25" s="23"/>
      <c r="P25" s="23"/>
      <c r="Q25" s="23"/>
      <c r="R25" s="23"/>
      <c r="S25" s="23"/>
      <c r="T25" s="23"/>
      <c r="U25" s="23"/>
      <c r="V25" s="23"/>
      <c r="W25" s="23"/>
    </row>
    <row r="26" ht="21" customHeight="1" spans="1:23">
      <c r="A26" s="132" t="s">
        <v>71</v>
      </c>
      <c r="B26" s="21" t="s">
        <v>220</v>
      </c>
      <c r="C26" s="21" t="s">
        <v>221</v>
      </c>
      <c r="D26" s="21" t="s">
        <v>88</v>
      </c>
      <c r="E26" s="21" t="s">
        <v>158</v>
      </c>
      <c r="F26" s="21" t="s">
        <v>234</v>
      </c>
      <c r="G26" s="21" t="s">
        <v>235</v>
      </c>
      <c r="H26" s="23">
        <v>3291.46</v>
      </c>
      <c r="I26" s="23">
        <v>3291.46</v>
      </c>
      <c r="J26" s="23"/>
      <c r="K26" s="23"/>
      <c r="L26" s="23">
        <v>3291.46</v>
      </c>
      <c r="M26" s="23"/>
      <c r="N26" s="23"/>
      <c r="O26" s="23"/>
      <c r="P26" s="23"/>
      <c r="Q26" s="23"/>
      <c r="R26" s="23"/>
      <c r="S26" s="23"/>
      <c r="T26" s="23"/>
      <c r="U26" s="23"/>
      <c r="V26" s="23"/>
      <c r="W26" s="23"/>
    </row>
    <row r="27" ht="21" customHeight="1" spans="1:23">
      <c r="A27" s="132" t="s">
        <v>71</v>
      </c>
      <c r="B27" s="21" t="s">
        <v>220</v>
      </c>
      <c r="C27" s="21" t="s">
        <v>221</v>
      </c>
      <c r="D27" s="21" t="s">
        <v>105</v>
      </c>
      <c r="E27" s="21" t="s">
        <v>171</v>
      </c>
      <c r="F27" s="21" t="s">
        <v>234</v>
      </c>
      <c r="G27" s="21" t="s">
        <v>235</v>
      </c>
      <c r="H27" s="23">
        <v>7752</v>
      </c>
      <c r="I27" s="23">
        <v>7752</v>
      </c>
      <c r="J27" s="23"/>
      <c r="K27" s="23"/>
      <c r="L27" s="23">
        <v>7752</v>
      </c>
      <c r="M27" s="23"/>
      <c r="N27" s="23"/>
      <c r="O27" s="23"/>
      <c r="P27" s="23"/>
      <c r="Q27" s="23"/>
      <c r="R27" s="23"/>
      <c r="S27" s="23"/>
      <c r="T27" s="23"/>
      <c r="U27" s="23"/>
      <c r="V27" s="23"/>
      <c r="W27" s="23"/>
    </row>
    <row r="28" ht="21" customHeight="1" spans="1:23">
      <c r="A28" s="132" t="s">
        <v>71</v>
      </c>
      <c r="B28" s="21" t="s">
        <v>220</v>
      </c>
      <c r="C28" s="21" t="s">
        <v>221</v>
      </c>
      <c r="D28" s="21" t="s">
        <v>105</v>
      </c>
      <c r="E28" s="21" t="s">
        <v>171</v>
      </c>
      <c r="F28" s="21" t="s">
        <v>234</v>
      </c>
      <c r="G28" s="21" t="s">
        <v>235</v>
      </c>
      <c r="H28" s="23">
        <v>4528.25</v>
      </c>
      <c r="I28" s="23">
        <v>4528.25</v>
      </c>
      <c r="J28" s="23"/>
      <c r="K28" s="23"/>
      <c r="L28" s="23">
        <v>4528.25</v>
      </c>
      <c r="M28" s="23"/>
      <c r="N28" s="23"/>
      <c r="O28" s="23"/>
      <c r="P28" s="23"/>
      <c r="Q28" s="23"/>
      <c r="R28" s="23"/>
      <c r="S28" s="23"/>
      <c r="T28" s="23"/>
      <c r="U28" s="23"/>
      <c r="V28" s="23"/>
      <c r="W28" s="23"/>
    </row>
    <row r="29" ht="21" customHeight="1" spans="1:23">
      <c r="A29" s="132" t="s">
        <v>71</v>
      </c>
      <c r="B29" s="21" t="s">
        <v>236</v>
      </c>
      <c r="C29" s="21" t="s">
        <v>173</v>
      </c>
      <c r="D29" s="21" t="s">
        <v>109</v>
      </c>
      <c r="E29" s="21" t="s">
        <v>173</v>
      </c>
      <c r="F29" s="21" t="s">
        <v>237</v>
      </c>
      <c r="G29" s="21" t="s">
        <v>173</v>
      </c>
      <c r="H29" s="23">
        <v>271694.88</v>
      </c>
      <c r="I29" s="23">
        <v>271694.88</v>
      </c>
      <c r="J29" s="23"/>
      <c r="K29" s="23"/>
      <c r="L29" s="23">
        <v>271694.88</v>
      </c>
      <c r="M29" s="23"/>
      <c r="N29" s="23"/>
      <c r="O29" s="23"/>
      <c r="P29" s="23"/>
      <c r="Q29" s="23"/>
      <c r="R29" s="23"/>
      <c r="S29" s="23"/>
      <c r="T29" s="23"/>
      <c r="U29" s="23"/>
      <c r="V29" s="23"/>
      <c r="W29" s="23"/>
    </row>
    <row r="30" ht="21" customHeight="1" spans="1:23">
      <c r="A30" s="132" t="s">
        <v>71</v>
      </c>
      <c r="B30" s="21" t="s">
        <v>238</v>
      </c>
      <c r="C30" s="21" t="s">
        <v>239</v>
      </c>
      <c r="D30" s="21" t="s">
        <v>88</v>
      </c>
      <c r="E30" s="21" t="s">
        <v>158</v>
      </c>
      <c r="F30" s="21" t="s">
        <v>240</v>
      </c>
      <c r="G30" s="21" t="s">
        <v>241</v>
      </c>
      <c r="H30" s="23">
        <v>2000</v>
      </c>
      <c r="I30" s="23">
        <v>2000</v>
      </c>
      <c r="J30" s="23"/>
      <c r="K30" s="23"/>
      <c r="L30" s="23">
        <v>2000</v>
      </c>
      <c r="M30" s="23"/>
      <c r="N30" s="23"/>
      <c r="O30" s="23"/>
      <c r="P30" s="23"/>
      <c r="Q30" s="23"/>
      <c r="R30" s="23"/>
      <c r="S30" s="23"/>
      <c r="T30" s="23"/>
      <c r="U30" s="23"/>
      <c r="V30" s="23"/>
      <c r="W30" s="23"/>
    </row>
    <row r="31" ht="21" customHeight="1" spans="1:23">
      <c r="A31" s="132" t="s">
        <v>71</v>
      </c>
      <c r="B31" s="21" t="s">
        <v>238</v>
      </c>
      <c r="C31" s="21" t="s">
        <v>239</v>
      </c>
      <c r="D31" s="21" t="s">
        <v>88</v>
      </c>
      <c r="E31" s="21" t="s">
        <v>158</v>
      </c>
      <c r="F31" s="21" t="s">
        <v>242</v>
      </c>
      <c r="G31" s="21" t="s">
        <v>243</v>
      </c>
      <c r="H31" s="23">
        <v>10000</v>
      </c>
      <c r="I31" s="23">
        <v>10000</v>
      </c>
      <c r="J31" s="23"/>
      <c r="K31" s="23"/>
      <c r="L31" s="23">
        <v>10000</v>
      </c>
      <c r="M31" s="23"/>
      <c r="N31" s="23"/>
      <c r="O31" s="23"/>
      <c r="P31" s="23"/>
      <c r="Q31" s="23"/>
      <c r="R31" s="23"/>
      <c r="S31" s="23"/>
      <c r="T31" s="23"/>
      <c r="U31" s="23"/>
      <c r="V31" s="23"/>
      <c r="W31" s="23"/>
    </row>
    <row r="32" ht="21" customHeight="1" spans="1:23">
      <c r="A32" s="132" t="s">
        <v>71</v>
      </c>
      <c r="B32" s="21" t="s">
        <v>238</v>
      </c>
      <c r="C32" s="21" t="s">
        <v>239</v>
      </c>
      <c r="D32" s="21" t="s">
        <v>88</v>
      </c>
      <c r="E32" s="21" t="s">
        <v>158</v>
      </c>
      <c r="F32" s="21" t="s">
        <v>244</v>
      </c>
      <c r="G32" s="21" t="s">
        <v>245</v>
      </c>
      <c r="H32" s="23">
        <v>80000</v>
      </c>
      <c r="I32" s="23">
        <v>80000</v>
      </c>
      <c r="J32" s="23"/>
      <c r="K32" s="23"/>
      <c r="L32" s="23">
        <v>80000</v>
      </c>
      <c r="M32" s="23"/>
      <c r="N32" s="23"/>
      <c r="O32" s="23"/>
      <c r="P32" s="23"/>
      <c r="Q32" s="23"/>
      <c r="R32" s="23"/>
      <c r="S32" s="23"/>
      <c r="T32" s="23"/>
      <c r="U32" s="23"/>
      <c r="V32" s="23"/>
      <c r="W32" s="23"/>
    </row>
    <row r="33" ht="21" customHeight="1" spans="1:23">
      <c r="A33" s="132" t="s">
        <v>71</v>
      </c>
      <c r="B33" s="21" t="s">
        <v>246</v>
      </c>
      <c r="C33" s="21" t="s">
        <v>247</v>
      </c>
      <c r="D33" s="21" t="s">
        <v>88</v>
      </c>
      <c r="E33" s="21" t="s">
        <v>158</v>
      </c>
      <c r="F33" s="21" t="s">
        <v>248</v>
      </c>
      <c r="G33" s="21" t="s">
        <v>179</v>
      </c>
      <c r="H33" s="23">
        <v>4000</v>
      </c>
      <c r="I33" s="23">
        <v>4000</v>
      </c>
      <c r="J33" s="23"/>
      <c r="K33" s="23"/>
      <c r="L33" s="23">
        <v>4000</v>
      </c>
      <c r="M33" s="23"/>
      <c r="N33" s="23"/>
      <c r="O33" s="23"/>
      <c r="P33" s="23"/>
      <c r="Q33" s="23"/>
      <c r="R33" s="23"/>
      <c r="S33" s="23"/>
      <c r="T33" s="23"/>
      <c r="U33" s="23"/>
      <c r="V33" s="23"/>
      <c r="W33" s="23"/>
    </row>
    <row r="34" ht="21" customHeight="1" spans="1:23">
      <c r="A34" s="132" t="s">
        <v>71</v>
      </c>
      <c r="B34" s="21" t="s">
        <v>249</v>
      </c>
      <c r="C34" s="21" t="s">
        <v>250</v>
      </c>
      <c r="D34" s="21" t="s">
        <v>88</v>
      </c>
      <c r="E34" s="21" t="s">
        <v>158</v>
      </c>
      <c r="F34" s="21" t="s">
        <v>251</v>
      </c>
      <c r="G34" s="21" t="s">
        <v>250</v>
      </c>
      <c r="H34" s="23">
        <v>38470.08</v>
      </c>
      <c r="I34" s="23">
        <v>38470.08</v>
      </c>
      <c r="J34" s="23"/>
      <c r="K34" s="23"/>
      <c r="L34" s="23">
        <v>38470.08</v>
      </c>
      <c r="M34" s="23"/>
      <c r="N34" s="23"/>
      <c r="O34" s="23"/>
      <c r="P34" s="23"/>
      <c r="Q34" s="23"/>
      <c r="R34" s="23"/>
      <c r="S34" s="23"/>
      <c r="T34" s="23"/>
      <c r="U34" s="23"/>
      <c r="V34" s="23"/>
      <c r="W34" s="23"/>
    </row>
    <row r="35" ht="21" customHeight="1" spans="1:23">
      <c r="A35" s="132" t="s">
        <v>71</v>
      </c>
      <c r="B35" s="21" t="s">
        <v>252</v>
      </c>
      <c r="C35" s="21" t="s">
        <v>253</v>
      </c>
      <c r="D35" s="21" t="s">
        <v>88</v>
      </c>
      <c r="E35" s="21" t="s">
        <v>158</v>
      </c>
      <c r="F35" s="21" t="s">
        <v>254</v>
      </c>
      <c r="G35" s="21" t="s">
        <v>253</v>
      </c>
      <c r="H35" s="23">
        <v>40000</v>
      </c>
      <c r="I35" s="23">
        <v>40000</v>
      </c>
      <c r="J35" s="23"/>
      <c r="K35" s="23"/>
      <c r="L35" s="23">
        <v>40000</v>
      </c>
      <c r="M35" s="23"/>
      <c r="N35" s="23"/>
      <c r="O35" s="23"/>
      <c r="P35" s="23"/>
      <c r="Q35" s="23"/>
      <c r="R35" s="23"/>
      <c r="S35" s="23"/>
      <c r="T35" s="23"/>
      <c r="U35" s="23"/>
      <c r="V35" s="23"/>
      <c r="W35" s="23"/>
    </row>
    <row r="36" ht="21" customHeight="1" spans="1:23">
      <c r="A36" s="132" t="s">
        <v>71</v>
      </c>
      <c r="B36" s="21" t="s">
        <v>255</v>
      </c>
      <c r="C36" s="21" t="s">
        <v>256</v>
      </c>
      <c r="D36" s="21" t="s">
        <v>88</v>
      </c>
      <c r="E36" s="21" t="s">
        <v>158</v>
      </c>
      <c r="F36" s="21" t="s">
        <v>257</v>
      </c>
      <c r="G36" s="21" t="s">
        <v>258</v>
      </c>
      <c r="H36" s="23">
        <v>169800</v>
      </c>
      <c r="I36" s="23">
        <v>169800</v>
      </c>
      <c r="J36" s="23"/>
      <c r="K36" s="23"/>
      <c r="L36" s="23">
        <v>169800</v>
      </c>
      <c r="M36" s="23"/>
      <c r="N36" s="23"/>
      <c r="O36" s="23"/>
      <c r="P36" s="23"/>
      <c r="Q36" s="23"/>
      <c r="R36" s="23"/>
      <c r="S36" s="23"/>
      <c r="T36" s="23"/>
      <c r="U36" s="23"/>
      <c r="V36" s="23"/>
      <c r="W36" s="23"/>
    </row>
    <row r="37" ht="21" customHeight="1" spans="1:23">
      <c r="A37" s="132" t="s">
        <v>71</v>
      </c>
      <c r="B37" s="21" t="s">
        <v>259</v>
      </c>
      <c r="C37" s="21" t="s">
        <v>260</v>
      </c>
      <c r="D37" s="21" t="s">
        <v>96</v>
      </c>
      <c r="E37" s="21" t="s">
        <v>164</v>
      </c>
      <c r="F37" s="21" t="s">
        <v>261</v>
      </c>
      <c r="G37" s="21" t="s">
        <v>262</v>
      </c>
      <c r="H37" s="23">
        <v>3500</v>
      </c>
      <c r="I37" s="23">
        <v>3500</v>
      </c>
      <c r="J37" s="23"/>
      <c r="K37" s="23"/>
      <c r="L37" s="23">
        <v>3500</v>
      </c>
      <c r="M37" s="23"/>
      <c r="N37" s="23"/>
      <c r="O37" s="23"/>
      <c r="P37" s="23"/>
      <c r="Q37" s="23"/>
      <c r="R37" s="23"/>
      <c r="S37" s="23"/>
      <c r="T37" s="23"/>
      <c r="U37" s="23"/>
      <c r="V37" s="23"/>
      <c r="W37" s="23"/>
    </row>
    <row r="38" ht="21" customHeight="1" spans="1:23">
      <c r="A38" s="132" t="s">
        <v>71</v>
      </c>
      <c r="B38" s="21" t="s">
        <v>263</v>
      </c>
      <c r="C38" s="21" t="s">
        <v>264</v>
      </c>
      <c r="D38" s="21" t="s">
        <v>96</v>
      </c>
      <c r="E38" s="21" t="s">
        <v>164</v>
      </c>
      <c r="F38" s="21" t="s">
        <v>261</v>
      </c>
      <c r="G38" s="21" t="s">
        <v>262</v>
      </c>
      <c r="H38" s="23">
        <v>3500</v>
      </c>
      <c r="I38" s="23">
        <v>3500</v>
      </c>
      <c r="J38" s="23"/>
      <c r="K38" s="23"/>
      <c r="L38" s="23">
        <v>3500</v>
      </c>
      <c r="M38" s="23"/>
      <c r="N38" s="23"/>
      <c r="O38" s="23"/>
      <c r="P38" s="23"/>
      <c r="Q38" s="23"/>
      <c r="R38" s="23"/>
      <c r="S38" s="23"/>
      <c r="T38" s="23"/>
      <c r="U38" s="23"/>
      <c r="V38" s="23"/>
      <c r="W38" s="23"/>
    </row>
    <row r="39" ht="21" customHeight="1" spans="1:23">
      <c r="A39" s="132" t="s">
        <v>71</v>
      </c>
      <c r="B39" s="21" t="s">
        <v>265</v>
      </c>
      <c r="C39" s="21" t="s">
        <v>266</v>
      </c>
      <c r="D39" s="21" t="s">
        <v>95</v>
      </c>
      <c r="E39" s="21" t="s">
        <v>163</v>
      </c>
      <c r="F39" s="21" t="s">
        <v>267</v>
      </c>
      <c r="G39" s="21" t="s">
        <v>268</v>
      </c>
      <c r="H39" s="23">
        <v>213979.8</v>
      </c>
      <c r="I39" s="23">
        <v>213979.8</v>
      </c>
      <c r="J39" s="23"/>
      <c r="K39" s="23"/>
      <c r="L39" s="23">
        <v>213979.8</v>
      </c>
      <c r="M39" s="23"/>
      <c r="N39" s="23"/>
      <c r="O39" s="23"/>
      <c r="P39" s="23"/>
      <c r="Q39" s="23"/>
      <c r="R39" s="23"/>
      <c r="S39" s="23"/>
      <c r="T39" s="23"/>
      <c r="U39" s="23"/>
      <c r="V39" s="23"/>
      <c r="W39" s="23"/>
    </row>
    <row r="40" ht="21" customHeight="1" spans="1:23">
      <c r="A40" s="132" t="s">
        <v>71</v>
      </c>
      <c r="B40" s="21" t="s">
        <v>269</v>
      </c>
      <c r="C40" s="21" t="s">
        <v>270</v>
      </c>
      <c r="D40" s="21" t="s">
        <v>99</v>
      </c>
      <c r="E40" s="21" t="s">
        <v>167</v>
      </c>
      <c r="F40" s="21" t="s">
        <v>271</v>
      </c>
      <c r="G40" s="21" t="s">
        <v>272</v>
      </c>
      <c r="H40" s="23">
        <v>10173.6</v>
      </c>
      <c r="I40" s="23">
        <v>10173.6</v>
      </c>
      <c r="J40" s="23"/>
      <c r="K40" s="23"/>
      <c r="L40" s="23">
        <v>10173.6</v>
      </c>
      <c r="M40" s="23"/>
      <c r="N40" s="23"/>
      <c r="O40" s="23"/>
      <c r="P40" s="23"/>
      <c r="Q40" s="23"/>
      <c r="R40" s="23"/>
      <c r="S40" s="23"/>
      <c r="T40" s="23"/>
      <c r="U40" s="23"/>
      <c r="V40" s="23"/>
      <c r="W40" s="23"/>
    </row>
    <row r="41" ht="21" customHeight="1" spans="1:23">
      <c r="A41" s="132" t="s">
        <v>71</v>
      </c>
      <c r="B41" s="21" t="s">
        <v>220</v>
      </c>
      <c r="C41" s="21" t="s">
        <v>221</v>
      </c>
      <c r="D41" s="21" t="s">
        <v>103</v>
      </c>
      <c r="E41" s="21" t="s">
        <v>169</v>
      </c>
      <c r="F41" s="21" t="s">
        <v>273</v>
      </c>
      <c r="G41" s="21" t="s">
        <v>274</v>
      </c>
      <c r="H41" s="23"/>
      <c r="I41" s="23"/>
      <c r="J41" s="23"/>
      <c r="K41" s="23"/>
      <c r="L41" s="23"/>
      <c r="M41" s="23"/>
      <c r="N41" s="23"/>
      <c r="O41" s="23"/>
      <c r="P41" s="23"/>
      <c r="Q41" s="23"/>
      <c r="R41" s="23"/>
      <c r="S41" s="23"/>
      <c r="T41" s="23"/>
      <c r="U41" s="23"/>
      <c r="V41" s="23"/>
      <c r="W41" s="23"/>
    </row>
    <row r="42" ht="21" customHeight="1" spans="1:23">
      <c r="A42" s="132" t="s">
        <v>71</v>
      </c>
      <c r="B42" s="21" t="s">
        <v>275</v>
      </c>
      <c r="C42" s="21" t="s">
        <v>276</v>
      </c>
      <c r="D42" s="21" t="s">
        <v>91</v>
      </c>
      <c r="E42" s="21" t="s">
        <v>161</v>
      </c>
      <c r="F42" s="21" t="s">
        <v>277</v>
      </c>
      <c r="G42" s="21" t="s">
        <v>278</v>
      </c>
      <c r="H42" s="23">
        <v>57600</v>
      </c>
      <c r="I42" s="23">
        <v>57600</v>
      </c>
      <c r="J42" s="23"/>
      <c r="K42" s="23"/>
      <c r="L42" s="23">
        <v>57600</v>
      </c>
      <c r="M42" s="23"/>
      <c r="N42" s="23"/>
      <c r="O42" s="23"/>
      <c r="P42" s="23"/>
      <c r="Q42" s="23"/>
      <c r="R42" s="23"/>
      <c r="S42" s="23"/>
      <c r="T42" s="23"/>
      <c r="U42" s="23"/>
      <c r="V42" s="23"/>
      <c r="W42" s="23"/>
    </row>
    <row r="43" ht="21" customHeight="1" spans="1:23">
      <c r="A43" s="132" t="s">
        <v>71</v>
      </c>
      <c r="B43" s="21" t="s">
        <v>279</v>
      </c>
      <c r="C43" s="21" t="s">
        <v>280</v>
      </c>
      <c r="D43" s="21" t="s">
        <v>91</v>
      </c>
      <c r="E43" s="21" t="s">
        <v>161</v>
      </c>
      <c r="F43" s="21" t="s">
        <v>277</v>
      </c>
      <c r="G43" s="21" t="s">
        <v>278</v>
      </c>
      <c r="H43" s="23">
        <v>104160</v>
      </c>
      <c r="I43" s="23">
        <v>104160</v>
      </c>
      <c r="J43" s="23"/>
      <c r="K43" s="23"/>
      <c r="L43" s="23">
        <v>104160</v>
      </c>
      <c r="M43" s="23"/>
      <c r="N43" s="23"/>
      <c r="O43" s="23"/>
      <c r="P43" s="23"/>
      <c r="Q43" s="23"/>
      <c r="R43" s="23"/>
      <c r="S43" s="23"/>
      <c r="T43" s="23"/>
      <c r="U43" s="23"/>
      <c r="V43" s="23"/>
      <c r="W43" s="23"/>
    </row>
    <row r="44" ht="21" customHeight="1" spans="1:23">
      <c r="A44" s="35" t="s">
        <v>110</v>
      </c>
      <c r="B44" s="133"/>
      <c r="C44" s="133"/>
      <c r="D44" s="133"/>
      <c r="E44" s="133"/>
      <c r="F44" s="133"/>
      <c r="G44" s="134"/>
      <c r="H44" s="23">
        <v>4163308.71</v>
      </c>
      <c r="I44" s="23">
        <v>4163308.71</v>
      </c>
      <c r="J44" s="23"/>
      <c r="K44" s="23"/>
      <c r="L44" s="23">
        <v>4163308.71</v>
      </c>
      <c r="M44" s="23"/>
      <c r="N44" s="23"/>
      <c r="O44" s="23"/>
      <c r="P44" s="23"/>
      <c r="Q44" s="23"/>
      <c r="R44" s="23"/>
      <c r="S44" s="23"/>
      <c r="T44" s="23"/>
      <c r="U44" s="23"/>
      <c r="V44" s="23"/>
      <c r="W44" s="23"/>
    </row>
    <row r="63" customHeight="1" spans="2:10">
      <c r="B63" t="s">
        <v>52</v>
      </c>
      <c r="J63" t="s">
        <v>52</v>
      </c>
    </row>
    <row r="64" customHeight="1" spans="10:10">
      <c r="J64" t="s">
        <v>52</v>
      </c>
    </row>
    <row r="65" customHeight="1" spans="10:10">
      <c r="J65" t="s">
        <v>52</v>
      </c>
    </row>
  </sheetData>
  <mergeCells count="30">
    <mergeCell ref="A2:W2"/>
    <mergeCell ref="A3:G3"/>
    <mergeCell ref="H4:W4"/>
    <mergeCell ref="I5:M5"/>
    <mergeCell ref="N5:P5"/>
    <mergeCell ref="R5:W5"/>
    <mergeCell ref="A44:G44"/>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9"/>
  <sheetViews>
    <sheetView showZeros="0" tabSelected="1" workbookViewId="0">
      <selection activeCell="J65" sqref="J65"/>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9" t="s">
        <v>281</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"单位名称："&amp;"中国共产党耿马傣族佤族自治县委员会组织部"</f>
        <v>单位名称：中国共产党耿马傣族佤族自治县委员会组织部</v>
      </c>
      <c r="B3" s="8"/>
      <c r="C3" s="8"/>
      <c r="D3" s="8"/>
      <c r="E3" s="8"/>
      <c r="F3" s="8"/>
      <c r="G3" s="8"/>
      <c r="H3" s="8"/>
      <c r="I3" s="9"/>
      <c r="J3" s="9"/>
      <c r="K3" s="9"/>
      <c r="L3" s="9"/>
      <c r="M3" s="9"/>
      <c r="N3" s="9"/>
      <c r="O3" s="9"/>
      <c r="P3" s="9"/>
      <c r="Q3" s="9"/>
      <c r="R3" s="1"/>
      <c r="S3" s="1"/>
      <c r="T3" s="1"/>
      <c r="U3" s="3"/>
      <c r="V3" s="1"/>
      <c r="W3" s="39" t="s">
        <v>175</v>
      </c>
    </row>
    <row r="4" ht="18.75" customHeight="1" spans="1:23">
      <c r="A4" s="10" t="s">
        <v>282</v>
      </c>
      <c r="B4" s="11" t="s">
        <v>184</v>
      </c>
      <c r="C4" s="10" t="s">
        <v>185</v>
      </c>
      <c r="D4" s="10" t="s">
        <v>283</v>
      </c>
      <c r="E4" s="11" t="s">
        <v>186</v>
      </c>
      <c r="F4" s="11" t="s">
        <v>187</v>
      </c>
      <c r="G4" s="11" t="s">
        <v>284</v>
      </c>
      <c r="H4" s="11" t="s">
        <v>285</v>
      </c>
      <c r="I4" s="31" t="s">
        <v>56</v>
      </c>
      <c r="J4" s="12" t="s">
        <v>286</v>
      </c>
      <c r="K4" s="13"/>
      <c r="L4" s="13"/>
      <c r="M4" s="14"/>
      <c r="N4" s="12" t="s">
        <v>192</v>
      </c>
      <c r="O4" s="13"/>
      <c r="P4" s="14"/>
      <c r="Q4" s="11" t="s">
        <v>62</v>
      </c>
      <c r="R4" s="12" t="s">
        <v>79</v>
      </c>
      <c r="S4" s="13"/>
      <c r="T4" s="13"/>
      <c r="U4" s="13"/>
      <c r="V4" s="13"/>
      <c r="W4" s="14"/>
    </row>
    <row r="5" ht="18.75" customHeight="1" spans="1:23">
      <c r="A5" s="15"/>
      <c r="B5" s="32"/>
      <c r="C5" s="15"/>
      <c r="D5" s="15"/>
      <c r="E5" s="16"/>
      <c r="F5" s="16"/>
      <c r="G5" s="16"/>
      <c r="H5" s="16"/>
      <c r="I5" s="32"/>
      <c r="J5" s="121" t="s">
        <v>59</v>
      </c>
      <c r="K5" s="122"/>
      <c r="L5" s="11" t="s">
        <v>60</v>
      </c>
      <c r="M5" s="11" t="s">
        <v>61</v>
      </c>
      <c r="N5" s="11" t="s">
        <v>59</v>
      </c>
      <c r="O5" s="11" t="s">
        <v>60</v>
      </c>
      <c r="P5" s="11" t="s">
        <v>61</v>
      </c>
      <c r="Q5" s="16"/>
      <c r="R5" s="11" t="s">
        <v>58</v>
      </c>
      <c r="S5" s="10" t="s">
        <v>65</v>
      </c>
      <c r="T5" s="10" t="s">
        <v>198</v>
      </c>
      <c r="U5" s="10" t="s">
        <v>67</v>
      </c>
      <c r="V5" s="10" t="s">
        <v>68</v>
      </c>
      <c r="W5" s="10" t="s">
        <v>69</v>
      </c>
    </row>
    <row r="6" ht="18.75" customHeight="1" spans="1:23">
      <c r="A6" s="32"/>
      <c r="B6" s="32"/>
      <c r="C6" s="32"/>
      <c r="D6" s="32"/>
      <c r="E6" s="32"/>
      <c r="F6" s="32"/>
      <c r="G6" s="32"/>
      <c r="H6" s="32"/>
      <c r="I6" s="32"/>
      <c r="J6" s="123" t="s">
        <v>58</v>
      </c>
      <c r="K6" s="94"/>
      <c r="L6" s="32"/>
      <c r="M6" s="32"/>
      <c r="N6" s="32"/>
      <c r="O6" s="32"/>
      <c r="P6" s="32"/>
      <c r="Q6" s="32"/>
      <c r="R6" s="32"/>
      <c r="S6" s="124"/>
      <c r="T6" s="124"/>
      <c r="U6" s="124"/>
      <c r="V6" s="124"/>
      <c r="W6" s="124"/>
    </row>
    <row r="7" ht="18.75" customHeight="1" spans="1:23">
      <c r="A7" s="17"/>
      <c r="B7" s="33"/>
      <c r="C7" s="17"/>
      <c r="D7" s="17"/>
      <c r="E7" s="18"/>
      <c r="F7" s="18"/>
      <c r="G7" s="18"/>
      <c r="H7" s="18"/>
      <c r="I7" s="33"/>
      <c r="J7" s="46" t="s">
        <v>58</v>
      </c>
      <c r="K7" s="46" t="s">
        <v>287</v>
      </c>
      <c r="L7" s="18"/>
      <c r="M7" s="18"/>
      <c r="N7" s="18"/>
      <c r="O7" s="18"/>
      <c r="P7" s="18"/>
      <c r="Q7" s="18"/>
      <c r="R7" s="18"/>
      <c r="S7" s="18"/>
      <c r="T7" s="18"/>
      <c r="U7" s="33"/>
      <c r="V7" s="18"/>
      <c r="W7" s="18"/>
    </row>
    <row r="8" ht="18.75" customHeight="1" spans="1:23">
      <c r="A8" s="119">
        <v>1</v>
      </c>
      <c r="B8" s="119">
        <v>2</v>
      </c>
      <c r="C8" s="119">
        <v>3</v>
      </c>
      <c r="D8" s="119">
        <v>4</v>
      </c>
      <c r="E8" s="119">
        <v>5</v>
      </c>
      <c r="F8" s="119">
        <v>6</v>
      </c>
      <c r="G8" s="119">
        <v>7</v>
      </c>
      <c r="H8" s="119">
        <v>8</v>
      </c>
      <c r="I8" s="119">
        <v>9</v>
      </c>
      <c r="J8" s="119">
        <v>10</v>
      </c>
      <c r="K8" s="119">
        <v>11</v>
      </c>
      <c r="L8" s="119">
        <v>12</v>
      </c>
      <c r="M8" s="119">
        <v>13</v>
      </c>
      <c r="N8" s="119">
        <v>14</v>
      </c>
      <c r="O8" s="119">
        <v>15</v>
      </c>
      <c r="P8" s="119">
        <v>16</v>
      </c>
      <c r="Q8" s="119">
        <v>17</v>
      </c>
      <c r="R8" s="119">
        <v>18</v>
      </c>
      <c r="S8" s="119">
        <v>19</v>
      </c>
      <c r="T8" s="119">
        <v>20</v>
      </c>
      <c r="U8" s="119">
        <v>21</v>
      </c>
      <c r="V8" s="119">
        <v>22</v>
      </c>
      <c r="W8" s="119">
        <v>23</v>
      </c>
    </row>
    <row r="9" ht="18.75" customHeight="1" spans="1:23">
      <c r="A9" s="21"/>
      <c r="B9" s="21"/>
      <c r="C9" s="21" t="s">
        <v>288</v>
      </c>
      <c r="D9" s="21"/>
      <c r="E9" s="21"/>
      <c r="F9" s="21"/>
      <c r="G9" s="21"/>
      <c r="H9" s="21"/>
      <c r="I9" s="23">
        <v>87580</v>
      </c>
      <c r="J9" s="23">
        <v>87580</v>
      </c>
      <c r="K9" s="23">
        <v>87580</v>
      </c>
      <c r="L9" s="23"/>
      <c r="M9" s="23"/>
      <c r="N9" s="23"/>
      <c r="O9" s="23"/>
      <c r="P9" s="23"/>
      <c r="Q9" s="23"/>
      <c r="R9" s="23"/>
      <c r="S9" s="23"/>
      <c r="T9" s="23"/>
      <c r="U9" s="23"/>
      <c r="V9" s="23"/>
      <c r="W9" s="23"/>
    </row>
    <row r="10" ht="18.75" customHeight="1" spans="1:23">
      <c r="A10" s="120" t="s">
        <v>289</v>
      </c>
      <c r="B10" s="120" t="s">
        <v>290</v>
      </c>
      <c r="C10" s="21" t="s">
        <v>288</v>
      </c>
      <c r="D10" s="120" t="s">
        <v>71</v>
      </c>
      <c r="E10" s="120" t="s">
        <v>91</v>
      </c>
      <c r="F10" s="120" t="s">
        <v>161</v>
      </c>
      <c r="G10" s="120" t="s">
        <v>271</v>
      </c>
      <c r="H10" s="120" t="s">
        <v>272</v>
      </c>
      <c r="I10" s="23">
        <v>87580</v>
      </c>
      <c r="J10" s="23">
        <v>87580</v>
      </c>
      <c r="K10" s="23">
        <v>87580</v>
      </c>
      <c r="L10" s="23"/>
      <c r="M10" s="23"/>
      <c r="N10" s="23"/>
      <c r="O10" s="23"/>
      <c r="P10" s="23"/>
      <c r="Q10" s="23"/>
      <c r="R10" s="23"/>
      <c r="S10" s="23"/>
      <c r="T10" s="23"/>
      <c r="U10" s="23"/>
      <c r="V10" s="23"/>
      <c r="W10" s="23"/>
    </row>
    <row r="11" ht="18.75" customHeight="1" spans="1:23">
      <c r="A11" s="25"/>
      <c r="B11" s="25"/>
      <c r="C11" s="21" t="s">
        <v>291</v>
      </c>
      <c r="D11" s="25"/>
      <c r="E11" s="25"/>
      <c r="F11" s="25"/>
      <c r="G11" s="25"/>
      <c r="H11" s="25"/>
      <c r="I11" s="23">
        <v>1320</v>
      </c>
      <c r="J11" s="23">
        <v>1320</v>
      </c>
      <c r="K11" s="23">
        <v>1320</v>
      </c>
      <c r="L11" s="23"/>
      <c r="M11" s="23"/>
      <c r="N11" s="23"/>
      <c r="O11" s="23"/>
      <c r="P11" s="23"/>
      <c r="Q11" s="23"/>
      <c r="R11" s="23"/>
      <c r="S11" s="23"/>
      <c r="T11" s="23"/>
      <c r="U11" s="23"/>
      <c r="V11" s="23"/>
      <c r="W11" s="23"/>
    </row>
    <row r="12" ht="18.75" customHeight="1" spans="1:23">
      <c r="A12" s="120" t="s">
        <v>289</v>
      </c>
      <c r="B12" s="120" t="s">
        <v>292</v>
      </c>
      <c r="C12" s="21" t="s">
        <v>291</v>
      </c>
      <c r="D12" s="120" t="s">
        <v>71</v>
      </c>
      <c r="E12" s="120" t="s">
        <v>91</v>
      </c>
      <c r="F12" s="120" t="s">
        <v>161</v>
      </c>
      <c r="G12" s="120" t="s">
        <v>271</v>
      </c>
      <c r="H12" s="120" t="s">
        <v>272</v>
      </c>
      <c r="I12" s="23">
        <v>1320</v>
      </c>
      <c r="J12" s="23">
        <v>1320</v>
      </c>
      <c r="K12" s="23">
        <v>1320</v>
      </c>
      <c r="L12" s="23"/>
      <c r="M12" s="23"/>
      <c r="N12" s="23"/>
      <c r="O12" s="23"/>
      <c r="P12" s="23"/>
      <c r="Q12" s="23"/>
      <c r="R12" s="23"/>
      <c r="S12" s="23"/>
      <c r="T12" s="23"/>
      <c r="U12" s="23"/>
      <c r="V12" s="23"/>
      <c r="W12" s="23"/>
    </row>
    <row r="13" ht="18.75" customHeight="1" spans="1:23">
      <c r="A13" s="25"/>
      <c r="B13" s="25"/>
      <c r="C13" s="21" t="s">
        <v>293</v>
      </c>
      <c r="D13" s="25"/>
      <c r="E13" s="25"/>
      <c r="F13" s="25"/>
      <c r="G13" s="25"/>
      <c r="H13" s="25"/>
      <c r="I13" s="23">
        <v>60000</v>
      </c>
      <c r="J13" s="23">
        <v>60000</v>
      </c>
      <c r="K13" s="23">
        <v>60000</v>
      </c>
      <c r="L13" s="23"/>
      <c r="M13" s="23"/>
      <c r="N13" s="23"/>
      <c r="O13" s="23"/>
      <c r="P13" s="23"/>
      <c r="Q13" s="23"/>
      <c r="R13" s="23"/>
      <c r="S13" s="23"/>
      <c r="T13" s="23"/>
      <c r="U13" s="23"/>
      <c r="V13" s="23"/>
      <c r="W13" s="23"/>
    </row>
    <row r="14" ht="18.75" customHeight="1" spans="1:23">
      <c r="A14" s="120" t="s">
        <v>289</v>
      </c>
      <c r="B14" s="120" t="s">
        <v>294</v>
      </c>
      <c r="C14" s="21" t="s">
        <v>293</v>
      </c>
      <c r="D14" s="120" t="s">
        <v>71</v>
      </c>
      <c r="E14" s="120" t="s">
        <v>89</v>
      </c>
      <c r="F14" s="120" t="s">
        <v>159</v>
      </c>
      <c r="G14" s="120" t="s">
        <v>244</v>
      </c>
      <c r="H14" s="120" t="s">
        <v>245</v>
      </c>
      <c r="I14" s="23">
        <v>60000</v>
      </c>
      <c r="J14" s="23">
        <v>60000</v>
      </c>
      <c r="K14" s="23">
        <v>60000</v>
      </c>
      <c r="L14" s="23"/>
      <c r="M14" s="23"/>
      <c r="N14" s="23"/>
      <c r="O14" s="23"/>
      <c r="P14" s="23"/>
      <c r="Q14" s="23"/>
      <c r="R14" s="23"/>
      <c r="S14" s="23"/>
      <c r="T14" s="23"/>
      <c r="U14" s="23"/>
      <c r="V14" s="23"/>
      <c r="W14" s="23"/>
    </row>
    <row r="15" ht="18.75" customHeight="1" spans="1:23">
      <c r="A15" s="25"/>
      <c r="B15" s="25"/>
      <c r="C15" s="21" t="s">
        <v>295</v>
      </c>
      <c r="D15" s="25"/>
      <c r="E15" s="25"/>
      <c r="F15" s="25"/>
      <c r="G15" s="25"/>
      <c r="H15" s="25"/>
      <c r="I15" s="23">
        <v>324850</v>
      </c>
      <c r="J15" s="23">
        <v>324850</v>
      </c>
      <c r="K15" s="23">
        <v>324850</v>
      </c>
      <c r="L15" s="23"/>
      <c r="M15" s="23"/>
      <c r="N15" s="23"/>
      <c r="O15" s="23"/>
      <c r="P15" s="23"/>
      <c r="Q15" s="23"/>
      <c r="R15" s="23"/>
      <c r="S15" s="23"/>
      <c r="T15" s="23"/>
      <c r="U15" s="23"/>
      <c r="V15" s="23"/>
      <c r="W15" s="23"/>
    </row>
    <row r="16" ht="18.75" customHeight="1" spans="1:23">
      <c r="A16" s="120" t="s">
        <v>289</v>
      </c>
      <c r="B16" s="120" t="s">
        <v>296</v>
      </c>
      <c r="C16" s="21" t="s">
        <v>295</v>
      </c>
      <c r="D16" s="120" t="s">
        <v>71</v>
      </c>
      <c r="E16" s="120" t="s">
        <v>91</v>
      </c>
      <c r="F16" s="120" t="s">
        <v>161</v>
      </c>
      <c r="G16" s="120" t="s">
        <v>244</v>
      </c>
      <c r="H16" s="120" t="s">
        <v>245</v>
      </c>
      <c r="I16" s="23">
        <v>324850</v>
      </c>
      <c r="J16" s="23">
        <v>324850</v>
      </c>
      <c r="K16" s="23">
        <v>324850</v>
      </c>
      <c r="L16" s="23"/>
      <c r="M16" s="23"/>
      <c r="N16" s="23"/>
      <c r="O16" s="23"/>
      <c r="P16" s="23"/>
      <c r="Q16" s="23"/>
      <c r="R16" s="23"/>
      <c r="S16" s="23"/>
      <c r="T16" s="23"/>
      <c r="U16" s="23"/>
      <c r="V16" s="23"/>
      <c r="W16" s="23"/>
    </row>
    <row r="17" ht="18.75" customHeight="1" spans="1:23">
      <c r="A17" s="25"/>
      <c r="B17" s="25"/>
      <c r="C17" s="21" t="s">
        <v>297</v>
      </c>
      <c r="D17" s="25"/>
      <c r="E17" s="25"/>
      <c r="F17" s="25"/>
      <c r="G17" s="25"/>
      <c r="H17" s="25"/>
      <c r="I17" s="23">
        <v>37100</v>
      </c>
      <c r="J17" s="23">
        <v>37100</v>
      </c>
      <c r="K17" s="23">
        <v>37100</v>
      </c>
      <c r="L17" s="23"/>
      <c r="M17" s="23"/>
      <c r="N17" s="23"/>
      <c r="O17" s="23"/>
      <c r="P17" s="23"/>
      <c r="Q17" s="23"/>
      <c r="R17" s="23"/>
      <c r="S17" s="23"/>
      <c r="T17" s="23"/>
      <c r="U17" s="23"/>
      <c r="V17" s="23"/>
      <c r="W17" s="23"/>
    </row>
    <row r="18" ht="18.75" customHeight="1" spans="1:23">
      <c r="A18" s="120" t="s">
        <v>289</v>
      </c>
      <c r="B18" s="120" t="s">
        <v>298</v>
      </c>
      <c r="C18" s="21" t="s">
        <v>297</v>
      </c>
      <c r="D18" s="120" t="s">
        <v>71</v>
      </c>
      <c r="E18" s="120" t="s">
        <v>89</v>
      </c>
      <c r="F18" s="120" t="s">
        <v>159</v>
      </c>
      <c r="G18" s="120" t="s">
        <v>299</v>
      </c>
      <c r="H18" s="120" t="s">
        <v>300</v>
      </c>
      <c r="I18" s="23">
        <v>37100</v>
      </c>
      <c r="J18" s="23">
        <v>37100</v>
      </c>
      <c r="K18" s="23">
        <v>37100</v>
      </c>
      <c r="L18" s="23"/>
      <c r="M18" s="23"/>
      <c r="N18" s="23"/>
      <c r="O18" s="23"/>
      <c r="P18" s="23"/>
      <c r="Q18" s="23"/>
      <c r="R18" s="23"/>
      <c r="S18" s="23"/>
      <c r="T18" s="23"/>
      <c r="U18" s="23"/>
      <c r="V18" s="23"/>
      <c r="W18" s="23"/>
    </row>
    <row r="19" ht="18.75" customHeight="1" spans="1:23">
      <c r="A19" s="25"/>
      <c r="B19" s="25"/>
      <c r="C19" s="21" t="s">
        <v>301</v>
      </c>
      <c r="D19" s="25"/>
      <c r="E19" s="25"/>
      <c r="F19" s="25"/>
      <c r="G19" s="25"/>
      <c r="H19" s="25"/>
      <c r="I19" s="23">
        <v>120000</v>
      </c>
      <c r="J19" s="23">
        <v>120000</v>
      </c>
      <c r="K19" s="23">
        <v>120000</v>
      </c>
      <c r="L19" s="23"/>
      <c r="M19" s="23"/>
      <c r="N19" s="23"/>
      <c r="O19" s="23"/>
      <c r="P19" s="23"/>
      <c r="Q19" s="23"/>
      <c r="R19" s="23"/>
      <c r="S19" s="23"/>
      <c r="T19" s="23"/>
      <c r="U19" s="23"/>
      <c r="V19" s="23"/>
      <c r="W19" s="23"/>
    </row>
    <row r="20" ht="18.75" customHeight="1" spans="1:23">
      <c r="A20" s="120" t="s">
        <v>289</v>
      </c>
      <c r="B20" s="120" t="s">
        <v>302</v>
      </c>
      <c r="C20" s="21" t="s">
        <v>301</v>
      </c>
      <c r="D20" s="120" t="s">
        <v>71</v>
      </c>
      <c r="E20" s="120" t="s">
        <v>91</v>
      </c>
      <c r="F20" s="120" t="s">
        <v>161</v>
      </c>
      <c r="G20" s="120" t="s">
        <v>244</v>
      </c>
      <c r="H20" s="120" t="s">
        <v>245</v>
      </c>
      <c r="I20" s="23">
        <v>50000</v>
      </c>
      <c r="J20" s="23">
        <v>50000</v>
      </c>
      <c r="K20" s="23">
        <v>50000</v>
      </c>
      <c r="L20" s="23"/>
      <c r="M20" s="23"/>
      <c r="N20" s="23"/>
      <c r="O20" s="23"/>
      <c r="P20" s="23"/>
      <c r="Q20" s="23"/>
      <c r="R20" s="23"/>
      <c r="S20" s="23"/>
      <c r="T20" s="23"/>
      <c r="U20" s="23"/>
      <c r="V20" s="23"/>
      <c r="W20" s="23"/>
    </row>
    <row r="21" ht="18.75" customHeight="1" spans="1:23">
      <c r="A21" s="120" t="s">
        <v>289</v>
      </c>
      <c r="B21" s="120" t="s">
        <v>302</v>
      </c>
      <c r="C21" s="21" t="s">
        <v>301</v>
      </c>
      <c r="D21" s="120" t="s">
        <v>71</v>
      </c>
      <c r="E21" s="120" t="s">
        <v>91</v>
      </c>
      <c r="F21" s="120" t="s">
        <v>161</v>
      </c>
      <c r="G21" s="120" t="s">
        <v>244</v>
      </c>
      <c r="H21" s="120" t="s">
        <v>245</v>
      </c>
      <c r="I21" s="23">
        <v>10000</v>
      </c>
      <c r="J21" s="23">
        <v>10000</v>
      </c>
      <c r="K21" s="23">
        <v>10000</v>
      </c>
      <c r="L21" s="23"/>
      <c r="M21" s="23"/>
      <c r="N21" s="23"/>
      <c r="O21" s="23"/>
      <c r="P21" s="23"/>
      <c r="Q21" s="23"/>
      <c r="R21" s="23"/>
      <c r="S21" s="23"/>
      <c r="T21" s="23"/>
      <c r="U21" s="23"/>
      <c r="V21" s="23"/>
      <c r="W21" s="23"/>
    </row>
    <row r="22" ht="18.75" customHeight="1" spans="1:23">
      <c r="A22" s="120" t="s">
        <v>289</v>
      </c>
      <c r="B22" s="120" t="s">
        <v>302</v>
      </c>
      <c r="C22" s="21" t="s">
        <v>301</v>
      </c>
      <c r="D22" s="120" t="s">
        <v>71</v>
      </c>
      <c r="E22" s="120" t="s">
        <v>91</v>
      </c>
      <c r="F22" s="120" t="s">
        <v>161</v>
      </c>
      <c r="G22" s="120" t="s">
        <v>240</v>
      </c>
      <c r="H22" s="120" t="s">
        <v>241</v>
      </c>
      <c r="I22" s="23">
        <v>20000</v>
      </c>
      <c r="J22" s="23">
        <v>20000</v>
      </c>
      <c r="K22" s="23">
        <v>20000</v>
      </c>
      <c r="L22" s="23"/>
      <c r="M22" s="23"/>
      <c r="N22" s="23"/>
      <c r="O22" s="23"/>
      <c r="P22" s="23"/>
      <c r="Q22" s="23"/>
      <c r="R22" s="23"/>
      <c r="S22" s="23"/>
      <c r="T22" s="23"/>
      <c r="U22" s="23"/>
      <c r="V22" s="23"/>
      <c r="W22" s="23"/>
    </row>
    <row r="23" ht="18.75" customHeight="1" spans="1:23">
      <c r="A23" s="120" t="s">
        <v>289</v>
      </c>
      <c r="B23" s="120" t="s">
        <v>302</v>
      </c>
      <c r="C23" s="21" t="s">
        <v>301</v>
      </c>
      <c r="D23" s="120" t="s">
        <v>71</v>
      </c>
      <c r="E23" s="120" t="s">
        <v>91</v>
      </c>
      <c r="F23" s="120" t="s">
        <v>161</v>
      </c>
      <c r="G23" s="120" t="s">
        <v>254</v>
      </c>
      <c r="H23" s="120" t="s">
        <v>253</v>
      </c>
      <c r="I23" s="23">
        <v>20000</v>
      </c>
      <c r="J23" s="23">
        <v>20000</v>
      </c>
      <c r="K23" s="23">
        <v>20000</v>
      </c>
      <c r="L23" s="23"/>
      <c r="M23" s="23"/>
      <c r="N23" s="23"/>
      <c r="O23" s="23"/>
      <c r="P23" s="23"/>
      <c r="Q23" s="23"/>
      <c r="R23" s="23"/>
      <c r="S23" s="23"/>
      <c r="T23" s="23"/>
      <c r="U23" s="23"/>
      <c r="V23" s="23"/>
      <c r="W23" s="23"/>
    </row>
    <row r="24" ht="18.75" customHeight="1" spans="1:23">
      <c r="A24" s="120" t="s">
        <v>289</v>
      </c>
      <c r="B24" s="120" t="s">
        <v>302</v>
      </c>
      <c r="C24" s="21" t="s">
        <v>301</v>
      </c>
      <c r="D24" s="120" t="s">
        <v>71</v>
      </c>
      <c r="E24" s="120" t="s">
        <v>91</v>
      </c>
      <c r="F24" s="120" t="s">
        <v>161</v>
      </c>
      <c r="G24" s="120" t="s">
        <v>257</v>
      </c>
      <c r="H24" s="120" t="s">
        <v>258</v>
      </c>
      <c r="I24" s="23">
        <v>20000</v>
      </c>
      <c r="J24" s="23">
        <v>20000</v>
      </c>
      <c r="K24" s="23">
        <v>20000</v>
      </c>
      <c r="L24" s="23"/>
      <c r="M24" s="23"/>
      <c r="N24" s="23"/>
      <c r="O24" s="23"/>
      <c r="P24" s="23"/>
      <c r="Q24" s="23"/>
      <c r="R24" s="23"/>
      <c r="S24" s="23"/>
      <c r="T24" s="23"/>
      <c r="U24" s="23"/>
      <c r="V24" s="23"/>
      <c r="W24" s="23"/>
    </row>
    <row r="25" ht="18.75" customHeight="1" spans="1:23">
      <c r="A25" s="25"/>
      <c r="B25" s="25"/>
      <c r="C25" s="21" t="s">
        <v>303</v>
      </c>
      <c r="D25" s="25"/>
      <c r="E25" s="25"/>
      <c r="F25" s="25"/>
      <c r="G25" s="25"/>
      <c r="H25" s="25"/>
      <c r="I25" s="23">
        <v>264000</v>
      </c>
      <c r="J25" s="23">
        <v>264000</v>
      </c>
      <c r="K25" s="23">
        <v>264000</v>
      </c>
      <c r="L25" s="23"/>
      <c r="M25" s="23"/>
      <c r="N25" s="23"/>
      <c r="O25" s="23"/>
      <c r="P25" s="23"/>
      <c r="Q25" s="23"/>
      <c r="R25" s="23"/>
      <c r="S25" s="23"/>
      <c r="T25" s="23"/>
      <c r="U25" s="23"/>
      <c r="V25" s="23"/>
      <c r="W25" s="23"/>
    </row>
    <row r="26" ht="18.75" customHeight="1" spans="1:23">
      <c r="A26" s="120" t="s">
        <v>289</v>
      </c>
      <c r="B26" s="120" t="s">
        <v>304</v>
      </c>
      <c r="C26" s="21" t="s">
        <v>303</v>
      </c>
      <c r="D26" s="120" t="s">
        <v>71</v>
      </c>
      <c r="E26" s="120" t="s">
        <v>89</v>
      </c>
      <c r="F26" s="120" t="s">
        <v>159</v>
      </c>
      <c r="G26" s="120" t="s">
        <v>305</v>
      </c>
      <c r="H26" s="120" t="s">
        <v>306</v>
      </c>
      <c r="I26" s="23">
        <v>264000</v>
      </c>
      <c r="J26" s="23">
        <v>264000</v>
      </c>
      <c r="K26" s="23">
        <v>264000</v>
      </c>
      <c r="L26" s="23"/>
      <c r="M26" s="23"/>
      <c r="N26" s="23"/>
      <c r="O26" s="23"/>
      <c r="P26" s="23"/>
      <c r="Q26" s="23"/>
      <c r="R26" s="23"/>
      <c r="S26" s="23"/>
      <c r="T26" s="23"/>
      <c r="U26" s="23"/>
      <c r="V26" s="23"/>
      <c r="W26" s="23"/>
    </row>
    <row r="27" ht="18.75" customHeight="1" spans="1:23">
      <c r="A27" s="25"/>
      <c r="B27" s="25"/>
      <c r="C27" s="21" t="s">
        <v>307</v>
      </c>
      <c r="D27" s="25"/>
      <c r="E27" s="25"/>
      <c r="F27" s="25"/>
      <c r="G27" s="25"/>
      <c r="H27" s="25"/>
      <c r="I27" s="23">
        <v>150000</v>
      </c>
      <c r="J27" s="23">
        <v>150000</v>
      </c>
      <c r="K27" s="23">
        <v>150000</v>
      </c>
      <c r="L27" s="23"/>
      <c r="M27" s="23"/>
      <c r="N27" s="23"/>
      <c r="O27" s="23"/>
      <c r="P27" s="23"/>
      <c r="Q27" s="23"/>
      <c r="R27" s="23"/>
      <c r="S27" s="23"/>
      <c r="T27" s="23"/>
      <c r="U27" s="23"/>
      <c r="V27" s="23"/>
      <c r="W27" s="23"/>
    </row>
    <row r="28" ht="18.75" customHeight="1" spans="1:23">
      <c r="A28" s="120" t="s">
        <v>289</v>
      </c>
      <c r="B28" s="120" t="s">
        <v>308</v>
      </c>
      <c r="C28" s="21" t="s">
        <v>307</v>
      </c>
      <c r="D28" s="120" t="s">
        <v>71</v>
      </c>
      <c r="E28" s="120" t="s">
        <v>91</v>
      </c>
      <c r="F28" s="120" t="s">
        <v>161</v>
      </c>
      <c r="G28" s="120" t="s">
        <v>240</v>
      </c>
      <c r="H28" s="120" t="s">
        <v>241</v>
      </c>
      <c r="I28" s="23">
        <v>150000</v>
      </c>
      <c r="J28" s="23">
        <v>150000</v>
      </c>
      <c r="K28" s="23">
        <v>150000</v>
      </c>
      <c r="L28" s="23"/>
      <c r="M28" s="23"/>
      <c r="N28" s="23"/>
      <c r="O28" s="23"/>
      <c r="P28" s="23"/>
      <c r="Q28" s="23"/>
      <c r="R28" s="23"/>
      <c r="S28" s="23"/>
      <c r="T28" s="23"/>
      <c r="U28" s="23"/>
      <c r="V28" s="23"/>
      <c r="W28" s="23"/>
    </row>
    <row r="29" ht="18.75" customHeight="1" spans="1:23">
      <c r="A29" s="25"/>
      <c r="B29" s="25"/>
      <c r="C29" s="21" t="s">
        <v>309</v>
      </c>
      <c r="D29" s="25"/>
      <c r="E29" s="25"/>
      <c r="F29" s="25"/>
      <c r="G29" s="25"/>
      <c r="H29" s="25"/>
      <c r="I29" s="23">
        <v>100000</v>
      </c>
      <c r="J29" s="23">
        <v>100000</v>
      </c>
      <c r="K29" s="23">
        <v>100000</v>
      </c>
      <c r="L29" s="23"/>
      <c r="M29" s="23"/>
      <c r="N29" s="23"/>
      <c r="O29" s="23"/>
      <c r="P29" s="23"/>
      <c r="Q29" s="23"/>
      <c r="R29" s="23"/>
      <c r="S29" s="23"/>
      <c r="T29" s="23"/>
      <c r="U29" s="23"/>
      <c r="V29" s="23"/>
      <c r="W29" s="23"/>
    </row>
    <row r="30" ht="18.75" customHeight="1" spans="1:23">
      <c r="A30" s="120" t="s">
        <v>289</v>
      </c>
      <c r="B30" s="120" t="s">
        <v>310</v>
      </c>
      <c r="C30" s="21" t="s">
        <v>309</v>
      </c>
      <c r="D30" s="120" t="s">
        <v>71</v>
      </c>
      <c r="E30" s="120" t="s">
        <v>91</v>
      </c>
      <c r="F30" s="120" t="s">
        <v>161</v>
      </c>
      <c r="G30" s="120" t="s">
        <v>311</v>
      </c>
      <c r="H30" s="120" t="s">
        <v>312</v>
      </c>
      <c r="I30" s="23">
        <v>100000</v>
      </c>
      <c r="J30" s="23">
        <v>100000</v>
      </c>
      <c r="K30" s="23">
        <v>100000</v>
      </c>
      <c r="L30" s="23"/>
      <c r="M30" s="23"/>
      <c r="N30" s="23"/>
      <c r="O30" s="23"/>
      <c r="P30" s="23"/>
      <c r="Q30" s="23"/>
      <c r="R30" s="23"/>
      <c r="S30" s="23"/>
      <c r="T30" s="23"/>
      <c r="U30" s="23"/>
      <c r="V30" s="23"/>
      <c r="W30" s="23"/>
    </row>
    <row r="31" ht="18.75" customHeight="1" spans="1:23">
      <c r="A31" s="25"/>
      <c r="B31" s="25"/>
      <c r="C31" s="21" t="s">
        <v>313</v>
      </c>
      <c r="D31" s="25"/>
      <c r="E31" s="25"/>
      <c r="F31" s="25"/>
      <c r="G31" s="25"/>
      <c r="H31" s="25"/>
      <c r="I31" s="23">
        <v>60000</v>
      </c>
      <c r="J31" s="23">
        <v>60000</v>
      </c>
      <c r="K31" s="23">
        <v>60000</v>
      </c>
      <c r="L31" s="23"/>
      <c r="M31" s="23"/>
      <c r="N31" s="23"/>
      <c r="O31" s="23"/>
      <c r="P31" s="23"/>
      <c r="Q31" s="23"/>
      <c r="R31" s="23"/>
      <c r="S31" s="23"/>
      <c r="T31" s="23"/>
      <c r="U31" s="23"/>
      <c r="V31" s="23"/>
      <c r="W31" s="23"/>
    </row>
    <row r="32" ht="18.75" customHeight="1" spans="1:23">
      <c r="A32" s="120" t="s">
        <v>289</v>
      </c>
      <c r="B32" s="120" t="s">
        <v>314</v>
      </c>
      <c r="C32" s="21" t="s">
        <v>313</v>
      </c>
      <c r="D32" s="120" t="s">
        <v>71</v>
      </c>
      <c r="E32" s="120" t="s">
        <v>89</v>
      </c>
      <c r="F32" s="120" t="s">
        <v>159</v>
      </c>
      <c r="G32" s="120" t="s">
        <v>244</v>
      </c>
      <c r="H32" s="120" t="s">
        <v>245</v>
      </c>
      <c r="I32" s="23">
        <v>60000</v>
      </c>
      <c r="J32" s="23">
        <v>60000</v>
      </c>
      <c r="K32" s="23">
        <v>60000</v>
      </c>
      <c r="L32" s="23"/>
      <c r="M32" s="23"/>
      <c r="N32" s="23"/>
      <c r="O32" s="23"/>
      <c r="P32" s="23"/>
      <c r="Q32" s="23"/>
      <c r="R32" s="23"/>
      <c r="S32" s="23"/>
      <c r="T32" s="23"/>
      <c r="U32" s="23"/>
      <c r="V32" s="23"/>
      <c r="W32" s="23"/>
    </row>
    <row r="33" ht="18.75" customHeight="1" spans="1:23">
      <c r="A33" s="25"/>
      <c r="B33" s="25"/>
      <c r="C33" s="21" t="s">
        <v>315</v>
      </c>
      <c r="D33" s="25"/>
      <c r="E33" s="25"/>
      <c r="F33" s="25"/>
      <c r="G33" s="25"/>
      <c r="H33" s="25"/>
      <c r="I33" s="23">
        <v>81000</v>
      </c>
      <c r="J33" s="23">
        <v>81000</v>
      </c>
      <c r="K33" s="23">
        <v>81000</v>
      </c>
      <c r="L33" s="23"/>
      <c r="M33" s="23"/>
      <c r="N33" s="23"/>
      <c r="O33" s="23"/>
      <c r="P33" s="23"/>
      <c r="Q33" s="23"/>
      <c r="R33" s="23"/>
      <c r="S33" s="23"/>
      <c r="T33" s="23"/>
      <c r="U33" s="23"/>
      <c r="V33" s="23"/>
      <c r="W33" s="23"/>
    </row>
    <row r="34" ht="18.75" customHeight="1" spans="1:23">
      <c r="A34" s="120" t="s">
        <v>289</v>
      </c>
      <c r="B34" s="120" t="s">
        <v>316</v>
      </c>
      <c r="C34" s="21" t="s">
        <v>315</v>
      </c>
      <c r="D34" s="120" t="s">
        <v>71</v>
      </c>
      <c r="E34" s="120" t="s">
        <v>89</v>
      </c>
      <c r="F34" s="120" t="s">
        <v>159</v>
      </c>
      <c r="G34" s="120" t="s">
        <v>244</v>
      </c>
      <c r="H34" s="120" t="s">
        <v>245</v>
      </c>
      <c r="I34" s="23">
        <v>81000</v>
      </c>
      <c r="J34" s="23">
        <v>81000</v>
      </c>
      <c r="K34" s="23">
        <v>81000</v>
      </c>
      <c r="L34" s="23"/>
      <c r="M34" s="23"/>
      <c r="N34" s="23"/>
      <c r="O34" s="23"/>
      <c r="P34" s="23"/>
      <c r="Q34" s="23"/>
      <c r="R34" s="23"/>
      <c r="S34" s="23"/>
      <c r="T34" s="23"/>
      <c r="U34" s="23"/>
      <c r="V34" s="23"/>
      <c r="W34" s="23"/>
    </row>
    <row r="35" ht="18.75" customHeight="1" spans="1:23">
      <c r="A35" s="25"/>
      <c r="B35" s="25"/>
      <c r="C35" s="21" t="s">
        <v>317</v>
      </c>
      <c r="D35" s="25"/>
      <c r="E35" s="25"/>
      <c r="F35" s="25"/>
      <c r="G35" s="25"/>
      <c r="H35" s="25"/>
      <c r="I35" s="23">
        <v>130000</v>
      </c>
      <c r="J35" s="23">
        <v>130000</v>
      </c>
      <c r="K35" s="23">
        <v>130000</v>
      </c>
      <c r="L35" s="23"/>
      <c r="M35" s="23"/>
      <c r="N35" s="23"/>
      <c r="O35" s="23"/>
      <c r="P35" s="23"/>
      <c r="Q35" s="23"/>
      <c r="R35" s="23"/>
      <c r="S35" s="23"/>
      <c r="T35" s="23"/>
      <c r="U35" s="23"/>
      <c r="V35" s="23"/>
      <c r="W35" s="23"/>
    </row>
    <row r="36" ht="18.75" customHeight="1" spans="1:23">
      <c r="A36" s="120" t="s">
        <v>289</v>
      </c>
      <c r="B36" s="120" t="s">
        <v>318</v>
      </c>
      <c r="C36" s="21" t="s">
        <v>317</v>
      </c>
      <c r="D36" s="120" t="s">
        <v>71</v>
      </c>
      <c r="E36" s="120" t="s">
        <v>91</v>
      </c>
      <c r="F36" s="120" t="s">
        <v>161</v>
      </c>
      <c r="G36" s="120" t="s">
        <v>244</v>
      </c>
      <c r="H36" s="120" t="s">
        <v>245</v>
      </c>
      <c r="I36" s="23">
        <v>60000</v>
      </c>
      <c r="J36" s="23">
        <v>60000</v>
      </c>
      <c r="K36" s="23">
        <v>60000</v>
      </c>
      <c r="L36" s="23"/>
      <c r="M36" s="23"/>
      <c r="N36" s="23"/>
      <c r="O36" s="23"/>
      <c r="P36" s="23"/>
      <c r="Q36" s="23"/>
      <c r="R36" s="23"/>
      <c r="S36" s="23"/>
      <c r="T36" s="23"/>
      <c r="U36" s="23"/>
      <c r="V36" s="23"/>
      <c r="W36" s="23"/>
    </row>
    <row r="37" ht="18.75" customHeight="1" spans="1:23">
      <c r="A37" s="120" t="s">
        <v>289</v>
      </c>
      <c r="B37" s="120" t="s">
        <v>318</v>
      </c>
      <c r="C37" s="21" t="s">
        <v>317</v>
      </c>
      <c r="D37" s="120" t="s">
        <v>71</v>
      </c>
      <c r="E37" s="120" t="s">
        <v>91</v>
      </c>
      <c r="F37" s="120" t="s">
        <v>161</v>
      </c>
      <c r="G37" s="120" t="s">
        <v>240</v>
      </c>
      <c r="H37" s="120" t="s">
        <v>241</v>
      </c>
      <c r="I37" s="23">
        <v>30000</v>
      </c>
      <c r="J37" s="23">
        <v>30000</v>
      </c>
      <c r="K37" s="23">
        <v>30000</v>
      </c>
      <c r="L37" s="23"/>
      <c r="M37" s="23"/>
      <c r="N37" s="23"/>
      <c r="O37" s="23"/>
      <c r="P37" s="23"/>
      <c r="Q37" s="23"/>
      <c r="R37" s="23"/>
      <c r="S37" s="23"/>
      <c r="T37" s="23"/>
      <c r="U37" s="23"/>
      <c r="V37" s="23"/>
      <c r="W37" s="23"/>
    </row>
    <row r="38" ht="18.75" customHeight="1" spans="1:23">
      <c r="A38" s="120" t="s">
        <v>289</v>
      </c>
      <c r="B38" s="120" t="s">
        <v>318</v>
      </c>
      <c r="C38" s="21" t="s">
        <v>317</v>
      </c>
      <c r="D38" s="120" t="s">
        <v>71</v>
      </c>
      <c r="E38" s="120" t="s">
        <v>91</v>
      </c>
      <c r="F38" s="120" t="s">
        <v>161</v>
      </c>
      <c r="G38" s="120" t="s">
        <v>254</v>
      </c>
      <c r="H38" s="120" t="s">
        <v>253</v>
      </c>
      <c r="I38" s="23">
        <v>20000</v>
      </c>
      <c r="J38" s="23">
        <v>20000</v>
      </c>
      <c r="K38" s="23">
        <v>20000</v>
      </c>
      <c r="L38" s="23"/>
      <c r="M38" s="23"/>
      <c r="N38" s="23"/>
      <c r="O38" s="23"/>
      <c r="P38" s="23"/>
      <c r="Q38" s="23"/>
      <c r="R38" s="23"/>
      <c r="S38" s="23"/>
      <c r="T38" s="23"/>
      <c r="U38" s="23"/>
      <c r="V38" s="23"/>
      <c r="W38" s="23"/>
    </row>
    <row r="39" ht="18.75" customHeight="1" spans="1:23">
      <c r="A39" s="120" t="s">
        <v>289</v>
      </c>
      <c r="B39" s="120" t="s">
        <v>318</v>
      </c>
      <c r="C39" s="21" t="s">
        <v>317</v>
      </c>
      <c r="D39" s="120" t="s">
        <v>71</v>
      </c>
      <c r="E39" s="120" t="s">
        <v>91</v>
      </c>
      <c r="F39" s="120" t="s">
        <v>161</v>
      </c>
      <c r="G39" s="120" t="s">
        <v>257</v>
      </c>
      <c r="H39" s="120" t="s">
        <v>258</v>
      </c>
      <c r="I39" s="23">
        <v>20000</v>
      </c>
      <c r="J39" s="23">
        <v>20000</v>
      </c>
      <c r="K39" s="23">
        <v>20000</v>
      </c>
      <c r="L39" s="23"/>
      <c r="M39" s="23"/>
      <c r="N39" s="23"/>
      <c r="O39" s="23"/>
      <c r="P39" s="23"/>
      <c r="Q39" s="23"/>
      <c r="R39" s="23"/>
      <c r="S39" s="23"/>
      <c r="T39" s="23"/>
      <c r="U39" s="23"/>
      <c r="V39" s="23"/>
      <c r="W39" s="23"/>
    </row>
    <row r="40" ht="18.75" customHeight="1" spans="1:23">
      <c r="A40" s="25"/>
      <c r="B40" s="25"/>
      <c r="C40" s="21" t="s">
        <v>319</v>
      </c>
      <c r="D40" s="25"/>
      <c r="E40" s="25"/>
      <c r="F40" s="25"/>
      <c r="G40" s="25"/>
      <c r="H40" s="25"/>
      <c r="I40" s="23">
        <v>600000</v>
      </c>
      <c r="J40" s="23">
        <v>600000</v>
      </c>
      <c r="K40" s="23">
        <v>600000</v>
      </c>
      <c r="L40" s="23"/>
      <c r="M40" s="23"/>
      <c r="N40" s="23"/>
      <c r="O40" s="23"/>
      <c r="P40" s="23"/>
      <c r="Q40" s="23"/>
      <c r="R40" s="23"/>
      <c r="S40" s="23"/>
      <c r="T40" s="23"/>
      <c r="U40" s="23"/>
      <c r="V40" s="23"/>
      <c r="W40" s="23"/>
    </row>
    <row r="41" ht="18.75" customHeight="1" spans="1:23">
      <c r="A41" s="120" t="s">
        <v>289</v>
      </c>
      <c r="B41" s="120" t="s">
        <v>320</v>
      </c>
      <c r="C41" s="21" t="s">
        <v>319</v>
      </c>
      <c r="D41" s="120" t="s">
        <v>71</v>
      </c>
      <c r="E41" s="120" t="s">
        <v>91</v>
      </c>
      <c r="F41" s="120" t="s">
        <v>161</v>
      </c>
      <c r="G41" s="120" t="s">
        <v>244</v>
      </c>
      <c r="H41" s="120" t="s">
        <v>245</v>
      </c>
      <c r="I41" s="23">
        <v>530000</v>
      </c>
      <c r="J41" s="23">
        <v>530000</v>
      </c>
      <c r="K41" s="23">
        <v>530000</v>
      </c>
      <c r="L41" s="23"/>
      <c r="M41" s="23"/>
      <c r="N41" s="23"/>
      <c r="O41" s="23"/>
      <c r="P41" s="23"/>
      <c r="Q41" s="23"/>
      <c r="R41" s="23"/>
      <c r="S41" s="23"/>
      <c r="T41" s="23"/>
      <c r="U41" s="23"/>
      <c r="V41" s="23"/>
      <c r="W41" s="23"/>
    </row>
    <row r="42" ht="18.75" customHeight="1" spans="1:23">
      <c r="A42" s="120" t="s">
        <v>289</v>
      </c>
      <c r="B42" s="120" t="s">
        <v>320</v>
      </c>
      <c r="C42" s="21" t="s">
        <v>319</v>
      </c>
      <c r="D42" s="120" t="s">
        <v>71</v>
      </c>
      <c r="E42" s="120" t="s">
        <v>91</v>
      </c>
      <c r="F42" s="120" t="s">
        <v>161</v>
      </c>
      <c r="G42" s="120" t="s">
        <v>240</v>
      </c>
      <c r="H42" s="120" t="s">
        <v>241</v>
      </c>
      <c r="I42" s="23">
        <v>30000</v>
      </c>
      <c r="J42" s="23">
        <v>30000</v>
      </c>
      <c r="K42" s="23">
        <v>30000</v>
      </c>
      <c r="L42" s="23"/>
      <c r="M42" s="23"/>
      <c r="N42" s="23"/>
      <c r="O42" s="23"/>
      <c r="P42" s="23"/>
      <c r="Q42" s="23"/>
      <c r="R42" s="23"/>
      <c r="S42" s="23"/>
      <c r="T42" s="23"/>
      <c r="U42" s="23"/>
      <c r="V42" s="23"/>
      <c r="W42" s="23"/>
    </row>
    <row r="43" ht="18.75" customHeight="1" spans="1:23">
      <c r="A43" s="120" t="s">
        <v>289</v>
      </c>
      <c r="B43" s="120" t="s">
        <v>320</v>
      </c>
      <c r="C43" s="21" t="s">
        <v>319</v>
      </c>
      <c r="D43" s="120" t="s">
        <v>71</v>
      </c>
      <c r="E43" s="120" t="s">
        <v>91</v>
      </c>
      <c r="F43" s="120" t="s">
        <v>161</v>
      </c>
      <c r="G43" s="120" t="s">
        <v>254</v>
      </c>
      <c r="H43" s="120" t="s">
        <v>253</v>
      </c>
      <c r="I43" s="23">
        <v>20000</v>
      </c>
      <c r="J43" s="23">
        <v>20000</v>
      </c>
      <c r="K43" s="23">
        <v>20000</v>
      </c>
      <c r="L43" s="23"/>
      <c r="M43" s="23"/>
      <c r="N43" s="23"/>
      <c r="O43" s="23"/>
      <c r="P43" s="23"/>
      <c r="Q43" s="23"/>
      <c r="R43" s="23"/>
      <c r="S43" s="23"/>
      <c r="T43" s="23"/>
      <c r="U43" s="23"/>
      <c r="V43" s="23"/>
      <c r="W43" s="23"/>
    </row>
    <row r="44" ht="18.75" customHeight="1" spans="1:23">
      <c r="A44" s="120" t="s">
        <v>289</v>
      </c>
      <c r="B44" s="120" t="s">
        <v>320</v>
      </c>
      <c r="C44" s="21" t="s">
        <v>319</v>
      </c>
      <c r="D44" s="120" t="s">
        <v>71</v>
      </c>
      <c r="E44" s="120" t="s">
        <v>91</v>
      </c>
      <c r="F44" s="120" t="s">
        <v>161</v>
      </c>
      <c r="G44" s="120" t="s">
        <v>257</v>
      </c>
      <c r="H44" s="120" t="s">
        <v>258</v>
      </c>
      <c r="I44" s="23">
        <v>20000</v>
      </c>
      <c r="J44" s="23">
        <v>20000</v>
      </c>
      <c r="K44" s="23">
        <v>20000</v>
      </c>
      <c r="L44" s="23"/>
      <c r="M44" s="23"/>
      <c r="N44" s="23"/>
      <c r="O44" s="23"/>
      <c r="P44" s="23"/>
      <c r="Q44" s="23"/>
      <c r="R44" s="23"/>
      <c r="S44" s="23"/>
      <c r="T44" s="23"/>
      <c r="U44" s="23"/>
      <c r="V44" s="23"/>
      <c r="W44" s="23"/>
    </row>
    <row r="45" ht="18.75" customHeight="1" spans="1:23">
      <c r="A45" s="25"/>
      <c r="B45" s="25"/>
      <c r="C45" s="21" t="s">
        <v>321</v>
      </c>
      <c r="D45" s="25"/>
      <c r="E45" s="25"/>
      <c r="F45" s="25"/>
      <c r="G45" s="25"/>
      <c r="H45" s="25"/>
      <c r="I45" s="23">
        <v>280000</v>
      </c>
      <c r="J45" s="23">
        <v>280000</v>
      </c>
      <c r="K45" s="23">
        <v>280000</v>
      </c>
      <c r="L45" s="23"/>
      <c r="M45" s="23"/>
      <c r="N45" s="23"/>
      <c r="O45" s="23"/>
      <c r="P45" s="23"/>
      <c r="Q45" s="23"/>
      <c r="R45" s="23"/>
      <c r="S45" s="23"/>
      <c r="T45" s="23"/>
      <c r="U45" s="23"/>
      <c r="V45" s="23"/>
      <c r="W45" s="23"/>
    </row>
    <row r="46" ht="18.75" customHeight="1" spans="1:23">
      <c r="A46" s="120" t="s">
        <v>289</v>
      </c>
      <c r="B46" s="120" t="s">
        <v>322</v>
      </c>
      <c r="C46" s="21" t="s">
        <v>321</v>
      </c>
      <c r="D46" s="120" t="s">
        <v>71</v>
      </c>
      <c r="E46" s="120" t="s">
        <v>91</v>
      </c>
      <c r="F46" s="120" t="s">
        <v>161</v>
      </c>
      <c r="G46" s="120" t="s">
        <v>244</v>
      </c>
      <c r="H46" s="120" t="s">
        <v>245</v>
      </c>
      <c r="I46" s="23">
        <v>280000</v>
      </c>
      <c r="J46" s="23">
        <v>280000</v>
      </c>
      <c r="K46" s="23">
        <v>280000</v>
      </c>
      <c r="L46" s="23"/>
      <c r="M46" s="23"/>
      <c r="N46" s="23"/>
      <c r="O46" s="23"/>
      <c r="P46" s="23"/>
      <c r="Q46" s="23"/>
      <c r="R46" s="23"/>
      <c r="S46" s="23"/>
      <c r="T46" s="23"/>
      <c r="U46" s="23"/>
      <c r="V46" s="23"/>
      <c r="W46" s="23"/>
    </row>
    <row r="47" ht="18.75" customHeight="1" spans="1:23">
      <c r="A47" s="25"/>
      <c r="B47" s="25"/>
      <c r="C47" s="21" t="s">
        <v>323</v>
      </c>
      <c r="D47" s="25"/>
      <c r="E47" s="25"/>
      <c r="F47" s="25"/>
      <c r="G47" s="25"/>
      <c r="H47" s="25"/>
      <c r="I47" s="23">
        <v>200000</v>
      </c>
      <c r="J47" s="23">
        <v>200000</v>
      </c>
      <c r="K47" s="23">
        <v>200000</v>
      </c>
      <c r="L47" s="23"/>
      <c r="M47" s="23"/>
      <c r="N47" s="23"/>
      <c r="O47" s="23"/>
      <c r="P47" s="23"/>
      <c r="Q47" s="23"/>
      <c r="R47" s="23"/>
      <c r="S47" s="23"/>
      <c r="T47" s="23"/>
      <c r="U47" s="23"/>
      <c r="V47" s="23"/>
      <c r="W47" s="23"/>
    </row>
    <row r="48" ht="18.75" customHeight="1" spans="1:23">
      <c r="A48" s="120" t="s">
        <v>289</v>
      </c>
      <c r="B48" s="120" t="s">
        <v>324</v>
      </c>
      <c r="C48" s="21" t="s">
        <v>323</v>
      </c>
      <c r="D48" s="120" t="s">
        <v>71</v>
      </c>
      <c r="E48" s="120" t="s">
        <v>91</v>
      </c>
      <c r="F48" s="120" t="s">
        <v>161</v>
      </c>
      <c r="G48" s="120" t="s">
        <v>311</v>
      </c>
      <c r="H48" s="120" t="s">
        <v>312</v>
      </c>
      <c r="I48" s="23">
        <v>200000</v>
      </c>
      <c r="J48" s="23">
        <v>200000</v>
      </c>
      <c r="K48" s="23">
        <v>200000</v>
      </c>
      <c r="L48" s="23"/>
      <c r="M48" s="23"/>
      <c r="N48" s="23"/>
      <c r="O48" s="23"/>
      <c r="P48" s="23"/>
      <c r="Q48" s="23"/>
      <c r="R48" s="23"/>
      <c r="S48" s="23"/>
      <c r="T48" s="23"/>
      <c r="U48" s="23"/>
      <c r="V48" s="23"/>
      <c r="W48" s="23"/>
    </row>
    <row r="49" ht="18.75" customHeight="1" spans="1:23">
      <c r="A49" s="25"/>
      <c r="B49" s="25"/>
      <c r="C49" s="21" t="s">
        <v>325</v>
      </c>
      <c r="D49" s="25"/>
      <c r="E49" s="25"/>
      <c r="F49" s="25"/>
      <c r="G49" s="25"/>
      <c r="H49" s="25"/>
      <c r="I49" s="23">
        <v>10000</v>
      </c>
      <c r="J49" s="23">
        <v>10000</v>
      </c>
      <c r="K49" s="23">
        <v>10000</v>
      </c>
      <c r="L49" s="23"/>
      <c r="M49" s="23"/>
      <c r="N49" s="23"/>
      <c r="O49" s="23"/>
      <c r="P49" s="23"/>
      <c r="Q49" s="23"/>
      <c r="R49" s="23"/>
      <c r="S49" s="23"/>
      <c r="T49" s="23"/>
      <c r="U49" s="23"/>
      <c r="V49" s="23"/>
      <c r="W49" s="23"/>
    </row>
    <row r="50" ht="18.75" customHeight="1" spans="1:23">
      <c r="A50" s="120" t="s">
        <v>289</v>
      </c>
      <c r="B50" s="120" t="s">
        <v>326</v>
      </c>
      <c r="C50" s="21" t="s">
        <v>325</v>
      </c>
      <c r="D50" s="120" t="s">
        <v>71</v>
      </c>
      <c r="E50" s="120" t="s">
        <v>91</v>
      </c>
      <c r="F50" s="120" t="s">
        <v>161</v>
      </c>
      <c r="G50" s="120" t="s">
        <v>271</v>
      </c>
      <c r="H50" s="120" t="s">
        <v>272</v>
      </c>
      <c r="I50" s="23">
        <v>10000</v>
      </c>
      <c r="J50" s="23">
        <v>10000</v>
      </c>
      <c r="K50" s="23">
        <v>10000</v>
      </c>
      <c r="L50" s="23"/>
      <c r="M50" s="23"/>
      <c r="N50" s="23"/>
      <c r="O50" s="23"/>
      <c r="P50" s="23"/>
      <c r="Q50" s="23"/>
      <c r="R50" s="23"/>
      <c r="S50" s="23"/>
      <c r="T50" s="23"/>
      <c r="U50" s="23"/>
      <c r="V50" s="23"/>
      <c r="W50" s="23"/>
    </row>
    <row r="51" ht="18.75" customHeight="1" spans="1:23">
      <c r="A51" s="25"/>
      <c r="B51" s="25"/>
      <c r="C51" s="21" t="s">
        <v>327</v>
      </c>
      <c r="D51" s="25"/>
      <c r="E51" s="25"/>
      <c r="F51" s="25"/>
      <c r="G51" s="25"/>
      <c r="H51" s="25"/>
      <c r="I51" s="23">
        <v>12000</v>
      </c>
      <c r="J51" s="23">
        <v>12000</v>
      </c>
      <c r="K51" s="23">
        <v>12000</v>
      </c>
      <c r="L51" s="23"/>
      <c r="M51" s="23"/>
      <c r="N51" s="23"/>
      <c r="O51" s="23"/>
      <c r="P51" s="23"/>
      <c r="Q51" s="23"/>
      <c r="R51" s="23"/>
      <c r="S51" s="23"/>
      <c r="T51" s="23"/>
      <c r="U51" s="23"/>
      <c r="V51" s="23"/>
      <c r="W51" s="23"/>
    </row>
    <row r="52" ht="18.75" customHeight="1" spans="1:23">
      <c r="A52" s="120" t="s">
        <v>289</v>
      </c>
      <c r="B52" s="120" t="s">
        <v>328</v>
      </c>
      <c r="C52" s="21" t="s">
        <v>327</v>
      </c>
      <c r="D52" s="120" t="s">
        <v>71</v>
      </c>
      <c r="E52" s="120" t="s">
        <v>89</v>
      </c>
      <c r="F52" s="120" t="s">
        <v>159</v>
      </c>
      <c r="G52" s="120" t="s">
        <v>244</v>
      </c>
      <c r="H52" s="120" t="s">
        <v>245</v>
      </c>
      <c r="I52" s="23">
        <v>12000</v>
      </c>
      <c r="J52" s="23">
        <v>12000</v>
      </c>
      <c r="K52" s="23">
        <v>12000</v>
      </c>
      <c r="L52" s="23"/>
      <c r="M52" s="23"/>
      <c r="N52" s="23"/>
      <c r="O52" s="23"/>
      <c r="P52" s="23"/>
      <c r="Q52" s="23"/>
      <c r="R52" s="23"/>
      <c r="S52" s="23"/>
      <c r="T52" s="23"/>
      <c r="U52" s="23"/>
      <c r="V52" s="23"/>
      <c r="W52" s="23"/>
    </row>
    <row r="53" ht="18.75" customHeight="1" spans="1:23">
      <c r="A53" s="25"/>
      <c r="B53" s="25"/>
      <c r="C53" s="21" t="s">
        <v>329</v>
      </c>
      <c r="D53" s="25"/>
      <c r="E53" s="25"/>
      <c r="F53" s="25"/>
      <c r="G53" s="25"/>
      <c r="H53" s="25"/>
      <c r="I53" s="23">
        <v>140000</v>
      </c>
      <c r="J53" s="23">
        <v>140000</v>
      </c>
      <c r="K53" s="23">
        <v>140000</v>
      </c>
      <c r="L53" s="23"/>
      <c r="M53" s="23"/>
      <c r="N53" s="23"/>
      <c r="O53" s="23"/>
      <c r="P53" s="23"/>
      <c r="Q53" s="23"/>
      <c r="R53" s="23"/>
      <c r="S53" s="23"/>
      <c r="T53" s="23"/>
      <c r="U53" s="23"/>
      <c r="V53" s="23"/>
      <c r="W53" s="23"/>
    </row>
    <row r="54" ht="18.75" customHeight="1" spans="1:23">
      <c r="A54" s="120" t="s">
        <v>289</v>
      </c>
      <c r="B54" s="120" t="s">
        <v>330</v>
      </c>
      <c r="C54" s="21" t="s">
        <v>329</v>
      </c>
      <c r="D54" s="120" t="s">
        <v>71</v>
      </c>
      <c r="E54" s="120" t="s">
        <v>91</v>
      </c>
      <c r="F54" s="120" t="s">
        <v>161</v>
      </c>
      <c r="G54" s="120" t="s">
        <v>244</v>
      </c>
      <c r="H54" s="120" t="s">
        <v>245</v>
      </c>
      <c r="I54" s="23">
        <v>20000</v>
      </c>
      <c r="J54" s="23">
        <v>20000</v>
      </c>
      <c r="K54" s="23">
        <v>20000</v>
      </c>
      <c r="L54" s="23"/>
      <c r="M54" s="23"/>
      <c r="N54" s="23"/>
      <c r="O54" s="23"/>
      <c r="P54" s="23"/>
      <c r="Q54" s="23"/>
      <c r="R54" s="23"/>
      <c r="S54" s="23"/>
      <c r="T54" s="23"/>
      <c r="U54" s="23"/>
      <c r="V54" s="23"/>
      <c r="W54" s="23"/>
    </row>
    <row r="55" ht="18.75" customHeight="1" spans="1:23">
      <c r="A55" s="120" t="s">
        <v>289</v>
      </c>
      <c r="B55" s="120" t="s">
        <v>330</v>
      </c>
      <c r="C55" s="21" t="s">
        <v>329</v>
      </c>
      <c r="D55" s="120" t="s">
        <v>71</v>
      </c>
      <c r="E55" s="120" t="s">
        <v>91</v>
      </c>
      <c r="F55" s="120" t="s">
        <v>161</v>
      </c>
      <c r="G55" s="120" t="s">
        <v>244</v>
      </c>
      <c r="H55" s="120" t="s">
        <v>245</v>
      </c>
      <c r="I55" s="23">
        <v>60000</v>
      </c>
      <c r="J55" s="23">
        <v>60000</v>
      </c>
      <c r="K55" s="23">
        <v>60000</v>
      </c>
      <c r="L55" s="23"/>
      <c r="M55" s="23"/>
      <c r="N55" s="23"/>
      <c r="O55" s="23"/>
      <c r="P55" s="23"/>
      <c r="Q55" s="23"/>
      <c r="R55" s="23"/>
      <c r="S55" s="23"/>
      <c r="T55" s="23"/>
      <c r="U55" s="23"/>
      <c r="V55" s="23"/>
      <c r="W55" s="23"/>
    </row>
    <row r="56" ht="18.75" customHeight="1" spans="1:23">
      <c r="A56" s="120" t="s">
        <v>289</v>
      </c>
      <c r="B56" s="120" t="s">
        <v>330</v>
      </c>
      <c r="C56" s="21" t="s">
        <v>329</v>
      </c>
      <c r="D56" s="120" t="s">
        <v>71</v>
      </c>
      <c r="E56" s="120" t="s">
        <v>91</v>
      </c>
      <c r="F56" s="120" t="s">
        <v>161</v>
      </c>
      <c r="G56" s="120" t="s">
        <v>240</v>
      </c>
      <c r="H56" s="120" t="s">
        <v>241</v>
      </c>
      <c r="I56" s="23">
        <v>2000</v>
      </c>
      <c r="J56" s="23">
        <v>2000</v>
      </c>
      <c r="K56" s="23">
        <v>2000</v>
      </c>
      <c r="L56" s="23"/>
      <c r="M56" s="23"/>
      <c r="N56" s="23"/>
      <c r="O56" s="23"/>
      <c r="P56" s="23"/>
      <c r="Q56" s="23"/>
      <c r="R56" s="23"/>
      <c r="S56" s="23"/>
      <c r="T56" s="23"/>
      <c r="U56" s="23"/>
      <c r="V56" s="23"/>
      <c r="W56" s="23"/>
    </row>
    <row r="57" ht="18.75" customHeight="1" spans="1:23">
      <c r="A57" s="120" t="s">
        <v>289</v>
      </c>
      <c r="B57" s="120" t="s">
        <v>330</v>
      </c>
      <c r="C57" s="21" t="s">
        <v>329</v>
      </c>
      <c r="D57" s="120" t="s">
        <v>71</v>
      </c>
      <c r="E57" s="120" t="s">
        <v>91</v>
      </c>
      <c r="F57" s="120" t="s">
        <v>161</v>
      </c>
      <c r="G57" s="120" t="s">
        <v>311</v>
      </c>
      <c r="H57" s="120" t="s">
        <v>312</v>
      </c>
      <c r="I57" s="23">
        <v>18000</v>
      </c>
      <c r="J57" s="23">
        <v>18000</v>
      </c>
      <c r="K57" s="23">
        <v>18000</v>
      </c>
      <c r="L57" s="23"/>
      <c r="M57" s="23"/>
      <c r="N57" s="23"/>
      <c r="O57" s="23"/>
      <c r="P57" s="23"/>
      <c r="Q57" s="23"/>
      <c r="R57" s="23"/>
      <c r="S57" s="23"/>
      <c r="T57" s="23"/>
      <c r="U57" s="23"/>
      <c r="V57" s="23"/>
      <c r="W57" s="23"/>
    </row>
    <row r="58" ht="18.75" customHeight="1" spans="1:23">
      <c r="A58" s="120" t="s">
        <v>289</v>
      </c>
      <c r="B58" s="120" t="s">
        <v>330</v>
      </c>
      <c r="C58" s="21" t="s">
        <v>329</v>
      </c>
      <c r="D58" s="120" t="s">
        <v>71</v>
      </c>
      <c r="E58" s="120" t="s">
        <v>91</v>
      </c>
      <c r="F58" s="120" t="s">
        <v>161</v>
      </c>
      <c r="G58" s="120" t="s">
        <v>254</v>
      </c>
      <c r="H58" s="120" t="s">
        <v>253</v>
      </c>
      <c r="I58" s="23">
        <v>20000</v>
      </c>
      <c r="J58" s="23">
        <v>20000</v>
      </c>
      <c r="K58" s="23">
        <v>20000</v>
      </c>
      <c r="L58" s="23"/>
      <c r="M58" s="23"/>
      <c r="N58" s="23"/>
      <c r="O58" s="23"/>
      <c r="P58" s="23"/>
      <c r="Q58" s="23"/>
      <c r="R58" s="23"/>
      <c r="S58" s="23"/>
      <c r="T58" s="23"/>
      <c r="U58" s="23"/>
      <c r="V58" s="23"/>
      <c r="W58" s="23"/>
    </row>
    <row r="59" ht="18.75" customHeight="1" spans="1:23">
      <c r="A59" s="120" t="s">
        <v>289</v>
      </c>
      <c r="B59" s="120" t="s">
        <v>330</v>
      </c>
      <c r="C59" s="21" t="s">
        <v>329</v>
      </c>
      <c r="D59" s="120" t="s">
        <v>71</v>
      </c>
      <c r="E59" s="120" t="s">
        <v>91</v>
      </c>
      <c r="F59" s="120" t="s">
        <v>161</v>
      </c>
      <c r="G59" s="120" t="s">
        <v>257</v>
      </c>
      <c r="H59" s="120" t="s">
        <v>258</v>
      </c>
      <c r="I59" s="23">
        <v>10000</v>
      </c>
      <c r="J59" s="23">
        <v>10000</v>
      </c>
      <c r="K59" s="23">
        <v>10000</v>
      </c>
      <c r="L59" s="23"/>
      <c r="M59" s="23"/>
      <c r="N59" s="23"/>
      <c r="O59" s="23"/>
      <c r="P59" s="23"/>
      <c r="Q59" s="23"/>
      <c r="R59" s="23"/>
      <c r="S59" s="23"/>
      <c r="T59" s="23"/>
      <c r="U59" s="23"/>
      <c r="V59" s="23"/>
      <c r="W59" s="23"/>
    </row>
    <row r="60" ht="18.75" customHeight="1" spans="1:23">
      <c r="A60" s="120" t="s">
        <v>289</v>
      </c>
      <c r="B60" s="120" t="s">
        <v>330</v>
      </c>
      <c r="C60" s="21" t="s">
        <v>329</v>
      </c>
      <c r="D60" s="120" t="s">
        <v>71</v>
      </c>
      <c r="E60" s="120" t="s">
        <v>91</v>
      </c>
      <c r="F60" s="120" t="s">
        <v>161</v>
      </c>
      <c r="G60" s="120" t="s">
        <v>299</v>
      </c>
      <c r="H60" s="120" t="s">
        <v>300</v>
      </c>
      <c r="I60" s="23">
        <v>10000</v>
      </c>
      <c r="J60" s="23">
        <v>10000</v>
      </c>
      <c r="K60" s="23">
        <v>10000</v>
      </c>
      <c r="L60" s="23"/>
      <c r="M60" s="23"/>
      <c r="N60" s="23"/>
      <c r="O60" s="23"/>
      <c r="P60" s="23"/>
      <c r="Q60" s="23"/>
      <c r="R60" s="23"/>
      <c r="S60" s="23"/>
      <c r="T60" s="23"/>
      <c r="U60" s="23"/>
      <c r="V60" s="23"/>
      <c r="W60" s="23"/>
    </row>
    <row r="61" ht="18.75" customHeight="1" spans="1:23">
      <c r="A61" s="25"/>
      <c r="B61" s="25"/>
      <c r="C61" s="21" t="s">
        <v>331</v>
      </c>
      <c r="D61" s="25"/>
      <c r="E61" s="25"/>
      <c r="F61" s="25"/>
      <c r="G61" s="25"/>
      <c r="H61" s="25"/>
      <c r="I61" s="23">
        <v>300000</v>
      </c>
      <c r="J61" s="23">
        <v>300000</v>
      </c>
      <c r="K61" s="23">
        <v>300000</v>
      </c>
      <c r="L61" s="23"/>
      <c r="M61" s="23"/>
      <c r="N61" s="23"/>
      <c r="O61" s="23"/>
      <c r="P61" s="23"/>
      <c r="Q61" s="23"/>
      <c r="R61" s="23"/>
      <c r="S61" s="23"/>
      <c r="T61" s="23"/>
      <c r="U61" s="23"/>
      <c r="V61" s="23"/>
      <c r="W61" s="23"/>
    </row>
    <row r="62" ht="18.75" customHeight="1" spans="1:23">
      <c r="A62" s="120" t="s">
        <v>289</v>
      </c>
      <c r="B62" s="120" t="s">
        <v>332</v>
      </c>
      <c r="C62" s="21" t="s">
        <v>331</v>
      </c>
      <c r="D62" s="120" t="s">
        <v>71</v>
      </c>
      <c r="E62" s="120" t="s">
        <v>89</v>
      </c>
      <c r="F62" s="120" t="s">
        <v>159</v>
      </c>
      <c r="G62" s="120" t="s">
        <v>333</v>
      </c>
      <c r="H62" s="120" t="s">
        <v>334</v>
      </c>
      <c r="I62" s="23">
        <v>300000</v>
      </c>
      <c r="J62" s="23">
        <v>300000</v>
      </c>
      <c r="K62" s="23">
        <v>300000</v>
      </c>
      <c r="L62" s="23"/>
      <c r="M62" s="23"/>
      <c r="N62" s="23"/>
      <c r="O62" s="23"/>
      <c r="P62" s="23"/>
      <c r="Q62" s="23"/>
      <c r="R62" s="23"/>
      <c r="S62" s="23"/>
      <c r="T62" s="23"/>
      <c r="U62" s="23"/>
      <c r="V62" s="23"/>
      <c r="W62" s="23"/>
    </row>
    <row r="63" ht="18.75" customHeight="1" spans="1:23">
      <c r="A63" s="25"/>
      <c r="B63" s="25" t="s">
        <v>52</v>
      </c>
      <c r="C63" s="21" t="s">
        <v>335</v>
      </c>
      <c r="D63" s="25"/>
      <c r="E63" s="25"/>
      <c r="F63" s="25"/>
      <c r="G63" s="25"/>
      <c r="H63" s="25"/>
      <c r="I63" s="23">
        <v>9000</v>
      </c>
      <c r="J63" s="23" t="s">
        <v>52</v>
      </c>
      <c r="K63" s="23">
        <v>9000</v>
      </c>
      <c r="L63" s="23"/>
      <c r="M63" s="23"/>
      <c r="N63" s="23"/>
      <c r="O63" s="23"/>
      <c r="P63" s="23"/>
      <c r="Q63" s="23"/>
      <c r="R63" s="23"/>
      <c r="S63" s="23"/>
      <c r="T63" s="23"/>
      <c r="U63" s="23"/>
      <c r="V63" s="23"/>
      <c r="W63" s="23"/>
    </row>
    <row r="64" ht="18.75" customHeight="1" spans="1:23">
      <c r="A64" s="120" t="s">
        <v>289</v>
      </c>
      <c r="B64" s="120" t="s">
        <v>336</v>
      </c>
      <c r="C64" s="21" t="s">
        <v>335</v>
      </c>
      <c r="D64" s="120" t="s">
        <v>71</v>
      </c>
      <c r="E64" s="120" t="s">
        <v>90</v>
      </c>
      <c r="F64" s="120" t="s">
        <v>160</v>
      </c>
      <c r="G64" s="120" t="s">
        <v>244</v>
      </c>
      <c r="H64" s="120" t="s">
        <v>245</v>
      </c>
      <c r="I64" s="23">
        <v>9000</v>
      </c>
      <c r="J64" s="23" t="s">
        <v>52</v>
      </c>
      <c r="K64" s="23">
        <v>9000</v>
      </c>
      <c r="L64" s="23"/>
      <c r="M64" s="23"/>
      <c r="N64" s="23"/>
      <c r="O64" s="23"/>
      <c r="P64" s="23"/>
      <c r="Q64" s="23"/>
      <c r="R64" s="23"/>
      <c r="S64" s="23"/>
      <c r="T64" s="23"/>
      <c r="U64" s="23"/>
      <c r="V64" s="23"/>
      <c r="W64" s="23"/>
    </row>
    <row r="65" ht="18.75" customHeight="1" spans="1:23">
      <c r="A65" s="25"/>
      <c r="B65" s="25"/>
      <c r="C65" s="21" t="s">
        <v>337</v>
      </c>
      <c r="D65" s="25"/>
      <c r="E65" s="25"/>
      <c r="F65" s="25"/>
      <c r="G65" s="25"/>
      <c r="H65" s="25"/>
      <c r="I65" s="23">
        <v>112050</v>
      </c>
      <c r="J65" s="23" t="s">
        <v>52</v>
      </c>
      <c r="K65" s="23">
        <v>112050</v>
      </c>
      <c r="L65" s="23"/>
      <c r="M65" s="23"/>
      <c r="N65" s="23"/>
      <c r="O65" s="23"/>
      <c r="P65" s="23"/>
      <c r="Q65" s="23"/>
      <c r="R65" s="23"/>
      <c r="S65" s="23"/>
      <c r="T65" s="23"/>
      <c r="U65" s="23"/>
      <c r="V65" s="23"/>
      <c r="W65" s="23"/>
    </row>
    <row r="66" ht="18.75" customHeight="1" spans="1:23">
      <c r="A66" s="120" t="s">
        <v>289</v>
      </c>
      <c r="B66" s="120" t="s">
        <v>338</v>
      </c>
      <c r="C66" s="21" t="s">
        <v>337</v>
      </c>
      <c r="D66" s="120" t="s">
        <v>71</v>
      </c>
      <c r="E66" s="120" t="s">
        <v>91</v>
      </c>
      <c r="F66" s="120" t="s">
        <v>161</v>
      </c>
      <c r="G66" s="120" t="s">
        <v>244</v>
      </c>
      <c r="H66" s="120" t="s">
        <v>245</v>
      </c>
      <c r="I66" s="23">
        <v>112050</v>
      </c>
      <c r="J66" s="23">
        <v>112050</v>
      </c>
      <c r="K66" s="23">
        <v>112050</v>
      </c>
      <c r="L66" s="23"/>
      <c r="M66" s="23"/>
      <c r="N66" s="23"/>
      <c r="O66" s="23"/>
      <c r="P66" s="23"/>
      <c r="Q66" s="23"/>
      <c r="R66" s="23"/>
      <c r="S66" s="23"/>
      <c r="T66" s="23"/>
      <c r="U66" s="23"/>
      <c r="V66" s="23"/>
      <c r="W66" s="23"/>
    </row>
    <row r="67" ht="18.75" customHeight="1" spans="1:23">
      <c r="A67" s="25"/>
      <c r="B67" s="25"/>
      <c r="C67" s="21" t="s">
        <v>339</v>
      </c>
      <c r="D67" s="25"/>
      <c r="E67" s="25"/>
      <c r="F67" s="25"/>
      <c r="G67" s="25"/>
      <c r="H67" s="25"/>
      <c r="I67" s="23">
        <v>10000</v>
      </c>
      <c r="J67" s="23">
        <v>10000</v>
      </c>
      <c r="K67" s="23">
        <v>10000</v>
      </c>
      <c r="L67" s="23"/>
      <c r="M67" s="23"/>
      <c r="N67" s="23"/>
      <c r="O67" s="23"/>
      <c r="P67" s="23"/>
      <c r="Q67" s="23"/>
      <c r="R67" s="23"/>
      <c r="S67" s="23"/>
      <c r="T67" s="23"/>
      <c r="U67" s="23"/>
      <c r="V67" s="23"/>
      <c r="W67" s="23"/>
    </row>
    <row r="68" ht="18.75" customHeight="1" spans="1:23">
      <c r="A68" s="120" t="s">
        <v>289</v>
      </c>
      <c r="B68" s="120" t="s">
        <v>340</v>
      </c>
      <c r="C68" s="21" t="s">
        <v>339</v>
      </c>
      <c r="D68" s="120" t="s">
        <v>71</v>
      </c>
      <c r="E68" s="120" t="s">
        <v>89</v>
      </c>
      <c r="F68" s="120" t="s">
        <v>159</v>
      </c>
      <c r="G68" s="120" t="s">
        <v>244</v>
      </c>
      <c r="H68" s="120" t="s">
        <v>245</v>
      </c>
      <c r="I68" s="23">
        <v>10000</v>
      </c>
      <c r="J68" s="23">
        <v>10000</v>
      </c>
      <c r="K68" s="23">
        <v>10000</v>
      </c>
      <c r="L68" s="23"/>
      <c r="M68" s="23"/>
      <c r="N68" s="23"/>
      <c r="O68" s="23"/>
      <c r="P68" s="23"/>
      <c r="Q68" s="23"/>
      <c r="R68" s="23"/>
      <c r="S68" s="23"/>
      <c r="T68" s="23"/>
      <c r="U68" s="23"/>
      <c r="V68" s="23"/>
      <c r="W68" s="23"/>
    </row>
    <row r="69" ht="18.75" customHeight="1" spans="1:23">
      <c r="A69" s="35" t="s">
        <v>110</v>
      </c>
      <c r="B69" s="36"/>
      <c r="C69" s="36"/>
      <c r="D69" s="36"/>
      <c r="E69" s="36"/>
      <c r="F69" s="36"/>
      <c r="G69" s="36"/>
      <c r="H69" s="37"/>
      <c r="I69" s="23">
        <v>3088900</v>
      </c>
      <c r="J69" s="23">
        <v>3088900</v>
      </c>
      <c r="K69" s="23">
        <v>3088900</v>
      </c>
      <c r="L69" s="23"/>
      <c r="M69" s="23"/>
      <c r="N69" s="23"/>
      <c r="O69" s="23"/>
      <c r="P69" s="23"/>
      <c r="Q69" s="23"/>
      <c r="R69" s="23"/>
      <c r="S69" s="23"/>
      <c r="T69" s="23"/>
      <c r="U69" s="23"/>
      <c r="V69" s="23"/>
      <c r="W69" s="23"/>
    </row>
  </sheetData>
  <mergeCells count="28">
    <mergeCell ref="A2:W2"/>
    <mergeCell ref="A3:H3"/>
    <mergeCell ref="J4:M4"/>
    <mergeCell ref="N4:P4"/>
    <mergeCell ref="R4:W4"/>
    <mergeCell ref="A69:H6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4"/>
  <sheetViews>
    <sheetView showZeros="0" tabSelected="1" topLeftCell="A35" workbookViewId="0">
      <selection activeCell="J65" sqref="J65"/>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6" t="s">
        <v>341</v>
      </c>
    </row>
    <row r="2" ht="36.75" customHeight="1" spans="1:10">
      <c r="A2" s="5" t="str">
        <f>"2025"&amp;"年部门项目支出绩效目标表"</f>
        <v>2025年部门项目支出绩效目标表</v>
      </c>
      <c r="B2" s="6"/>
      <c r="C2" s="6"/>
      <c r="D2" s="6"/>
      <c r="E2" s="6"/>
      <c r="F2" s="51"/>
      <c r="G2" s="6"/>
      <c r="H2" s="51"/>
      <c r="I2" s="51"/>
      <c r="J2" s="6"/>
    </row>
    <row r="3" ht="18.75" customHeight="1" spans="1:8">
      <c r="A3" s="7" t="str">
        <f>"单位名称："&amp;"中国共产党耿马傣族佤族自治县委员会组织部"</f>
        <v>单位名称：中国共产党耿马傣族佤族自治县委员会组织部</v>
      </c>
      <c r="B3" s="3"/>
      <c r="C3" s="3"/>
      <c r="D3" s="3"/>
      <c r="E3" s="3"/>
      <c r="F3" s="52"/>
      <c r="G3" s="3"/>
      <c r="H3" s="52"/>
    </row>
    <row r="4" ht="18.75" customHeight="1" spans="1:10">
      <c r="A4" s="46" t="s">
        <v>342</v>
      </c>
      <c r="B4" s="46" t="s">
        <v>343</v>
      </c>
      <c r="C4" s="46" t="s">
        <v>344</v>
      </c>
      <c r="D4" s="46" t="s">
        <v>345</v>
      </c>
      <c r="E4" s="46" t="s">
        <v>346</v>
      </c>
      <c r="F4" s="53" t="s">
        <v>347</v>
      </c>
      <c r="G4" s="46" t="s">
        <v>348</v>
      </c>
      <c r="H4" s="53" t="s">
        <v>349</v>
      </c>
      <c r="I4" s="53" t="s">
        <v>350</v>
      </c>
      <c r="J4" s="46" t="s">
        <v>351</v>
      </c>
    </row>
    <row r="5" ht="18.75" customHeight="1" spans="1:10">
      <c r="A5" s="116">
        <v>1</v>
      </c>
      <c r="B5" s="116">
        <v>2</v>
      </c>
      <c r="C5" s="116">
        <v>3</v>
      </c>
      <c r="D5" s="116">
        <v>4</v>
      </c>
      <c r="E5" s="116">
        <v>5</v>
      </c>
      <c r="F5" s="116">
        <v>6</v>
      </c>
      <c r="G5" s="116">
        <v>7</v>
      </c>
      <c r="H5" s="116">
        <v>8</v>
      </c>
      <c r="I5" s="116">
        <v>9</v>
      </c>
      <c r="J5" s="116">
        <v>10</v>
      </c>
    </row>
    <row r="6" ht="18.75" customHeight="1" spans="1:10">
      <c r="A6" s="34" t="s">
        <v>71</v>
      </c>
      <c r="B6" s="47"/>
      <c r="C6" s="47"/>
      <c r="D6" s="47"/>
      <c r="E6" s="54"/>
      <c r="F6" s="55"/>
      <c r="G6" s="54"/>
      <c r="H6" s="55"/>
      <c r="I6" s="55"/>
      <c r="J6" s="54"/>
    </row>
    <row r="7" ht="18.75" customHeight="1" spans="1:10">
      <c r="A7" s="117" t="s">
        <v>71</v>
      </c>
      <c r="B7" s="21"/>
      <c r="C7" s="21"/>
      <c r="D7" s="21"/>
      <c r="E7" s="34"/>
      <c r="F7" s="21"/>
      <c r="G7" s="34"/>
      <c r="H7" s="21"/>
      <c r="I7" s="21"/>
      <c r="J7" s="34"/>
    </row>
    <row r="8" ht="18.75" customHeight="1" spans="1:10">
      <c r="A8" s="205" t="s">
        <v>325</v>
      </c>
      <c r="B8" s="21" t="s">
        <v>352</v>
      </c>
      <c r="C8" s="21" t="s">
        <v>353</v>
      </c>
      <c r="D8" s="21" t="s">
        <v>354</v>
      </c>
      <c r="E8" s="34" t="s">
        <v>355</v>
      </c>
      <c r="F8" s="21" t="s">
        <v>356</v>
      </c>
      <c r="G8" s="34" t="s">
        <v>357</v>
      </c>
      <c r="H8" s="21" t="s">
        <v>358</v>
      </c>
      <c r="I8" s="21" t="s">
        <v>359</v>
      </c>
      <c r="J8" s="34" t="s">
        <v>360</v>
      </c>
    </row>
    <row r="9" ht="18.75" customHeight="1" spans="1:10">
      <c r="A9" s="205" t="s">
        <v>325</v>
      </c>
      <c r="B9" s="21" t="s">
        <v>352</v>
      </c>
      <c r="C9" s="21" t="s">
        <v>361</v>
      </c>
      <c r="D9" s="21" t="s">
        <v>362</v>
      </c>
      <c r="E9" s="34" t="s">
        <v>363</v>
      </c>
      <c r="F9" s="21" t="s">
        <v>364</v>
      </c>
      <c r="G9" s="34" t="s">
        <v>365</v>
      </c>
      <c r="H9" s="21" t="s">
        <v>366</v>
      </c>
      <c r="I9" s="21" t="s">
        <v>367</v>
      </c>
      <c r="J9" s="34" t="s">
        <v>360</v>
      </c>
    </row>
    <row r="10" ht="18.75" customHeight="1" spans="1:10">
      <c r="A10" s="205" t="s">
        <v>325</v>
      </c>
      <c r="B10" s="21" t="s">
        <v>352</v>
      </c>
      <c r="C10" s="21" t="s">
        <v>368</v>
      </c>
      <c r="D10" s="21" t="s">
        <v>369</v>
      </c>
      <c r="E10" s="34" t="s">
        <v>370</v>
      </c>
      <c r="F10" s="21" t="s">
        <v>364</v>
      </c>
      <c r="G10" s="34" t="s">
        <v>365</v>
      </c>
      <c r="H10" s="21" t="s">
        <v>366</v>
      </c>
      <c r="I10" s="21" t="s">
        <v>367</v>
      </c>
      <c r="J10" s="34" t="s">
        <v>360</v>
      </c>
    </row>
    <row r="11" ht="18.75" customHeight="1" spans="1:10">
      <c r="A11" s="205" t="s">
        <v>313</v>
      </c>
      <c r="B11" s="21" t="s">
        <v>371</v>
      </c>
      <c r="C11" s="21" t="s">
        <v>353</v>
      </c>
      <c r="D11" s="21" t="s">
        <v>372</v>
      </c>
      <c r="E11" s="34" t="s">
        <v>372</v>
      </c>
      <c r="F11" s="21" t="s">
        <v>364</v>
      </c>
      <c r="G11" s="34" t="s">
        <v>373</v>
      </c>
      <c r="H11" s="21" t="s">
        <v>366</v>
      </c>
      <c r="I11" s="21" t="s">
        <v>367</v>
      </c>
      <c r="J11" s="34" t="s">
        <v>371</v>
      </c>
    </row>
    <row r="12" ht="18.75" customHeight="1" spans="1:10">
      <c r="A12" s="205" t="s">
        <v>313</v>
      </c>
      <c r="B12" s="21" t="s">
        <v>371</v>
      </c>
      <c r="C12" s="21" t="s">
        <v>361</v>
      </c>
      <c r="D12" s="21" t="s">
        <v>374</v>
      </c>
      <c r="E12" s="34" t="s">
        <v>375</v>
      </c>
      <c r="F12" s="21" t="s">
        <v>364</v>
      </c>
      <c r="G12" s="34" t="s">
        <v>373</v>
      </c>
      <c r="H12" s="21" t="s">
        <v>366</v>
      </c>
      <c r="I12" s="21" t="s">
        <v>367</v>
      </c>
      <c r="J12" s="34" t="s">
        <v>371</v>
      </c>
    </row>
    <row r="13" ht="18.75" customHeight="1" spans="1:10">
      <c r="A13" s="205" t="s">
        <v>313</v>
      </c>
      <c r="B13" s="21" t="s">
        <v>371</v>
      </c>
      <c r="C13" s="21" t="s">
        <v>368</v>
      </c>
      <c r="D13" s="21" t="s">
        <v>369</v>
      </c>
      <c r="E13" s="34" t="s">
        <v>376</v>
      </c>
      <c r="F13" s="21" t="s">
        <v>364</v>
      </c>
      <c r="G13" s="34" t="s">
        <v>373</v>
      </c>
      <c r="H13" s="21" t="s">
        <v>366</v>
      </c>
      <c r="I13" s="21" t="s">
        <v>367</v>
      </c>
      <c r="J13" s="34" t="s">
        <v>371</v>
      </c>
    </row>
    <row r="14" ht="18.75" customHeight="1" spans="1:10">
      <c r="A14" s="205" t="s">
        <v>307</v>
      </c>
      <c r="B14" s="21" t="s">
        <v>377</v>
      </c>
      <c r="C14" s="21" t="s">
        <v>353</v>
      </c>
      <c r="D14" s="21" t="s">
        <v>354</v>
      </c>
      <c r="E14" s="34" t="s">
        <v>378</v>
      </c>
      <c r="F14" s="21" t="s">
        <v>364</v>
      </c>
      <c r="G14" s="34" t="s">
        <v>379</v>
      </c>
      <c r="H14" s="21" t="s">
        <v>380</v>
      </c>
      <c r="I14" s="21" t="s">
        <v>359</v>
      </c>
      <c r="J14" s="34" t="s">
        <v>381</v>
      </c>
    </row>
    <row r="15" ht="18.75" customHeight="1" spans="1:10">
      <c r="A15" s="205" t="s">
        <v>307</v>
      </c>
      <c r="B15" s="21" t="s">
        <v>377</v>
      </c>
      <c r="C15" s="21" t="s">
        <v>361</v>
      </c>
      <c r="D15" s="21" t="s">
        <v>374</v>
      </c>
      <c r="E15" s="34" t="s">
        <v>382</v>
      </c>
      <c r="F15" s="21" t="s">
        <v>364</v>
      </c>
      <c r="G15" s="34" t="s">
        <v>365</v>
      </c>
      <c r="H15" s="21" t="s">
        <v>366</v>
      </c>
      <c r="I15" s="21" t="s">
        <v>367</v>
      </c>
      <c r="J15" s="34" t="s">
        <v>381</v>
      </c>
    </row>
    <row r="16" ht="18.75" customHeight="1" spans="1:10">
      <c r="A16" s="205" t="s">
        <v>307</v>
      </c>
      <c r="B16" s="21" t="s">
        <v>377</v>
      </c>
      <c r="C16" s="21" t="s">
        <v>368</v>
      </c>
      <c r="D16" s="21" t="s">
        <v>369</v>
      </c>
      <c r="E16" s="34" t="s">
        <v>383</v>
      </c>
      <c r="F16" s="21" t="s">
        <v>356</v>
      </c>
      <c r="G16" s="34" t="s">
        <v>365</v>
      </c>
      <c r="H16" s="21" t="s">
        <v>366</v>
      </c>
      <c r="I16" s="21" t="s">
        <v>367</v>
      </c>
      <c r="J16" s="34" t="s">
        <v>381</v>
      </c>
    </row>
    <row r="17" ht="18.75" customHeight="1" spans="1:10">
      <c r="A17" s="205" t="s">
        <v>301</v>
      </c>
      <c r="B17" s="21" t="s">
        <v>384</v>
      </c>
      <c r="C17" s="21" t="s">
        <v>353</v>
      </c>
      <c r="D17" s="21" t="s">
        <v>354</v>
      </c>
      <c r="E17" s="34" t="s">
        <v>385</v>
      </c>
      <c r="F17" s="21" t="s">
        <v>364</v>
      </c>
      <c r="G17" s="34" t="s">
        <v>386</v>
      </c>
      <c r="H17" s="21" t="s">
        <v>380</v>
      </c>
      <c r="I17" s="21" t="s">
        <v>359</v>
      </c>
      <c r="J17" s="34" t="s">
        <v>385</v>
      </c>
    </row>
    <row r="18" ht="18.75" customHeight="1" spans="1:10">
      <c r="A18" s="205" t="s">
        <v>301</v>
      </c>
      <c r="B18" s="21" t="s">
        <v>384</v>
      </c>
      <c r="C18" s="21" t="s">
        <v>361</v>
      </c>
      <c r="D18" s="21" t="s">
        <v>374</v>
      </c>
      <c r="E18" s="34" t="s">
        <v>387</v>
      </c>
      <c r="F18" s="21" t="s">
        <v>356</v>
      </c>
      <c r="G18" s="34" t="s">
        <v>365</v>
      </c>
      <c r="H18" s="21" t="s">
        <v>366</v>
      </c>
      <c r="I18" s="21" t="s">
        <v>367</v>
      </c>
      <c r="J18" s="34" t="s">
        <v>387</v>
      </c>
    </row>
    <row r="19" ht="18.75" customHeight="1" spans="1:10">
      <c r="A19" s="205" t="s">
        <v>301</v>
      </c>
      <c r="B19" s="21" t="s">
        <v>384</v>
      </c>
      <c r="C19" s="21" t="s">
        <v>368</v>
      </c>
      <c r="D19" s="21" t="s">
        <v>369</v>
      </c>
      <c r="E19" s="34" t="s">
        <v>388</v>
      </c>
      <c r="F19" s="21" t="s">
        <v>356</v>
      </c>
      <c r="G19" s="34" t="s">
        <v>365</v>
      </c>
      <c r="H19" s="21" t="s">
        <v>366</v>
      </c>
      <c r="I19" s="21" t="s">
        <v>367</v>
      </c>
      <c r="J19" s="34" t="s">
        <v>389</v>
      </c>
    </row>
    <row r="20" ht="18.75" customHeight="1" spans="1:10">
      <c r="A20" s="205" t="s">
        <v>293</v>
      </c>
      <c r="B20" s="21" t="s">
        <v>390</v>
      </c>
      <c r="C20" s="21" t="s">
        <v>353</v>
      </c>
      <c r="D20" s="21" t="s">
        <v>372</v>
      </c>
      <c r="E20" s="34" t="s">
        <v>391</v>
      </c>
      <c r="F20" s="21" t="s">
        <v>364</v>
      </c>
      <c r="G20" s="34" t="s">
        <v>365</v>
      </c>
      <c r="H20" s="21" t="s">
        <v>366</v>
      </c>
      <c r="I20" s="21" t="s">
        <v>367</v>
      </c>
      <c r="J20" s="34" t="s">
        <v>392</v>
      </c>
    </row>
    <row r="21" ht="18.75" customHeight="1" spans="1:10">
      <c r="A21" s="205" t="s">
        <v>293</v>
      </c>
      <c r="B21" s="21" t="s">
        <v>390</v>
      </c>
      <c r="C21" s="21" t="s">
        <v>361</v>
      </c>
      <c r="D21" s="21" t="s">
        <v>374</v>
      </c>
      <c r="E21" s="34" t="s">
        <v>393</v>
      </c>
      <c r="F21" s="21" t="s">
        <v>364</v>
      </c>
      <c r="G21" s="34" t="s">
        <v>365</v>
      </c>
      <c r="H21" s="21" t="s">
        <v>366</v>
      </c>
      <c r="I21" s="21" t="s">
        <v>367</v>
      </c>
      <c r="J21" s="34" t="s">
        <v>392</v>
      </c>
    </row>
    <row r="22" ht="18.75" customHeight="1" spans="1:10">
      <c r="A22" s="205" t="s">
        <v>293</v>
      </c>
      <c r="B22" s="21" t="s">
        <v>390</v>
      </c>
      <c r="C22" s="21" t="s">
        <v>368</v>
      </c>
      <c r="D22" s="21" t="s">
        <v>369</v>
      </c>
      <c r="E22" s="34" t="s">
        <v>388</v>
      </c>
      <c r="F22" s="21" t="s">
        <v>364</v>
      </c>
      <c r="G22" s="34" t="s">
        <v>365</v>
      </c>
      <c r="H22" s="21" t="s">
        <v>366</v>
      </c>
      <c r="I22" s="21" t="s">
        <v>367</v>
      </c>
      <c r="J22" s="34" t="s">
        <v>392</v>
      </c>
    </row>
    <row r="23" ht="18.75" customHeight="1" spans="1:10">
      <c r="A23" s="205" t="s">
        <v>327</v>
      </c>
      <c r="B23" s="21" t="s">
        <v>394</v>
      </c>
      <c r="C23" s="21" t="s">
        <v>353</v>
      </c>
      <c r="D23" s="21" t="s">
        <v>372</v>
      </c>
      <c r="E23" s="34" t="s">
        <v>395</v>
      </c>
      <c r="F23" s="21" t="s">
        <v>356</v>
      </c>
      <c r="G23" s="34" t="s">
        <v>396</v>
      </c>
      <c r="H23" s="21" t="s">
        <v>358</v>
      </c>
      <c r="I23" s="21" t="s">
        <v>359</v>
      </c>
      <c r="J23" s="34" t="s">
        <v>397</v>
      </c>
    </row>
    <row r="24" ht="18.75" customHeight="1" spans="1:10">
      <c r="A24" s="205" t="s">
        <v>327</v>
      </c>
      <c r="B24" s="21" t="s">
        <v>394</v>
      </c>
      <c r="C24" s="21" t="s">
        <v>361</v>
      </c>
      <c r="D24" s="21" t="s">
        <v>374</v>
      </c>
      <c r="E24" s="34" t="s">
        <v>398</v>
      </c>
      <c r="F24" s="21" t="s">
        <v>399</v>
      </c>
      <c r="G24" s="34" t="s">
        <v>365</v>
      </c>
      <c r="H24" s="21" t="s">
        <v>366</v>
      </c>
      <c r="I24" s="21" t="s">
        <v>367</v>
      </c>
      <c r="J24" s="34" t="s">
        <v>397</v>
      </c>
    </row>
    <row r="25" ht="18.75" customHeight="1" spans="1:10">
      <c r="A25" s="205" t="s">
        <v>327</v>
      </c>
      <c r="B25" s="21" t="s">
        <v>394</v>
      </c>
      <c r="C25" s="21" t="s">
        <v>368</v>
      </c>
      <c r="D25" s="21" t="s">
        <v>369</v>
      </c>
      <c r="E25" s="34" t="s">
        <v>388</v>
      </c>
      <c r="F25" s="21" t="s">
        <v>364</v>
      </c>
      <c r="G25" s="34" t="s">
        <v>365</v>
      </c>
      <c r="H25" s="21" t="s">
        <v>366</v>
      </c>
      <c r="I25" s="21" t="s">
        <v>367</v>
      </c>
      <c r="J25" s="34" t="s">
        <v>397</v>
      </c>
    </row>
    <row r="26" ht="18.75" customHeight="1" spans="1:10">
      <c r="A26" s="205" t="s">
        <v>335</v>
      </c>
      <c r="B26" s="21" t="s">
        <v>400</v>
      </c>
      <c r="C26" s="21" t="s">
        <v>353</v>
      </c>
      <c r="D26" s="21" t="s">
        <v>401</v>
      </c>
      <c r="E26" s="34" t="s">
        <v>401</v>
      </c>
      <c r="F26" s="21" t="s">
        <v>356</v>
      </c>
      <c r="G26" s="34" t="s">
        <v>402</v>
      </c>
      <c r="H26" s="21" t="s">
        <v>403</v>
      </c>
      <c r="I26" s="21" t="s">
        <v>359</v>
      </c>
      <c r="J26" s="34" t="s">
        <v>400</v>
      </c>
    </row>
    <row r="27" ht="18.75" customHeight="1" spans="1:10">
      <c r="A27" s="205" t="s">
        <v>335</v>
      </c>
      <c r="B27" s="21" t="s">
        <v>400</v>
      </c>
      <c r="C27" s="21" t="s">
        <v>361</v>
      </c>
      <c r="D27" s="21" t="s">
        <v>374</v>
      </c>
      <c r="E27" s="34" t="s">
        <v>375</v>
      </c>
      <c r="F27" s="21" t="s">
        <v>364</v>
      </c>
      <c r="G27" s="34" t="s">
        <v>365</v>
      </c>
      <c r="H27" s="21" t="s">
        <v>366</v>
      </c>
      <c r="I27" s="21" t="s">
        <v>367</v>
      </c>
      <c r="J27" s="34" t="s">
        <v>404</v>
      </c>
    </row>
    <row r="28" ht="18.75" customHeight="1" spans="1:10">
      <c r="A28" s="205" t="s">
        <v>335</v>
      </c>
      <c r="B28" s="21" t="s">
        <v>400</v>
      </c>
      <c r="C28" s="21" t="s">
        <v>368</v>
      </c>
      <c r="D28" s="21" t="s">
        <v>369</v>
      </c>
      <c r="E28" s="34" t="s">
        <v>376</v>
      </c>
      <c r="F28" s="21" t="s">
        <v>356</v>
      </c>
      <c r="G28" s="34" t="s">
        <v>365</v>
      </c>
      <c r="H28" s="21" t="s">
        <v>366</v>
      </c>
      <c r="I28" s="21" t="s">
        <v>367</v>
      </c>
      <c r="J28" s="34" t="s">
        <v>405</v>
      </c>
    </row>
    <row r="29" ht="18.75" customHeight="1" spans="1:10">
      <c r="A29" s="205" t="s">
        <v>317</v>
      </c>
      <c r="B29" s="21" t="s">
        <v>406</v>
      </c>
      <c r="C29" s="21" t="s">
        <v>353</v>
      </c>
      <c r="D29" s="21" t="s">
        <v>372</v>
      </c>
      <c r="E29" s="34" t="s">
        <v>372</v>
      </c>
      <c r="F29" s="21" t="s">
        <v>364</v>
      </c>
      <c r="G29" s="34" t="s">
        <v>373</v>
      </c>
      <c r="H29" s="21" t="s">
        <v>366</v>
      </c>
      <c r="I29" s="21" t="s">
        <v>367</v>
      </c>
      <c r="J29" s="34" t="s">
        <v>406</v>
      </c>
    </row>
    <row r="30" ht="18.75" customHeight="1" spans="1:10">
      <c r="A30" s="205" t="s">
        <v>317</v>
      </c>
      <c r="B30" s="21" t="s">
        <v>406</v>
      </c>
      <c r="C30" s="21" t="s">
        <v>361</v>
      </c>
      <c r="D30" s="21" t="s">
        <v>374</v>
      </c>
      <c r="E30" s="34" t="s">
        <v>375</v>
      </c>
      <c r="F30" s="21" t="s">
        <v>364</v>
      </c>
      <c r="G30" s="34" t="s">
        <v>373</v>
      </c>
      <c r="H30" s="21" t="s">
        <v>366</v>
      </c>
      <c r="I30" s="21" t="s">
        <v>367</v>
      </c>
      <c r="J30" s="34" t="s">
        <v>406</v>
      </c>
    </row>
    <row r="31" ht="18.75" customHeight="1" spans="1:10">
      <c r="A31" s="205" t="s">
        <v>317</v>
      </c>
      <c r="B31" s="21" t="s">
        <v>406</v>
      </c>
      <c r="C31" s="21" t="s">
        <v>368</v>
      </c>
      <c r="D31" s="21" t="s">
        <v>369</v>
      </c>
      <c r="E31" s="34" t="s">
        <v>376</v>
      </c>
      <c r="F31" s="21" t="s">
        <v>364</v>
      </c>
      <c r="G31" s="34" t="s">
        <v>373</v>
      </c>
      <c r="H31" s="21" t="s">
        <v>366</v>
      </c>
      <c r="I31" s="21" t="s">
        <v>367</v>
      </c>
      <c r="J31" s="34" t="s">
        <v>406</v>
      </c>
    </row>
    <row r="32" ht="18.75" customHeight="1" spans="1:10">
      <c r="A32" s="205" t="s">
        <v>321</v>
      </c>
      <c r="B32" s="21" t="s">
        <v>407</v>
      </c>
      <c r="C32" s="21" t="s">
        <v>353</v>
      </c>
      <c r="D32" s="21" t="s">
        <v>354</v>
      </c>
      <c r="E32" s="34" t="s">
        <v>408</v>
      </c>
      <c r="F32" s="21" t="s">
        <v>356</v>
      </c>
      <c r="G32" s="34" t="s">
        <v>153</v>
      </c>
      <c r="H32" s="21" t="s">
        <v>409</v>
      </c>
      <c r="I32" s="21" t="s">
        <v>359</v>
      </c>
      <c r="J32" s="34" t="s">
        <v>410</v>
      </c>
    </row>
    <row r="33" ht="18.75" customHeight="1" spans="1:10">
      <c r="A33" s="205" t="s">
        <v>321</v>
      </c>
      <c r="B33" s="21" t="s">
        <v>407</v>
      </c>
      <c r="C33" s="21" t="s">
        <v>361</v>
      </c>
      <c r="D33" s="21" t="s">
        <v>374</v>
      </c>
      <c r="E33" s="34" t="s">
        <v>374</v>
      </c>
      <c r="F33" s="21" t="s">
        <v>356</v>
      </c>
      <c r="G33" s="34" t="s">
        <v>365</v>
      </c>
      <c r="H33" s="21" t="s">
        <v>366</v>
      </c>
      <c r="I33" s="21" t="s">
        <v>367</v>
      </c>
      <c r="J33" s="34" t="s">
        <v>410</v>
      </c>
    </row>
    <row r="34" ht="18.75" customHeight="1" spans="1:10">
      <c r="A34" s="205" t="s">
        <v>321</v>
      </c>
      <c r="B34" s="21" t="s">
        <v>407</v>
      </c>
      <c r="C34" s="21" t="s">
        <v>368</v>
      </c>
      <c r="D34" s="21" t="s">
        <v>369</v>
      </c>
      <c r="E34" s="34" t="s">
        <v>374</v>
      </c>
      <c r="F34" s="21" t="s">
        <v>356</v>
      </c>
      <c r="G34" s="34" t="s">
        <v>365</v>
      </c>
      <c r="H34" s="21" t="s">
        <v>366</v>
      </c>
      <c r="I34" s="21" t="s">
        <v>367</v>
      </c>
      <c r="J34" s="34" t="s">
        <v>410</v>
      </c>
    </row>
    <row r="35" ht="18.75" customHeight="1" spans="1:10">
      <c r="A35" s="205" t="s">
        <v>339</v>
      </c>
      <c r="B35" s="21" t="s">
        <v>411</v>
      </c>
      <c r="C35" s="21" t="s">
        <v>353</v>
      </c>
      <c r="D35" s="21" t="s">
        <v>372</v>
      </c>
      <c r="E35" s="34" t="s">
        <v>372</v>
      </c>
      <c r="F35" s="21" t="s">
        <v>364</v>
      </c>
      <c r="G35" s="34" t="s">
        <v>373</v>
      </c>
      <c r="H35" s="21" t="s">
        <v>366</v>
      </c>
      <c r="I35" s="21" t="s">
        <v>367</v>
      </c>
      <c r="J35" s="34" t="s">
        <v>411</v>
      </c>
    </row>
    <row r="36" ht="18.75" customHeight="1" spans="1:10">
      <c r="A36" s="205" t="s">
        <v>339</v>
      </c>
      <c r="B36" s="21" t="s">
        <v>411</v>
      </c>
      <c r="C36" s="21" t="s">
        <v>361</v>
      </c>
      <c r="D36" s="21" t="s">
        <v>374</v>
      </c>
      <c r="E36" s="34" t="s">
        <v>375</v>
      </c>
      <c r="F36" s="21" t="s">
        <v>364</v>
      </c>
      <c r="G36" s="34" t="s">
        <v>373</v>
      </c>
      <c r="H36" s="21" t="s">
        <v>366</v>
      </c>
      <c r="I36" s="21" t="s">
        <v>367</v>
      </c>
      <c r="J36" s="34" t="s">
        <v>411</v>
      </c>
    </row>
    <row r="37" ht="18.75" customHeight="1" spans="1:10">
      <c r="A37" s="205" t="s">
        <v>339</v>
      </c>
      <c r="B37" s="21" t="s">
        <v>411</v>
      </c>
      <c r="C37" s="21" t="s">
        <v>368</v>
      </c>
      <c r="D37" s="21" t="s">
        <v>369</v>
      </c>
      <c r="E37" s="34" t="s">
        <v>376</v>
      </c>
      <c r="F37" s="21" t="s">
        <v>364</v>
      </c>
      <c r="G37" s="34" t="s">
        <v>373</v>
      </c>
      <c r="H37" s="21" t="s">
        <v>366</v>
      </c>
      <c r="I37" s="21" t="s">
        <v>367</v>
      </c>
      <c r="J37" s="34" t="s">
        <v>411</v>
      </c>
    </row>
    <row r="38" ht="18.75" customHeight="1" spans="1:10">
      <c r="A38" s="205" t="s">
        <v>309</v>
      </c>
      <c r="B38" s="21" t="s">
        <v>412</v>
      </c>
      <c r="C38" s="21" t="s">
        <v>353</v>
      </c>
      <c r="D38" s="21" t="s">
        <v>372</v>
      </c>
      <c r="E38" s="34" t="s">
        <v>372</v>
      </c>
      <c r="F38" s="21" t="s">
        <v>356</v>
      </c>
      <c r="G38" s="34" t="s">
        <v>373</v>
      </c>
      <c r="H38" s="21" t="s">
        <v>366</v>
      </c>
      <c r="I38" s="21" t="s">
        <v>367</v>
      </c>
      <c r="J38" s="34" t="s">
        <v>412</v>
      </c>
    </row>
    <row r="39" ht="18.75" customHeight="1" spans="1:10">
      <c r="A39" s="205" t="s">
        <v>309</v>
      </c>
      <c r="B39" s="21" t="s">
        <v>412</v>
      </c>
      <c r="C39" s="21" t="s">
        <v>361</v>
      </c>
      <c r="D39" s="21" t="s">
        <v>374</v>
      </c>
      <c r="E39" s="34" t="s">
        <v>375</v>
      </c>
      <c r="F39" s="21" t="s">
        <v>356</v>
      </c>
      <c r="G39" s="34" t="s">
        <v>373</v>
      </c>
      <c r="H39" s="21" t="s">
        <v>366</v>
      </c>
      <c r="I39" s="21" t="s">
        <v>367</v>
      </c>
      <c r="J39" s="34" t="s">
        <v>412</v>
      </c>
    </row>
    <row r="40" ht="18.75" customHeight="1" spans="1:10">
      <c r="A40" s="205" t="s">
        <v>309</v>
      </c>
      <c r="B40" s="21" t="s">
        <v>412</v>
      </c>
      <c r="C40" s="21" t="s">
        <v>368</v>
      </c>
      <c r="D40" s="21" t="s">
        <v>369</v>
      </c>
      <c r="E40" s="34" t="s">
        <v>376</v>
      </c>
      <c r="F40" s="21" t="s">
        <v>356</v>
      </c>
      <c r="G40" s="34" t="s">
        <v>373</v>
      </c>
      <c r="H40" s="21" t="s">
        <v>366</v>
      </c>
      <c r="I40" s="21" t="s">
        <v>367</v>
      </c>
      <c r="J40" s="34" t="s">
        <v>412</v>
      </c>
    </row>
    <row r="41" ht="18.75" customHeight="1" spans="1:10">
      <c r="A41" s="205" t="s">
        <v>323</v>
      </c>
      <c r="B41" s="21" t="s">
        <v>413</v>
      </c>
      <c r="C41" s="21" t="s">
        <v>353</v>
      </c>
      <c r="D41" s="21" t="s">
        <v>354</v>
      </c>
      <c r="E41" s="34" t="s">
        <v>414</v>
      </c>
      <c r="F41" s="21" t="s">
        <v>356</v>
      </c>
      <c r="G41" s="34" t="s">
        <v>151</v>
      </c>
      <c r="H41" s="21" t="s">
        <v>409</v>
      </c>
      <c r="I41" s="21" t="s">
        <v>359</v>
      </c>
      <c r="J41" s="34" t="s">
        <v>415</v>
      </c>
    </row>
    <row r="42" ht="18.75" customHeight="1" spans="1:10">
      <c r="A42" s="205" t="s">
        <v>323</v>
      </c>
      <c r="B42" s="21" t="s">
        <v>413</v>
      </c>
      <c r="C42" s="21" t="s">
        <v>361</v>
      </c>
      <c r="D42" s="21" t="s">
        <v>374</v>
      </c>
      <c r="E42" s="34" t="s">
        <v>374</v>
      </c>
      <c r="F42" s="21" t="s">
        <v>356</v>
      </c>
      <c r="G42" s="34" t="s">
        <v>365</v>
      </c>
      <c r="H42" s="21" t="s">
        <v>366</v>
      </c>
      <c r="I42" s="21" t="s">
        <v>367</v>
      </c>
      <c r="J42" s="34" t="s">
        <v>415</v>
      </c>
    </row>
    <row r="43" ht="18.75" customHeight="1" spans="1:10">
      <c r="A43" s="205" t="s">
        <v>323</v>
      </c>
      <c r="B43" s="21" t="s">
        <v>413</v>
      </c>
      <c r="C43" s="21" t="s">
        <v>368</v>
      </c>
      <c r="D43" s="21" t="s">
        <v>369</v>
      </c>
      <c r="E43" s="34" t="s">
        <v>369</v>
      </c>
      <c r="F43" s="21" t="s">
        <v>356</v>
      </c>
      <c r="G43" s="34" t="s">
        <v>365</v>
      </c>
      <c r="H43" s="21" t="s">
        <v>366</v>
      </c>
      <c r="I43" s="21" t="s">
        <v>367</v>
      </c>
      <c r="J43" s="34" t="s">
        <v>416</v>
      </c>
    </row>
    <row r="44" ht="18.75" customHeight="1" spans="1:10">
      <c r="A44" s="205" t="s">
        <v>297</v>
      </c>
      <c r="B44" s="21" t="s">
        <v>417</v>
      </c>
      <c r="C44" s="21" t="s">
        <v>353</v>
      </c>
      <c r="D44" s="21" t="s">
        <v>372</v>
      </c>
      <c r="E44" s="34" t="s">
        <v>372</v>
      </c>
      <c r="F44" s="21" t="s">
        <v>356</v>
      </c>
      <c r="G44" s="34" t="s">
        <v>373</v>
      </c>
      <c r="H44" s="21" t="s">
        <v>366</v>
      </c>
      <c r="I44" s="21" t="s">
        <v>367</v>
      </c>
      <c r="J44" s="34" t="s">
        <v>418</v>
      </c>
    </row>
    <row r="45" ht="18.75" customHeight="1" spans="1:10">
      <c r="A45" s="205" t="s">
        <v>297</v>
      </c>
      <c r="B45" s="21" t="s">
        <v>417</v>
      </c>
      <c r="C45" s="21" t="s">
        <v>361</v>
      </c>
      <c r="D45" s="21" t="s">
        <v>374</v>
      </c>
      <c r="E45" s="34" t="s">
        <v>375</v>
      </c>
      <c r="F45" s="21" t="s">
        <v>356</v>
      </c>
      <c r="G45" s="34" t="s">
        <v>373</v>
      </c>
      <c r="H45" s="21" t="s">
        <v>366</v>
      </c>
      <c r="I45" s="21" t="s">
        <v>367</v>
      </c>
      <c r="J45" s="34" t="s">
        <v>418</v>
      </c>
    </row>
    <row r="46" ht="18.75" customHeight="1" spans="1:10">
      <c r="A46" s="205" t="s">
        <v>297</v>
      </c>
      <c r="B46" s="21" t="s">
        <v>417</v>
      </c>
      <c r="C46" s="21" t="s">
        <v>368</v>
      </c>
      <c r="D46" s="21" t="s">
        <v>369</v>
      </c>
      <c r="E46" s="34" t="s">
        <v>419</v>
      </c>
      <c r="F46" s="21" t="s">
        <v>356</v>
      </c>
      <c r="G46" s="34" t="s">
        <v>365</v>
      </c>
      <c r="H46" s="21" t="s">
        <v>366</v>
      </c>
      <c r="I46" s="21" t="s">
        <v>367</v>
      </c>
      <c r="J46" s="34" t="s">
        <v>418</v>
      </c>
    </row>
    <row r="47" ht="18.75" customHeight="1" spans="1:10">
      <c r="A47" s="205" t="s">
        <v>331</v>
      </c>
      <c r="B47" s="21" t="s">
        <v>420</v>
      </c>
      <c r="C47" s="21" t="s">
        <v>353</v>
      </c>
      <c r="D47" s="21" t="s">
        <v>401</v>
      </c>
      <c r="E47" s="34" t="s">
        <v>421</v>
      </c>
      <c r="F47" s="21" t="s">
        <v>422</v>
      </c>
      <c r="G47" s="34" t="s">
        <v>357</v>
      </c>
      <c r="H47" s="21" t="s">
        <v>403</v>
      </c>
      <c r="I47" s="21" t="s">
        <v>359</v>
      </c>
      <c r="J47" s="34" t="s">
        <v>331</v>
      </c>
    </row>
    <row r="48" ht="18.75" customHeight="1" spans="1:10">
      <c r="A48" s="205" t="s">
        <v>331</v>
      </c>
      <c r="B48" s="21" t="s">
        <v>420</v>
      </c>
      <c r="C48" s="21" t="s">
        <v>353</v>
      </c>
      <c r="D48" s="21" t="s">
        <v>423</v>
      </c>
      <c r="E48" s="34" t="s">
        <v>424</v>
      </c>
      <c r="F48" s="21" t="s">
        <v>422</v>
      </c>
      <c r="G48" s="34" t="s">
        <v>425</v>
      </c>
      <c r="H48" s="21" t="s">
        <v>426</v>
      </c>
      <c r="I48" s="21" t="s">
        <v>359</v>
      </c>
      <c r="J48" s="34" t="s">
        <v>421</v>
      </c>
    </row>
    <row r="49" ht="18.75" customHeight="1" spans="1:10">
      <c r="A49" s="205" t="s">
        <v>331</v>
      </c>
      <c r="B49" s="21" t="s">
        <v>420</v>
      </c>
      <c r="C49" s="21" t="s">
        <v>361</v>
      </c>
      <c r="D49" s="21" t="s">
        <v>374</v>
      </c>
      <c r="E49" s="34" t="s">
        <v>427</v>
      </c>
      <c r="F49" s="21" t="s">
        <v>364</v>
      </c>
      <c r="G49" s="34" t="s">
        <v>428</v>
      </c>
      <c r="H49" s="21" t="s">
        <v>366</v>
      </c>
      <c r="I49" s="21" t="s">
        <v>367</v>
      </c>
      <c r="J49" s="34" t="s">
        <v>427</v>
      </c>
    </row>
    <row r="50" ht="18.75" customHeight="1" spans="1:10">
      <c r="A50" s="205" t="s">
        <v>331</v>
      </c>
      <c r="B50" s="21" t="s">
        <v>420</v>
      </c>
      <c r="C50" s="21" t="s">
        <v>368</v>
      </c>
      <c r="D50" s="21" t="s">
        <v>369</v>
      </c>
      <c r="E50" s="34" t="s">
        <v>429</v>
      </c>
      <c r="F50" s="21" t="s">
        <v>364</v>
      </c>
      <c r="G50" s="34" t="s">
        <v>365</v>
      </c>
      <c r="H50" s="21" t="s">
        <v>366</v>
      </c>
      <c r="I50" s="21" t="s">
        <v>367</v>
      </c>
      <c r="J50" s="34" t="s">
        <v>430</v>
      </c>
    </row>
    <row r="51" ht="18.75" customHeight="1" spans="1:10">
      <c r="A51" s="205" t="s">
        <v>319</v>
      </c>
      <c r="B51" s="21" t="s">
        <v>431</v>
      </c>
      <c r="C51" s="21" t="s">
        <v>353</v>
      </c>
      <c r="D51" s="21" t="s">
        <v>423</v>
      </c>
      <c r="E51" s="34" t="s">
        <v>424</v>
      </c>
      <c r="F51" s="21" t="s">
        <v>356</v>
      </c>
      <c r="G51" s="34" t="s">
        <v>432</v>
      </c>
      <c r="H51" s="21" t="s">
        <v>433</v>
      </c>
      <c r="I51" s="21" t="s">
        <v>359</v>
      </c>
      <c r="J51" s="34" t="s">
        <v>431</v>
      </c>
    </row>
    <row r="52" ht="18.75" customHeight="1" spans="1:10">
      <c r="A52" s="205" t="s">
        <v>319</v>
      </c>
      <c r="B52" s="21" t="s">
        <v>431</v>
      </c>
      <c r="C52" s="21" t="s">
        <v>361</v>
      </c>
      <c r="D52" s="21" t="s">
        <v>362</v>
      </c>
      <c r="E52" s="34" t="s">
        <v>434</v>
      </c>
      <c r="F52" s="21" t="s">
        <v>364</v>
      </c>
      <c r="G52" s="34" t="s">
        <v>365</v>
      </c>
      <c r="H52" s="21" t="s">
        <v>366</v>
      </c>
      <c r="I52" s="21" t="s">
        <v>367</v>
      </c>
      <c r="J52" s="34" t="s">
        <v>431</v>
      </c>
    </row>
    <row r="53" ht="18.75" customHeight="1" spans="1:10">
      <c r="A53" s="205" t="s">
        <v>319</v>
      </c>
      <c r="B53" s="21" t="s">
        <v>431</v>
      </c>
      <c r="C53" s="21" t="s">
        <v>368</v>
      </c>
      <c r="D53" s="21" t="s">
        <v>369</v>
      </c>
      <c r="E53" s="34" t="s">
        <v>388</v>
      </c>
      <c r="F53" s="21" t="s">
        <v>364</v>
      </c>
      <c r="G53" s="34" t="s">
        <v>365</v>
      </c>
      <c r="H53" s="21" t="s">
        <v>366</v>
      </c>
      <c r="I53" s="21" t="s">
        <v>367</v>
      </c>
      <c r="J53" s="34" t="s">
        <v>431</v>
      </c>
    </row>
    <row r="54" ht="18.75" customHeight="1" spans="1:10">
      <c r="A54" s="205" t="s">
        <v>329</v>
      </c>
      <c r="B54" s="21" t="s">
        <v>435</v>
      </c>
      <c r="C54" s="21" t="s">
        <v>353</v>
      </c>
      <c r="D54" s="21" t="s">
        <v>423</v>
      </c>
      <c r="E54" s="34" t="s">
        <v>424</v>
      </c>
      <c r="F54" s="21" t="s">
        <v>356</v>
      </c>
      <c r="G54" s="34" t="s">
        <v>436</v>
      </c>
      <c r="H54" s="21" t="s">
        <v>433</v>
      </c>
      <c r="I54" s="21" t="s">
        <v>359</v>
      </c>
      <c r="J54" s="34" t="s">
        <v>435</v>
      </c>
    </row>
    <row r="55" ht="18.75" customHeight="1" spans="1:10">
      <c r="A55" s="205" t="s">
        <v>329</v>
      </c>
      <c r="B55" s="21" t="s">
        <v>435</v>
      </c>
      <c r="C55" s="21" t="s">
        <v>361</v>
      </c>
      <c r="D55" s="21" t="s">
        <v>374</v>
      </c>
      <c r="E55" s="34" t="s">
        <v>437</v>
      </c>
      <c r="F55" s="21" t="s">
        <v>364</v>
      </c>
      <c r="G55" s="34" t="s">
        <v>365</v>
      </c>
      <c r="H55" s="21" t="s">
        <v>366</v>
      </c>
      <c r="I55" s="21" t="s">
        <v>367</v>
      </c>
      <c r="J55" s="34" t="s">
        <v>435</v>
      </c>
    </row>
    <row r="56" ht="18.75" customHeight="1" spans="1:10">
      <c r="A56" s="205" t="s">
        <v>329</v>
      </c>
      <c r="B56" s="21" t="s">
        <v>435</v>
      </c>
      <c r="C56" s="21" t="s">
        <v>368</v>
      </c>
      <c r="D56" s="21" t="s">
        <v>369</v>
      </c>
      <c r="E56" s="34" t="s">
        <v>388</v>
      </c>
      <c r="F56" s="21" t="s">
        <v>364</v>
      </c>
      <c r="G56" s="34" t="s">
        <v>365</v>
      </c>
      <c r="H56" s="21" t="s">
        <v>366</v>
      </c>
      <c r="I56" s="21" t="s">
        <v>367</v>
      </c>
      <c r="J56" s="34" t="s">
        <v>435</v>
      </c>
    </row>
    <row r="57" ht="18.75" customHeight="1" spans="1:10">
      <c r="A57" s="205" t="s">
        <v>288</v>
      </c>
      <c r="B57" s="21" t="s">
        <v>438</v>
      </c>
      <c r="C57" s="21" t="s">
        <v>353</v>
      </c>
      <c r="D57" s="21" t="s">
        <v>354</v>
      </c>
      <c r="E57" s="34" t="s">
        <v>439</v>
      </c>
      <c r="F57" s="21" t="s">
        <v>356</v>
      </c>
      <c r="G57" s="34" t="s">
        <v>440</v>
      </c>
      <c r="H57" s="21" t="s">
        <v>358</v>
      </c>
      <c r="I57" s="21" t="s">
        <v>359</v>
      </c>
      <c r="J57" s="34" t="s">
        <v>438</v>
      </c>
    </row>
    <row r="58" ht="18.75" customHeight="1" spans="1:10">
      <c r="A58" s="205" t="s">
        <v>288</v>
      </c>
      <c r="B58" s="21" t="s">
        <v>438</v>
      </c>
      <c r="C58" s="21" t="s">
        <v>361</v>
      </c>
      <c r="D58" s="21" t="s">
        <v>374</v>
      </c>
      <c r="E58" s="34" t="s">
        <v>441</v>
      </c>
      <c r="F58" s="21" t="s">
        <v>364</v>
      </c>
      <c r="G58" s="34" t="s">
        <v>365</v>
      </c>
      <c r="H58" s="21" t="s">
        <v>366</v>
      </c>
      <c r="I58" s="21" t="s">
        <v>367</v>
      </c>
      <c r="J58" s="34" t="s">
        <v>438</v>
      </c>
    </row>
    <row r="59" ht="18.75" customHeight="1" spans="1:10">
      <c r="A59" s="205" t="s">
        <v>288</v>
      </c>
      <c r="B59" s="21" t="s">
        <v>438</v>
      </c>
      <c r="C59" s="21" t="s">
        <v>368</v>
      </c>
      <c r="D59" s="21" t="s">
        <v>369</v>
      </c>
      <c r="E59" s="34" t="s">
        <v>442</v>
      </c>
      <c r="F59" s="21" t="s">
        <v>364</v>
      </c>
      <c r="G59" s="34" t="s">
        <v>365</v>
      </c>
      <c r="H59" s="21" t="s">
        <v>366</v>
      </c>
      <c r="I59" s="21" t="s">
        <v>367</v>
      </c>
      <c r="J59" s="34" t="s">
        <v>438</v>
      </c>
    </row>
    <row r="60" ht="18.75" customHeight="1" spans="1:10">
      <c r="A60" s="205" t="s">
        <v>291</v>
      </c>
      <c r="B60" s="21" t="s">
        <v>291</v>
      </c>
      <c r="C60" s="21" t="s">
        <v>353</v>
      </c>
      <c r="D60" s="21" t="s">
        <v>354</v>
      </c>
      <c r="E60" s="34" t="s">
        <v>439</v>
      </c>
      <c r="F60" s="21" t="s">
        <v>364</v>
      </c>
      <c r="G60" s="34" t="s">
        <v>386</v>
      </c>
      <c r="H60" s="21" t="s">
        <v>358</v>
      </c>
      <c r="I60" s="21" t="s">
        <v>367</v>
      </c>
      <c r="J60" s="34" t="s">
        <v>443</v>
      </c>
    </row>
    <row r="61" ht="18.75" customHeight="1" spans="1:10">
      <c r="A61" s="205" t="s">
        <v>291</v>
      </c>
      <c r="B61" s="21" t="s">
        <v>291</v>
      </c>
      <c r="C61" s="21" t="s">
        <v>361</v>
      </c>
      <c r="D61" s="21" t="s">
        <v>374</v>
      </c>
      <c r="E61" s="34" t="s">
        <v>444</v>
      </c>
      <c r="F61" s="21" t="s">
        <v>364</v>
      </c>
      <c r="G61" s="34" t="s">
        <v>365</v>
      </c>
      <c r="H61" s="21" t="s">
        <v>366</v>
      </c>
      <c r="I61" s="21" t="s">
        <v>367</v>
      </c>
      <c r="J61" s="34" t="s">
        <v>443</v>
      </c>
    </row>
    <row r="62" ht="18.75" customHeight="1" spans="1:10">
      <c r="A62" s="205" t="s">
        <v>291</v>
      </c>
      <c r="B62" s="21" t="s">
        <v>291</v>
      </c>
      <c r="C62" s="21" t="s">
        <v>368</v>
      </c>
      <c r="D62" s="21" t="s">
        <v>369</v>
      </c>
      <c r="E62" s="34" t="s">
        <v>442</v>
      </c>
      <c r="F62" s="21" t="s">
        <v>364</v>
      </c>
      <c r="G62" s="34" t="s">
        <v>365</v>
      </c>
      <c r="H62" s="21" t="s">
        <v>366</v>
      </c>
      <c r="I62" s="21" t="s">
        <v>367</v>
      </c>
      <c r="J62" s="34" t="s">
        <v>443</v>
      </c>
    </row>
    <row r="63" ht="18.75" customHeight="1" spans="1:10">
      <c r="A63" s="205" t="s">
        <v>315</v>
      </c>
      <c r="B63" s="21" t="s">
        <v>52</v>
      </c>
      <c r="C63" s="21" t="s">
        <v>353</v>
      </c>
      <c r="D63" s="21" t="s">
        <v>372</v>
      </c>
      <c r="E63" s="34" t="s">
        <v>372</v>
      </c>
      <c r="F63" s="21" t="s">
        <v>356</v>
      </c>
      <c r="G63" s="34" t="s">
        <v>373</v>
      </c>
      <c r="H63" s="21" t="s">
        <v>366</v>
      </c>
      <c r="I63" s="21" t="s">
        <v>367</v>
      </c>
      <c r="J63" s="34" t="s">
        <v>52</v>
      </c>
    </row>
    <row r="64" ht="18.75" customHeight="1" spans="1:10">
      <c r="A64" s="205" t="s">
        <v>315</v>
      </c>
      <c r="B64" s="21" t="s">
        <v>445</v>
      </c>
      <c r="C64" s="21" t="s">
        <v>361</v>
      </c>
      <c r="D64" s="21" t="s">
        <v>362</v>
      </c>
      <c r="E64" s="34" t="s">
        <v>446</v>
      </c>
      <c r="F64" s="21" t="s">
        <v>356</v>
      </c>
      <c r="G64" s="34" t="s">
        <v>373</v>
      </c>
      <c r="H64" s="21" t="s">
        <v>366</v>
      </c>
      <c r="I64" s="21" t="s">
        <v>367</v>
      </c>
      <c r="J64" s="34" t="s">
        <v>52</v>
      </c>
    </row>
    <row r="65" ht="18.75" customHeight="1" spans="1:10">
      <c r="A65" s="205" t="s">
        <v>315</v>
      </c>
      <c r="B65" s="21" t="s">
        <v>445</v>
      </c>
      <c r="C65" s="21" t="s">
        <v>368</v>
      </c>
      <c r="D65" s="21" t="s">
        <v>369</v>
      </c>
      <c r="E65" s="34" t="s">
        <v>447</v>
      </c>
      <c r="F65" s="21" t="s">
        <v>356</v>
      </c>
      <c r="G65" s="34" t="s">
        <v>373</v>
      </c>
      <c r="H65" s="21" t="s">
        <v>366</v>
      </c>
      <c r="I65" s="21" t="s">
        <v>367</v>
      </c>
      <c r="J65" s="34" t="s">
        <v>52</v>
      </c>
    </row>
    <row r="66" ht="18.75" customHeight="1" spans="1:10">
      <c r="A66" s="205" t="s">
        <v>303</v>
      </c>
      <c r="B66" s="21" t="s">
        <v>417</v>
      </c>
      <c r="C66" s="21" t="s">
        <v>353</v>
      </c>
      <c r="D66" s="21" t="s">
        <v>372</v>
      </c>
      <c r="E66" s="34" t="s">
        <v>372</v>
      </c>
      <c r="F66" s="21" t="s">
        <v>356</v>
      </c>
      <c r="G66" s="34" t="s">
        <v>373</v>
      </c>
      <c r="H66" s="21" t="s">
        <v>366</v>
      </c>
      <c r="I66" s="21" t="s">
        <v>367</v>
      </c>
      <c r="J66" s="34" t="s">
        <v>418</v>
      </c>
    </row>
    <row r="67" ht="18.75" customHeight="1" spans="1:10">
      <c r="A67" s="205" t="s">
        <v>303</v>
      </c>
      <c r="B67" s="21" t="s">
        <v>417</v>
      </c>
      <c r="C67" s="21" t="s">
        <v>361</v>
      </c>
      <c r="D67" s="21" t="s">
        <v>374</v>
      </c>
      <c r="E67" s="34" t="s">
        <v>375</v>
      </c>
      <c r="F67" s="21" t="s">
        <v>356</v>
      </c>
      <c r="G67" s="34" t="s">
        <v>365</v>
      </c>
      <c r="H67" s="21" t="s">
        <v>366</v>
      </c>
      <c r="I67" s="21" t="s">
        <v>367</v>
      </c>
      <c r="J67" s="34" t="s">
        <v>418</v>
      </c>
    </row>
    <row r="68" ht="18.75" customHeight="1" spans="1:10">
      <c r="A68" s="205" t="s">
        <v>303</v>
      </c>
      <c r="B68" s="21" t="s">
        <v>417</v>
      </c>
      <c r="C68" s="21" t="s">
        <v>368</v>
      </c>
      <c r="D68" s="21" t="s">
        <v>369</v>
      </c>
      <c r="E68" s="34" t="s">
        <v>389</v>
      </c>
      <c r="F68" s="21" t="s">
        <v>356</v>
      </c>
      <c r="G68" s="34" t="s">
        <v>365</v>
      </c>
      <c r="H68" s="21" t="s">
        <v>366</v>
      </c>
      <c r="I68" s="21" t="s">
        <v>367</v>
      </c>
      <c r="J68" s="34" t="s">
        <v>418</v>
      </c>
    </row>
    <row r="69" ht="18.75" customHeight="1" spans="1:10">
      <c r="A69" s="205" t="s">
        <v>337</v>
      </c>
      <c r="B69" s="21" t="s">
        <v>448</v>
      </c>
      <c r="C69" s="21" t="s">
        <v>353</v>
      </c>
      <c r="D69" s="21" t="s">
        <v>372</v>
      </c>
      <c r="E69" s="34" t="s">
        <v>372</v>
      </c>
      <c r="F69" s="21" t="s">
        <v>364</v>
      </c>
      <c r="G69" s="34" t="s">
        <v>373</v>
      </c>
      <c r="H69" s="21" t="s">
        <v>366</v>
      </c>
      <c r="I69" s="21" t="s">
        <v>367</v>
      </c>
      <c r="J69" s="34" t="s">
        <v>448</v>
      </c>
    </row>
    <row r="70" ht="18.75" customHeight="1" spans="1:10">
      <c r="A70" s="205" t="s">
        <v>337</v>
      </c>
      <c r="B70" s="21" t="s">
        <v>448</v>
      </c>
      <c r="C70" s="21" t="s">
        <v>361</v>
      </c>
      <c r="D70" s="21" t="s">
        <v>374</v>
      </c>
      <c r="E70" s="34" t="s">
        <v>375</v>
      </c>
      <c r="F70" s="21" t="s">
        <v>364</v>
      </c>
      <c r="G70" s="34" t="s">
        <v>373</v>
      </c>
      <c r="H70" s="21" t="s">
        <v>366</v>
      </c>
      <c r="I70" s="21" t="s">
        <v>367</v>
      </c>
      <c r="J70" s="34" t="s">
        <v>448</v>
      </c>
    </row>
    <row r="71" ht="18.75" customHeight="1" spans="1:10">
      <c r="A71" s="205" t="s">
        <v>337</v>
      </c>
      <c r="B71" s="21" t="s">
        <v>448</v>
      </c>
      <c r="C71" s="21" t="s">
        <v>368</v>
      </c>
      <c r="D71" s="21" t="s">
        <v>369</v>
      </c>
      <c r="E71" s="34" t="s">
        <v>376</v>
      </c>
      <c r="F71" s="21" t="s">
        <v>356</v>
      </c>
      <c r="G71" s="34" t="s">
        <v>373</v>
      </c>
      <c r="H71" s="21" t="s">
        <v>366</v>
      </c>
      <c r="I71" s="21" t="s">
        <v>367</v>
      </c>
      <c r="J71" s="34" t="s">
        <v>448</v>
      </c>
    </row>
    <row r="72" ht="18.75" customHeight="1" spans="1:10">
      <c r="A72" s="205" t="s">
        <v>295</v>
      </c>
      <c r="B72" s="21" t="s">
        <v>449</v>
      </c>
      <c r="C72" s="21" t="s">
        <v>353</v>
      </c>
      <c r="D72" s="21" t="s">
        <v>372</v>
      </c>
      <c r="E72" s="34" t="s">
        <v>372</v>
      </c>
      <c r="F72" s="21" t="s">
        <v>364</v>
      </c>
      <c r="G72" s="34" t="s">
        <v>365</v>
      </c>
      <c r="H72" s="21" t="s">
        <v>366</v>
      </c>
      <c r="I72" s="21" t="s">
        <v>367</v>
      </c>
      <c r="J72" s="34" t="s">
        <v>449</v>
      </c>
    </row>
    <row r="73" ht="18.75" customHeight="1" spans="1:10">
      <c r="A73" s="205" t="s">
        <v>295</v>
      </c>
      <c r="B73" s="21" t="s">
        <v>449</v>
      </c>
      <c r="C73" s="21" t="s">
        <v>361</v>
      </c>
      <c r="D73" s="21" t="s">
        <v>374</v>
      </c>
      <c r="E73" s="34" t="s">
        <v>375</v>
      </c>
      <c r="F73" s="21" t="s">
        <v>364</v>
      </c>
      <c r="G73" s="34" t="s">
        <v>365</v>
      </c>
      <c r="H73" s="21" t="s">
        <v>366</v>
      </c>
      <c r="I73" s="21" t="s">
        <v>367</v>
      </c>
      <c r="J73" s="34" t="s">
        <v>449</v>
      </c>
    </row>
    <row r="74" ht="18.75" customHeight="1" spans="1:10">
      <c r="A74" s="205" t="s">
        <v>295</v>
      </c>
      <c r="B74" s="21" t="s">
        <v>449</v>
      </c>
      <c r="C74" s="21" t="s">
        <v>368</v>
      </c>
      <c r="D74" s="21" t="s">
        <v>369</v>
      </c>
      <c r="E74" s="34" t="s">
        <v>376</v>
      </c>
      <c r="F74" s="21" t="s">
        <v>356</v>
      </c>
      <c r="G74" s="34" t="s">
        <v>365</v>
      </c>
      <c r="H74" s="21" t="s">
        <v>366</v>
      </c>
      <c r="I74" s="21" t="s">
        <v>367</v>
      </c>
      <c r="J74" s="34" t="s">
        <v>449</v>
      </c>
    </row>
  </sheetData>
  <mergeCells count="46">
    <mergeCell ref="A2:J2"/>
    <mergeCell ref="A3:H3"/>
    <mergeCell ref="A8:A10"/>
    <mergeCell ref="A11:A13"/>
    <mergeCell ref="A14:A16"/>
    <mergeCell ref="A17:A19"/>
    <mergeCell ref="A20:A22"/>
    <mergeCell ref="A23:A25"/>
    <mergeCell ref="A26:A28"/>
    <mergeCell ref="A29:A31"/>
    <mergeCell ref="A32:A34"/>
    <mergeCell ref="A35:A37"/>
    <mergeCell ref="A38:A40"/>
    <mergeCell ref="A41:A43"/>
    <mergeCell ref="A44:A46"/>
    <mergeCell ref="A47:A50"/>
    <mergeCell ref="A51:A53"/>
    <mergeCell ref="A54:A56"/>
    <mergeCell ref="A57:A59"/>
    <mergeCell ref="A60:A62"/>
    <mergeCell ref="A63:A65"/>
    <mergeCell ref="A66:A68"/>
    <mergeCell ref="A69:A71"/>
    <mergeCell ref="A72:A74"/>
    <mergeCell ref="B8:B10"/>
    <mergeCell ref="B11:B13"/>
    <mergeCell ref="B14:B16"/>
    <mergeCell ref="B17:B19"/>
    <mergeCell ref="B20:B22"/>
    <mergeCell ref="B23:B25"/>
    <mergeCell ref="B26:B28"/>
    <mergeCell ref="B29:B31"/>
    <mergeCell ref="B32:B34"/>
    <mergeCell ref="B35:B37"/>
    <mergeCell ref="B38:B40"/>
    <mergeCell ref="B41:B43"/>
    <mergeCell ref="B44:B46"/>
    <mergeCell ref="B47:B50"/>
    <mergeCell ref="B51:B53"/>
    <mergeCell ref="B54:B56"/>
    <mergeCell ref="B57:B59"/>
    <mergeCell ref="B60:B62"/>
    <mergeCell ref="B63:B65"/>
    <mergeCell ref="B66:B68"/>
    <mergeCell ref="B69:B71"/>
    <mergeCell ref="B72:B74"/>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2025-02-07T00:55:00Z</dcterms:created>
  <dcterms:modified xsi:type="dcterms:W3CDTF">2025-02-14T01:21:43Z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462680DEC19948B1A6C5C6C55FA419A3_13</vt:lpwstr>
  </property>
  <property fmtid="{D5CDD505-2E9C-101B-9397-08002B2CF9AE}" pid="3" name="KSOProductBuildVer">
    <vt:lpwstr>2052-11.8.2.12055</vt:lpwstr>
  </property>
</Properties>
</file>