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firstSheet="3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<sst xmlns="http://schemas.openxmlformats.org/spreadsheetml/2006/main" count="2008" uniqueCount="567">
  <si>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</si>
  <si>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</si>
  <si>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</si>
  <si>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</si>
  <si>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</si>
  <si>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</si>
  <si>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</si>
  <si>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</si>
  <si>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</si>
  <si>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</si>
  <si>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</si>
  <si>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</si>
  <si>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</si>
  <si>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</si>
  <si>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</si>
  <si>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</si>
  <si>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</si>
  <si>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</si>
  <si>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</si>
  <si>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</si>
  <si>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</si>
  <si>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</si>
  <si>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</si>
  <si>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</si>
  <si>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</si>
  <si>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</si>
  <si>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</si>
  <si>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</si>
  <si>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</si>
  <si>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</si>
  <si>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</si>
  <si>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</si>
  <si>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</si>
  <si>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</si>
  <si>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</si>
  <si>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</si>
  <si>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</si>
  <si>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</si>
  <si>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</si>
  <si>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</si>
  <si>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</si>
  <si>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</si>
  <si>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</si>
  <si>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</si>
  <si>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</si>
  <si>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</si>
  <si>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</si>
  <si>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</si>
  <si>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</si>
  <si>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</si>
  <si>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</si>
  <si>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</si>
  <si>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</si>
  <si>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</si>
  <si>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</si>
  <si>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</si>
  <si>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</si>
  <si>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</si>
  <si>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</si>
  <si>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</si>
  <si>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</si>
  <si>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</si>
  <si>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</si>
  <si>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</si>
  <si>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</si>
  <si>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</si>
  <si>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</si>
  <si>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</si>
  <si>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</si>
  <si>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573</t>
  </si>
  <si>
    <t>耿马傣族佤族自治县大兴乡</t>
  </si>
  <si>
    <t>573002</t>
  </si>
  <si>
    <t>大兴乡人民政府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</si>
  <si>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</si>
  <si>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</si>
  <si>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</si>
  <si>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</si>
  <si>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</si>
  <si>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</si>
  <si>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</si>
  <si>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</si>
  <si>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</si>
  <si>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</si>
  <si>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</si>
  <si>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</si>
  <si>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</si>
  <si>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</si>
  <si>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</si>
  <si>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2010101</t>
  </si>
  <si>
    <t>2010102</t>
  </si>
  <si>
    <t>20103</t>
  </si>
  <si>
    <t>2010301</t>
  </si>
  <si>
    <t>2010302</t>
  </si>
  <si>
    <t>2010399</t>
  </si>
  <si>
    <t>20104</t>
  </si>
  <si>
    <t>2010406</t>
  </si>
  <si>
    <t>20105</t>
  </si>
  <si>
    <t>2010508</t>
  </si>
  <si>
    <t>20111</t>
  </si>
  <si>
    <t>2011101</t>
  </si>
  <si>
    <t>20129</t>
  </si>
  <si>
    <t>2012901</t>
  </si>
  <si>
    <t>20131</t>
  </si>
  <si>
    <t>2013101</t>
  </si>
  <si>
    <t>20136</t>
  </si>
  <si>
    <t>2013650</t>
  </si>
  <si>
    <t>20138</t>
  </si>
  <si>
    <t>2013899</t>
  </si>
  <si>
    <t>20139</t>
  </si>
  <si>
    <t>2013901</t>
  </si>
  <si>
    <t>204</t>
  </si>
  <si>
    <t>公共安全支出</t>
  </si>
  <si>
    <t>20402</t>
  </si>
  <si>
    <t>2040299</t>
  </si>
  <si>
    <t>207</t>
  </si>
  <si>
    <t>文化旅游体育与传媒支出</t>
  </si>
  <si>
    <t>20701</t>
  </si>
  <si>
    <t>2070199</t>
  </si>
  <si>
    <t>208</t>
  </si>
  <si>
    <t>社会保障和就业支出</t>
  </si>
  <si>
    <t>20801</t>
  </si>
  <si>
    <t>2080199</t>
  </si>
  <si>
    <t>20805</t>
  </si>
  <si>
    <t>2080501</t>
  </si>
  <si>
    <t>2080505</t>
  </si>
  <si>
    <t>20808</t>
  </si>
  <si>
    <t>2080801</t>
  </si>
  <si>
    <t>20811</t>
  </si>
  <si>
    <t>2081199</t>
  </si>
  <si>
    <t>20825</t>
  </si>
  <si>
    <t>2082502</t>
  </si>
  <si>
    <t>210</t>
  </si>
  <si>
    <t>卫生健康支出</t>
  </si>
  <si>
    <t>21007</t>
  </si>
  <si>
    <t>2100799</t>
  </si>
  <si>
    <t>21011</t>
  </si>
  <si>
    <t>2101101</t>
  </si>
  <si>
    <t>2101102</t>
  </si>
  <si>
    <t>2101199</t>
  </si>
  <si>
    <t>211</t>
  </si>
  <si>
    <t>节能环保支出</t>
  </si>
  <si>
    <t>21104</t>
  </si>
  <si>
    <t>2110402</t>
  </si>
  <si>
    <t>212</t>
  </si>
  <si>
    <t>城乡社区支出</t>
  </si>
  <si>
    <t>21201</t>
  </si>
  <si>
    <t>2120104</t>
  </si>
  <si>
    <t>21202</t>
  </si>
  <si>
    <t>2120201</t>
  </si>
  <si>
    <t>213</t>
  </si>
  <si>
    <t>农林水支出</t>
  </si>
  <si>
    <t>21301</t>
  </si>
  <si>
    <t>2130104</t>
  </si>
  <si>
    <t>2130199</t>
  </si>
  <si>
    <t>221</t>
  </si>
  <si>
    <t>住房保障支出</t>
  </si>
  <si>
    <t>22102</t>
  </si>
  <si>
    <t>2210201</t>
  </si>
  <si>
    <t>224</t>
  </si>
  <si>
    <t>灾害防治及应急管理支出</t>
  </si>
  <si>
    <t>22401</t>
  </si>
  <si>
    <t>2240101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</si>
  <si>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</si>
  <si>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</si>
  <si>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</si>
  <si>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</si>
  <si>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</si>
  <si>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</si>
  <si>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</si>
  <si>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</si>
  <si>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</si>
  <si>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</si>
  <si>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</si>
  <si>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</si>
  <si>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</si>
  <si>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</si>
  <si>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</si>
  <si>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</si>
  <si>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</si>
  <si>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</si>
  <si>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</si>
  <si>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</si>
  <si>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</si>
  <si>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</si>
  <si>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</si>
  <si>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</si>
  <si>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</si>
  <si>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</si>
  <si>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</si>
  <si>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</si>
  <si>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</si>
  <si>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</si>
  <si>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</si>
  <si>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</si>
  <si>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</si>
  <si>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</si>
  <si>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</si>
  <si>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</si>
  <si>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</si>
  <si>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</si>
  <si>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</si>
  <si>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</si>
  <si>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</si>
  <si>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</si>
  <si>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</si>
  <si>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</si>
  <si>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</si>
  <si>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</si>
  <si>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</si>
  <si>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人大事务</t>
  </si>
  <si>
    <t>行政运行</t>
  </si>
  <si>
    <t>一般行政管理事务</t>
  </si>
  <si>
    <t>政府办公厅（室）及相关机构事务</t>
  </si>
  <si>
    <t>其他政府办公厅（室）及相关机构事务支出</t>
  </si>
  <si>
    <t>发展与改革事务</t>
  </si>
  <si>
    <t>社会事业发展规划</t>
  </si>
  <si>
    <t>统计信息事务</t>
  </si>
  <si>
    <t>统计抽样调查</t>
  </si>
  <si>
    <t>纪检监察事务</t>
  </si>
  <si>
    <t>群众团体事务</t>
  </si>
  <si>
    <t>党委办公厅（室）及相关机构事务</t>
  </si>
  <si>
    <t>其他共产党事务支出</t>
  </si>
  <si>
    <t>事业运行</t>
  </si>
  <si>
    <t>市场监督管理事务</t>
  </si>
  <si>
    <t>其他市场监督管理事务</t>
  </si>
  <si>
    <t>社会工作事务</t>
  </si>
  <si>
    <t>公安</t>
  </si>
  <si>
    <t>其他公安支出</t>
  </si>
  <si>
    <t>文化和旅游</t>
  </si>
  <si>
    <t>其他文化和旅游支出</t>
  </si>
  <si>
    <t>人力资源和社会保障管理事务</t>
  </si>
  <si>
    <t>其他人力资源和社会保障管理事务支出</t>
  </si>
  <si>
    <t>行政事业单位养老支出</t>
  </si>
  <si>
    <t>行政单位离退休</t>
  </si>
  <si>
    <t>机关事业单位基本养老保险缴费支出</t>
  </si>
  <si>
    <t>抚恤</t>
  </si>
  <si>
    <t>死亡抚恤</t>
  </si>
  <si>
    <t>残疾人事业</t>
  </si>
  <si>
    <t>其他残疾人事业支出</t>
  </si>
  <si>
    <t>其他生活救助</t>
  </si>
  <si>
    <t>其他农村生活救助</t>
  </si>
  <si>
    <t>计划生育事务</t>
  </si>
  <si>
    <t>其他计划生育事务支出</t>
  </si>
  <si>
    <t>行政事业单位医疗</t>
  </si>
  <si>
    <t>行政单位医疗</t>
  </si>
  <si>
    <t>事业单位医疗</t>
  </si>
  <si>
    <t>其他行政事业单位医疗支出</t>
  </si>
  <si>
    <t>自然生态保护</t>
  </si>
  <si>
    <t>农村环境保护</t>
  </si>
  <si>
    <t>城乡社区管理事务</t>
  </si>
  <si>
    <t>城管执法</t>
  </si>
  <si>
    <t>城乡社区规划与管理</t>
  </si>
  <si>
    <t>农业农村</t>
  </si>
  <si>
    <t>其他农业农村支出</t>
  </si>
  <si>
    <t>住房改革支出</t>
  </si>
  <si>
    <t>住房公积金</t>
  </si>
  <si>
    <t>应急管理事务</t>
  </si>
  <si>
    <t>预算03表</t>
  </si>
  <si>
    <t>2025年一般公共预算“三公”经费支出预算表</t>
  </si>
  <si>
    <t>单位名称：耿马傣族佤族自治县大兴乡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</si>
  <si>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</si>
  <si>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</si>
  <si>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</si>
  <si>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</si>
  <si>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</si>
  <si>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</si>
  <si>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</si>
  <si>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</si>
  <si>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</si>
  <si>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</si>
  <si>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</si>
  <si>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</si>
  <si>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</si>
  <si>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</si>
  <si>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</si>
  <si>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</si>
  <si>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</si>
  <si>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</si>
  <si>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</si>
  <si>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</si>
  <si>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</si>
  <si>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</si>
  <si>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</si>
  <si>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</si>
  <si>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</si>
  <si>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</si>
  <si>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</si>
  <si>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</si>
  <si>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</si>
  <si>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</si>
  <si>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530926221100000278761</t>
  </si>
  <si>
    <t>行政人员工资支出</t>
  </si>
  <si>
    <t>30101</t>
  </si>
  <si>
    <t>基本工资</t>
  </si>
  <si>
    <t>530926221100000278755</t>
  </si>
  <si>
    <t>事业人员工资支出</t>
  </si>
  <si>
    <t>30102</t>
  </si>
  <si>
    <t>津贴补贴</t>
  </si>
  <si>
    <t>530926241100002340809</t>
  </si>
  <si>
    <t>乡镇岗位补贴（行政）</t>
  </si>
  <si>
    <t>530926241100002340810</t>
  </si>
  <si>
    <t>乡镇岗位补贴（事业）</t>
  </si>
  <si>
    <t>30103</t>
  </si>
  <si>
    <t>奖金</t>
  </si>
  <si>
    <t>530926231100001388981</t>
  </si>
  <si>
    <t>行政人员绩效考核奖励（2017年提高部分）</t>
  </si>
  <si>
    <t>530926231100001389008</t>
  </si>
  <si>
    <t>奖励性绩效工资</t>
  </si>
  <si>
    <t>30107</t>
  </si>
  <si>
    <t>绩效工资</t>
  </si>
  <si>
    <t>530926231100001389007</t>
  </si>
  <si>
    <t>事业人员绩效工资（2017年提高部分）</t>
  </si>
  <si>
    <t>530926231100001388985</t>
  </si>
  <si>
    <t>基础性绩效工资</t>
  </si>
  <si>
    <t>530926221100000278762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</si>
  <si>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</si>
  <si>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</si>
  <si>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</si>
  <si>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</si>
  <si>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</si>
  <si>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</si>
  <si>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</si>
  <si>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</si>
  <si>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</si>
  <si>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</si>
  <si>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</si>
  <si>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</si>
  <si>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</si>
  <si>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</si>
  <si>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</si>
  <si>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530926221100000278763</t>
  </si>
  <si>
    <t>30113</t>
  </si>
  <si>
    <t>530926231100001389023</t>
  </si>
  <si>
    <t>村（居）民小组运转经费</t>
  </si>
  <si>
    <t>30201</t>
  </si>
  <si>
    <t>办公费</t>
  </si>
  <si>
    <t>530926221100000278770</t>
  </si>
  <si>
    <t>一般公用经费</t>
  </si>
  <si>
    <t>30207</t>
  </si>
  <si>
    <t>邮电费</t>
  </si>
  <si>
    <t>30211</t>
  </si>
  <si>
    <t>差旅费</t>
  </si>
  <si>
    <t>30206</t>
  </si>
  <si>
    <t>电费</t>
  </si>
  <si>
    <t>530926241100002341525</t>
  </si>
  <si>
    <t>公务接待费（公用经费）</t>
  </si>
  <si>
    <t>30217</t>
  </si>
  <si>
    <t>530926241100002340824</t>
  </si>
  <si>
    <t>行政村工作经费</t>
  </si>
  <si>
    <t>530926221100000278769</t>
  </si>
  <si>
    <t>工会经费</t>
  </si>
  <si>
    <t>30228</t>
  </si>
  <si>
    <t>530926221100000278756</t>
  </si>
  <si>
    <t>公务用车运行维护费</t>
  </si>
  <si>
    <t>30231</t>
  </si>
  <si>
    <t>530926221100000278757</t>
  </si>
  <si>
    <t>行政人员公务交通补贴</t>
  </si>
  <si>
    <t>30239</t>
  </si>
  <si>
    <t>其他交通费用</t>
  </si>
  <si>
    <t>530926251100003824746</t>
  </si>
  <si>
    <t>残疾人就业保障金</t>
  </si>
  <si>
    <t>30299</t>
  </si>
  <si>
    <t>其他商品和服务支出</t>
  </si>
  <si>
    <t>530926221100000278764</t>
  </si>
  <si>
    <t>离退休费</t>
  </si>
  <si>
    <t>30302</t>
  </si>
  <si>
    <t>退休费</t>
  </si>
  <si>
    <t>530926241100002340837</t>
  </si>
  <si>
    <t>三支一扶补助</t>
  </si>
  <si>
    <t>30305</t>
  </si>
  <si>
    <t>生活补助</t>
  </si>
  <si>
    <t>530926241100002364041</t>
  </si>
  <si>
    <t>村下设党支部工作经费</t>
  </si>
  <si>
    <t>530926241100002364021</t>
  </si>
  <si>
    <t>村纪律监督小组工作经费</t>
  </si>
  <si>
    <t>530926241100002364040</t>
  </si>
  <si>
    <t>大岗位制生活补助</t>
  </si>
  <si>
    <t>530926241100002340836</t>
  </si>
  <si>
    <t>大岗位制财政补助人员</t>
  </si>
  <si>
    <t>530926251100003832100</t>
  </si>
  <si>
    <t>村民小组党支部书记</t>
  </si>
  <si>
    <t>530926251100003832101</t>
  </si>
  <si>
    <t>村民小组干部“一肩挑”</t>
  </si>
  <si>
    <t>530926251100003832098</t>
  </si>
  <si>
    <t>村民小组长</t>
  </si>
  <si>
    <t>530926251100003832088</t>
  </si>
  <si>
    <t>村（居）民小组副组长</t>
  </si>
  <si>
    <t>530926231100001389031</t>
  </si>
  <si>
    <t>村（社区）委员</t>
  </si>
  <si>
    <t>530926231100001389017</t>
  </si>
  <si>
    <t>村（社区）监督委员会委员</t>
  </si>
  <si>
    <t>530926231100001389036</t>
  </si>
  <si>
    <t>计划生育信息员</t>
  </si>
  <si>
    <t>530926231100001475519</t>
  </si>
  <si>
    <t>其他村（居）组织人员住房公积金</t>
  </si>
  <si>
    <t>530926231100001389015</t>
  </si>
  <si>
    <t>村（社区）干部住房公积金</t>
  </si>
  <si>
    <t>530926231100001389034</t>
  </si>
  <si>
    <t>村委会解聘人员</t>
  </si>
  <si>
    <t>530926231100001389035</t>
  </si>
  <si>
    <t>机关事业单位职工遗属生活补助</t>
  </si>
  <si>
    <t>30307</t>
  </si>
  <si>
    <t>医疗费补助</t>
  </si>
  <si>
    <t>530926251100003878208</t>
  </si>
  <si>
    <t>租车经费</t>
  </si>
  <si>
    <t>530926251100003830958</t>
  </si>
  <si>
    <t>农业有毒有害和畜牧兽医医疗津贴经费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</si>
  <si>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</si>
  <si>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</si>
  <si>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</si>
  <si>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</si>
  <si>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</si>
  <si>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</si>
  <si>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</si>
  <si>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</si>
  <si>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</si>
  <si>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530926251100004070155</t>
  </si>
  <si>
    <t>2025年全县重大项目前期工作经费</t>
  </si>
  <si>
    <t>事业发展类</t>
  </si>
  <si>
    <t>530926251100004101731</t>
  </si>
  <si>
    <t>31005</t>
  </si>
  <si>
    <t>基础设施建设</t>
  </si>
  <si>
    <t>2025年统计工作经费</t>
  </si>
  <si>
    <t>530926251100003815665</t>
  </si>
  <si>
    <t>大兴乡党政班子以及村两委班子换届运转经费</t>
  </si>
  <si>
    <t>530926251100003828620</t>
  </si>
  <si>
    <t>大兴乡建设项目资金</t>
  </si>
  <si>
    <t>530926251100003865649</t>
  </si>
  <si>
    <t>乡镇农村人居环境整治项目资金</t>
  </si>
  <si>
    <t>530926251100003815712</t>
  </si>
  <si>
    <t>乡镇人大主席团工作经费</t>
  </si>
  <si>
    <t>530926251100003821634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</si>
  <si>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</si>
  <si>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</si>
  <si>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</si>
  <si>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</si>
  <si>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</si>
  <si>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</si>
  <si>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</si>
  <si>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</si>
  <si>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</si>
  <si>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</si>
  <si>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</si>
  <si>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保障大兴乡2025年春节慰问人员工作正常开展。</t>
  </si>
  <si>
    <t>产出指标</t>
  </si>
  <si>
    <t>数量指标</t>
  </si>
  <si>
    <t>春节慰问人数</t>
  </si>
  <si>
    <t>=</t>
  </si>
  <si>
    <t>39</t>
  </si>
  <si>
    <t>人</t>
  </si>
  <si>
    <t>定量指标</t>
  </si>
  <si>
    <t>依据文件</t>
  </si>
  <si>
    <t>时效指标</t>
  </si>
  <si>
    <t>是否及时拨付</t>
  </si>
  <si>
    <t>是</t>
  </si>
  <si>
    <t>%</t>
  </si>
  <si>
    <t>定性指标</t>
  </si>
  <si>
    <t>成本指标</t>
  </si>
  <si>
    <t>经济成本指标</t>
  </si>
  <si>
    <t>24700</t>
  </si>
  <si>
    <t>元</t>
  </si>
  <si>
    <t>效益指标</t>
  </si>
  <si>
    <t>社会效益</t>
  </si>
  <si>
    <t>是否明显提升</t>
  </si>
  <si>
    <t>明显提升</t>
  </si>
  <si>
    <t>满意度指标</t>
  </si>
  <si>
    <t>服务对象满意度</t>
  </si>
  <si>
    <t>大兴乡慰问人员满意度</t>
  </si>
  <si>
    <t>&gt;=</t>
  </si>
  <si>
    <t>98</t>
  </si>
  <si>
    <t>2025年全县重大项目前期工作经费。</t>
  </si>
  <si>
    <t>质量指标</t>
  </si>
  <si>
    <t>是否按时按质完成。</t>
  </si>
  <si>
    <t>3000</t>
  </si>
  <si>
    <t>社会效益是否有所提升</t>
  </si>
  <si>
    <t>大兴乡群众满意度</t>
  </si>
  <si>
    <t>97</t>
  </si>
  <si>
    <t>保障大兴乡工作正常开展。</t>
  </si>
  <si>
    <t>是否按时拨付</t>
  </si>
  <si>
    <t>资金拨付率</t>
  </si>
  <si>
    <t>100</t>
  </si>
  <si>
    <t>30000</t>
  </si>
  <si>
    <t>是否明显提升提升</t>
  </si>
  <si>
    <t>群众满意度</t>
  </si>
  <si>
    <t>经大兴乡党委、政府充分研究分析、比较，决定计划支付2025年大兴乡街道集镇区爱国卫生“七个专项行动”项目资金150000.00元，全乡垃圾清理及各村爱国卫生“七个专项行动”项目资金200000.00元，垃圾焚烧厂运维费用150000.00元，污水处理厂运维费用100000.00元。通过该项目的实施，支付大兴乡环卫作业、人居环境清理、宣传项目、垃圾焚烧厂、污水处理厂运维项目等，完成集镇区垃圾清运650余次，各行政村人居环境清理1600余次，全乡公厕清扫1400余次，爱国卫生宣传制作人居环境宣传布标40条，发放宣传册650册，保障全年的日常垃圾车维修及垃圾焚烧厂及污水处理厂日常运维等。改善乡辖区街道、村组环境干净整洁有序，着力提高群众环境卫生与健康意识，形成健康文明新风尚，使大兴乡人居环境明显改善。</t>
  </si>
  <si>
    <t>垃圾清运惠及行政村个数</t>
  </si>
  <si>
    <t>个</t>
  </si>
  <si>
    <t>污水处理厂运维个数</t>
  </si>
  <si>
    <t>1个</t>
  </si>
  <si>
    <t>垃圾焚烧厂运维个数</t>
  </si>
  <si>
    <t>资金下达日起拨付</t>
  </si>
  <si>
    <t>&lt;=</t>
  </si>
  <si>
    <t>15</t>
  </si>
  <si>
    <t>工作日</t>
  </si>
  <si>
    <t>提升乡人居环境水平</t>
  </si>
  <si>
    <t>显著提升</t>
  </si>
  <si>
    <t>受益群众满意度</t>
  </si>
  <si>
    <t>95</t>
  </si>
  <si>
    <t>大兴乡人大在坚持党的领导，巩固党的执政地位，贯彻落实党的路线方针政策，保证宪法、法律在本行政区域的遵守和执行，保护公民、法人的各项权利等方面具有不可替代的重要地位和职责。同时，在为老百姓办事，反映老百姓的呼声，解决老百姓的困难，促进老百姓安 居乐业等方面发挥着重要作用。要从巩固党的执政基础、推进依法治国、推进国家治理体系和治理能力现代化的高度，充分认识乡人大作为基层地方国家权力机关的地位和作用，切实加强乡人大建设，提高乡人大工作水平，为促进地方 经济社会发展、保障人民安居乐业作出积极贡献，为全面推进依 法治国、推动人民代表大会制度与时俱进发挥作用。</t>
  </si>
  <si>
    <t>项目任务完成率</t>
  </si>
  <si>
    <t>"反映基层人大按计划完成补助项目的情况。项目任务完成率=各州市获补助项目完成数/补助项目计划数*100%"</t>
  </si>
  <si>
    <t>大兴乡人大在坚持 党的领导，巩固党的执政地位，贯彻落实党的路线方针政策，保 证宪法、法律在本行政区域的遵守和执行，保护公民、法人的各 项权利等方面具有不可替代的重要地位和职责。同时，在为老百姓办事，反映老百姓的呼声，解决老百姓的困难，促进老百姓安 居乐业等方面发挥着重要作用。要从巩固党的执政基础、推进依 法治国、推进国家治理体系和治理能力现代化的高度，充分认识 乡人大作为基层地方国家权力机关的地位和作用，切实加 强乡人大建设，提高乡人大工作水平，为促进地方 经济社会发展、保障人民安居乐业作出积极贡献，为全面推进依 法治国、推动人民代表大会制度与时俱进发挥作用。</t>
  </si>
  <si>
    <t>州市经费使用合规率</t>
  </si>
  <si>
    <t>"反映基层人大合规使用经费的情况。州市经费使用合规率=合规使用额/拨付额*100%"</t>
  </si>
  <si>
    <t>经费拨款及时率</t>
  </si>
  <si>
    <t>"反映经费拨款的及时性。经费拨款及时率=时限内拨付到州市补助经费/应拨付额*100%"</t>
  </si>
  <si>
    <t>基层人大工作环境改善</t>
  </si>
  <si>
    <t>明显改善</t>
  </si>
  <si>
    <t>反映项目实施后基层人大办公环境及现代信息化水平的改善情况。</t>
  </si>
  <si>
    <t>基层人大满意度</t>
  </si>
  <si>
    <t>96</t>
  </si>
  <si>
    <t>反映基层人大对基层人大能力建设工作的满意程度。</t>
  </si>
  <si>
    <t>通过大兴乡建设项目资金的保障，保障大兴乡项目建设工作正常开展，大兴乡项目实施进度得以提升，乡内群众幸福感和满意度大幅提升。</t>
  </si>
  <si>
    <t>保障行政村数</t>
  </si>
  <si>
    <t>验收合格率</t>
  </si>
  <si>
    <t>137000</t>
  </si>
  <si>
    <t>大兴乡项目建设工作</t>
  </si>
  <si>
    <t>稳步提升</t>
  </si>
  <si>
    <t>通过2025年统计工作经费的保障，大兴乡2025年统计工作及2025年1%人口抽样调查工作得以正常开展，保障大兴乡人员安全及人口排查统计工作质量。</t>
  </si>
  <si>
    <t>统计工作覆盖行政村</t>
  </si>
  <si>
    <t>大兴乡人口安全</t>
  </si>
  <si>
    <t>村民满意度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</si>
  <si>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</si>
  <si>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</si>
  <si>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</si>
  <si>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</si>
  <si>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注：本单位没有政府性基金预算支出预算，故本表无数据。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</si>
  <si>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</si>
  <si>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</si>
  <si>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</si>
  <si>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</si>
  <si>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</si>
  <si>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</si>
  <si>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</si>
  <si>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</si>
  <si>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</si>
  <si>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</si>
  <si>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注：本单位没有部门政府采购预算，故本表无数据。</t>
  </si>
  <si>
    <t>预算08表</t>
  </si>
  <si>
    <t>政府购买服务项目</t>
  </si>
  <si>
    <t>政府购买服务目录</t>
  </si>
  <si>
    <t>注：本单位没有部门政府购买服务预算，故本表无数据。</t>
  </si>
  <si>
    <t>预算09-1表</t>
  </si>
  <si>
    <t>单位名称（项目）</t>
  </si>
  <si>
    <t>地区</t>
  </si>
  <si>
    <t>政府性基金</t>
  </si>
  <si>
    <t>-</t>
  </si>
  <si>
    <t>注：本单位没有县对下转移支付预算，故本表无数据。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</si>
  <si>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</si>
  <si>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</si>
  <si>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</si>
  <si>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</si>
  <si>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</si>
  <si>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</si>
  <si>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</si>
  <si>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</si>
  <si>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</si>
  <si>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注：本单位没有2025年新增资产预算，故本表无数据。</t>
  </si>
  <si>
    <t>预算11表</t>
  </si>
  <si>
    <t>上级补助</t>
  </si>
  <si>
    <t>注：本单位没有转移支付补助项目支出预算，故本表无数据。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</si>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</sst>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6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8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right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8" fillId="0" borderId="6" xfId="0" applyFont="1" applyBorder="1" applyAlignment="1">
      <alignment vertical="center"/>
      <protection locked="0"/>
    </xf>
    <xf numFmtId="0" fontId="19" fillId="0" borderId="6" xfId="0" applyFont="1" applyBorder="1" applyAlignment="1">
      <alignment horizontal="center" vertical="center"/>
      <protection locked="0"/>
    </xf>
    <xf numFmtId="176" fontId="19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22" fillId="0" borderId="0" xfId="0" applyFont="1" applyAlignment="1" applyProtection="1"/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0" fillId="0" borderId="0" xfId="0" applyFont="1" applyProtection="1">
      <alignment vertical="top"/>
    </xf>
    <xf numFmtId="0" fontId="23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www.wps.cn/officeDocument/2023/relationships/customStorage" Target="customStorage/customStorage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11"/>
      <c r="C3" s="211"/>
      <c r="D3" s="211"/>
    </row>
    <row r="4" ht="18.75" customHeight="1" spans="1:4">
      <c r="A4" s="42" t="str">
        <f>"单位名称："&amp;"耿马傣族佤族自治县大兴乡"</f>
        <v>单位名称：耿马傣族佤族自治县大兴乡</v>
      </c>
      <c r="B4" s="212"/>
      <c r="C4" s="212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11623320.98</v>
      </c>
      <c r="C8" s="131" t="s">
        <v>7</v>
      </c>
      <c r="D8" s="24">
        <v>6981086.68</v>
      </c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>
        <v>11520</v>
      </c>
    </row>
    <row r="12" ht="18.75" customHeight="1" spans="1:4">
      <c r="A12" s="213" t="s">
        <v>14</v>
      </c>
      <c r="B12" s="24"/>
      <c r="C12" s="170" t="s">
        <v>15</v>
      </c>
      <c r="D12" s="24"/>
    </row>
    <row r="13" ht="18.75" customHeight="1" spans="1:4">
      <c r="A13" s="173" t="s">
        <v>16</v>
      </c>
      <c r="B13" s="24"/>
      <c r="C13" s="172" t="s">
        <v>17</v>
      </c>
      <c r="D13" s="24"/>
    </row>
    <row r="14" ht="18.75" customHeight="1" spans="1:4">
      <c r="A14" s="173" t="s">
        <v>18</v>
      </c>
      <c r="B14" s="24"/>
      <c r="C14" s="172" t="s">
        <v>19</v>
      </c>
      <c r="D14" s="24">
        <v>36000</v>
      </c>
    </row>
    <row r="15" ht="18.75" customHeight="1" spans="1:4">
      <c r="A15" s="173" t="s">
        <v>20</v>
      </c>
      <c r="B15" s="24"/>
      <c r="C15" s="172" t="s">
        <v>21</v>
      </c>
      <c r="D15" s="24">
        <v>1219239.84</v>
      </c>
    </row>
    <row r="16" ht="18.75" customHeight="1" spans="1:4">
      <c r="A16" s="173" t="s">
        <v>22</v>
      </c>
      <c r="B16" s="24"/>
      <c r="C16" s="172" t="s">
        <v>23</v>
      </c>
      <c r="D16" s="24">
        <v>443998.12</v>
      </c>
    </row>
    <row r="17" ht="18.75" customHeight="1" spans="1:4">
      <c r="A17" s="173" t="s">
        <v>24</v>
      </c>
      <c r="B17" s="24"/>
      <c r="C17" s="173" t="s">
        <v>25</v>
      </c>
      <c r="D17" s="24">
        <v>150000</v>
      </c>
    </row>
    <row r="18" ht="18.75" customHeight="1" spans="1:4">
      <c r="A18" s="173" t="s">
        <v>26</v>
      </c>
      <c r="B18" s="24"/>
      <c r="C18" s="173" t="s">
        <v>27</v>
      </c>
      <c r="D18" s="24">
        <v>549696.7</v>
      </c>
    </row>
    <row r="19" ht="18.75" customHeight="1" spans="1:4">
      <c r="A19" s="174" t="s">
        <v>26</v>
      </c>
      <c r="B19" s="24"/>
      <c r="C19" s="172" t="s">
        <v>28</v>
      </c>
      <c r="D19" s="24">
        <v>1662075.32</v>
      </c>
    </row>
    <row r="20" ht="18.75" customHeight="1" spans="1:4">
      <c r="A20" s="174" t="s">
        <v>26</v>
      </c>
      <c r="B20" s="24"/>
      <c r="C20" s="172" t="s">
        <v>29</v>
      </c>
      <c r="D20" s="24"/>
    </row>
    <row r="21" ht="18.75" customHeight="1" spans="1:4">
      <c r="A21" s="174" t="s">
        <v>26</v>
      </c>
      <c r="B21" s="24"/>
      <c r="C21" s="172" t="s">
        <v>30</v>
      </c>
      <c r="D21" s="24"/>
    </row>
    <row r="22" ht="18.75" customHeight="1" spans="1:4">
      <c r="A22" s="174" t="s">
        <v>26</v>
      </c>
      <c r="B22" s="24"/>
      <c r="C22" s="172" t="s">
        <v>31</v>
      </c>
      <c r="D22" s="24"/>
    </row>
    <row r="23" ht="18.75" customHeight="1" spans="1:4">
      <c r="A23" s="174" t="s">
        <v>26</v>
      </c>
      <c r="B23" s="24"/>
      <c r="C23" s="172" t="s">
        <v>32</v>
      </c>
      <c r="D23" s="24"/>
    </row>
    <row r="24" ht="18.75" customHeight="1" spans="1:4">
      <c r="A24" s="174" t="s">
        <v>26</v>
      </c>
      <c r="B24" s="24"/>
      <c r="C24" s="172" t="s">
        <v>33</v>
      </c>
      <c r="D24" s="24"/>
    </row>
    <row r="25" ht="18.75" customHeight="1" spans="1:4">
      <c r="A25" s="174" t="s">
        <v>26</v>
      </c>
      <c r="B25" s="24"/>
      <c r="C25" s="172" t="s">
        <v>34</v>
      </c>
      <c r="D25" s="24"/>
    </row>
    <row r="26" ht="18.75" customHeight="1" spans="1:4">
      <c r="A26" s="174" t="s">
        <v>26</v>
      </c>
      <c r="B26" s="24"/>
      <c r="C26" s="172" t="s">
        <v>35</v>
      </c>
      <c r="D26" s="24">
        <v>562504.32</v>
      </c>
    </row>
    <row r="27" ht="18.75" customHeight="1" spans="1:4">
      <c r="A27" s="174" t="s">
        <v>26</v>
      </c>
      <c r="B27" s="24"/>
      <c r="C27" s="172" t="s">
        <v>36</v>
      </c>
      <c r="D27" s="24"/>
    </row>
    <row r="28" ht="18.75" customHeight="1" spans="1:4">
      <c r="A28" s="174" t="s">
        <v>26</v>
      </c>
      <c r="B28" s="24"/>
      <c r="C28" s="172" t="s">
        <v>37</v>
      </c>
      <c r="D28" s="24"/>
    </row>
    <row r="29" ht="18.75" customHeight="1" spans="1:4">
      <c r="A29" s="174" t="s">
        <v>26</v>
      </c>
      <c r="B29" s="24"/>
      <c r="C29" s="172" t="s">
        <v>38</v>
      </c>
      <c r="D29" s="24">
        <v>7200</v>
      </c>
    </row>
    <row r="30" ht="18.75" customHeight="1" spans="1:4">
      <c r="A30" s="174" t="s">
        <v>26</v>
      </c>
      <c r="B30" s="24"/>
      <c r="C30" s="172" t="s">
        <v>39</v>
      </c>
      <c r="D30" s="24"/>
    </row>
    <row r="31" ht="18.75" customHeight="1" spans="1:4">
      <c r="A31" s="175" t="s">
        <v>26</v>
      </c>
      <c r="B31" s="24"/>
      <c r="C31" s="173" t="s">
        <v>40</v>
      </c>
      <c r="D31" s="24"/>
    </row>
    <row r="32" ht="18.75" customHeight="1" spans="1:4">
      <c r="A32" s="175" t="s">
        <v>26</v>
      </c>
      <c r="B32" s="24"/>
      <c r="C32" s="173" t="s">
        <v>41</v>
      </c>
      <c r="D32" s="24"/>
    </row>
    <row r="33" ht="18.75" customHeight="1" spans="1:4">
      <c r="A33" s="175" t="s">
        <v>26</v>
      </c>
      <c r="B33" s="24"/>
      <c r="C33" s="173" t="s">
        <v>42</v>
      </c>
      <c r="D33" s="24"/>
    </row>
    <row r="34" ht="18.75" customHeight="1" spans="1:4">
      <c r="A34" s="214" t="s">
        <v>43</v>
      </c>
      <c r="B34" s="176">
        <f>SUM(B8:B12)</f>
        <v>11623320.98</v>
      </c>
      <c r="C34" s="215" t="s">
        <v>44</v>
      </c>
      <c r="D34" s="176">
        <v>11623320.98</v>
      </c>
    </row>
    <row r="35" ht="18.75" customHeight="1" spans="1:4">
      <c r="A35" s="216" t="s">
        <v>45</v>
      </c>
      <c r="B35" s="24"/>
      <c r="C35" s="131" t="s">
        <v>46</v>
      </c>
      <c r="D35" s="24"/>
    </row>
    <row r="36" ht="18.75" customHeight="1" spans="1:4">
      <c r="A36" s="216" t="s">
        <v>47</v>
      </c>
      <c r="B36" s="24"/>
      <c r="C36" s="131" t="s">
        <v>47</v>
      </c>
      <c r="D36" s="24"/>
    </row>
    <row r="37" ht="18.75" customHeight="1" spans="1:4">
      <c r="A37" s="216" t="s">
        <v>48</v>
      </c>
      <c r="B37" s="24"/>
      <c r="C37" s="131" t="s">
        <v>49</v>
      </c>
      <c r="D37" s="24"/>
    </row>
    <row r="38" ht="18.75" customHeight="1" spans="1:4">
      <c r="A38" s="217" t="s">
        <v>50</v>
      </c>
      <c r="B38" s="176">
        <f t="shared" ref="B38:D38" si="1">B34+B35</f>
        <v>11623320.98</v>
      </c>
      <c r="C38" s="215" t="s">
        <v>51</v>
      </c>
      <c r="D38" s="176">
        <f t="shared" si="1"/>
        <v>11623320.98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21.1388888888889" customWidth="1"/>
    <col min="2" max="2" width="35.287037037037" customWidth="1"/>
    <col min="3" max="8" width="20.4166666666667" customWidth="1"/>
    <col min="9" max="11" width="20.5740740740741" customWidth="1"/>
    <col min="12" max="12" width="20.4166666666667" customWidth="1"/>
    <col min="13" max="13" width="20.5740740740741" customWidth="1"/>
    <col min="14" max="19" width="20.4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4"/>
      <c r="O2" s="68"/>
      <c r="P2" s="68"/>
      <c r="Q2" s="68"/>
      <c r="R2" s="68"/>
      <c r="S2" s="39" t="s">
        <v>52</v>
      </c>
    </row>
    <row r="3" ht="57.75" customHeight="1" spans="1:19">
      <c r="A3" s="127" t="str">
        <f>"2025"&amp;"年部门收入预算表"</f>
        <v>2025年部门收入预算表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05"/>
      <c r="P3" s="205"/>
      <c r="Q3" s="205"/>
      <c r="R3" s="205"/>
      <c r="S3" s="205"/>
    </row>
    <row r="4" ht="18.75" customHeight="1" spans="1:19">
      <c r="A4" s="42" t="str">
        <f>"单位名称："&amp;"耿马傣族佤族自治县大兴乡"</f>
        <v>单位名称：耿马傣族佤族自治县大兴乡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8" t="s">
        <v>53</v>
      </c>
      <c r="B5" s="189" t="s">
        <v>54</v>
      </c>
      <c r="C5" s="189" t="s">
        <v>55</v>
      </c>
      <c r="D5" s="190" t="s">
        <v>56</v>
      </c>
      <c r="E5" s="191"/>
      <c r="F5" s="191"/>
      <c r="G5" s="191"/>
      <c r="H5" s="191"/>
      <c r="I5" s="191"/>
      <c r="J5" s="206"/>
      <c r="K5" s="191"/>
      <c r="L5" s="191"/>
      <c r="M5" s="191"/>
      <c r="N5" s="207"/>
      <c r="O5" s="190" t="s">
        <v>45</v>
      </c>
      <c r="P5" s="190"/>
      <c r="Q5" s="190"/>
      <c r="R5" s="190"/>
      <c r="S5" s="210"/>
    </row>
    <row r="6" ht="18.75" customHeight="1" spans="1:19">
      <c r="A6" s="192"/>
      <c r="B6" s="193"/>
      <c r="C6" s="193"/>
      <c r="D6" s="194" t="s">
        <v>57</v>
      </c>
      <c r="E6" s="194" t="s">
        <v>58</v>
      </c>
      <c r="F6" s="194" t="s">
        <v>59</v>
      </c>
      <c r="G6" s="194" t="s">
        <v>60</v>
      </c>
      <c r="H6" s="194" t="s">
        <v>61</v>
      </c>
      <c r="I6" s="208" t="s">
        <v>62</v>
      </c>
      <c r="J6" s="208"/>
      <c r="K6" s="208"/>
      <c r="L6" s="208"/>
      <c r="M6" s="208"/>
      <c r="N6" s="197"/>
      <c r="O6" s="194" t="s">
        <v>57</v>
      </c>
      <c r="P6" s="194" t="s">
        <v>58</v>
      </c>
      <c r="Q6" s="194" t="s">
        <v>59</v>
      </c>
      <c r="R6" s="194" t="s">
        <v>60</v>
      </c>
      <c r="S6" s="194" t="s">
        <v>63</v>
      </c>
    </row>
    <row r="7" ht="18.75" customHeight="1" spans="1:19">
      <c r="A7" s="195"/>
      <c r="B7" s="196"/>
      <c r="C7" s="196"/>
      <c r="D7" s="197"/>
      <c r="E7" s="197"/>
      <c r="F7" s="197"/>
      <c r="G7" s="197"/>
      <c r="H7" s="197"/>
      <c r="I7" s="196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209"/>
      <c r="P7" s="209"/>
      <c r="Q7" s="209"/>
      <c r="R7" s="209"/>
      <c r="S7" s="197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8" t="s">
        <v>69</v>
      </c>
      <c r="B9" s="199" t="s">
        <v>70</v>
      </c>
      <c r="C9" s="24">
        <v>11623320.98</v>
      </c>
      <c r="D9" s="24">
        <v>11623320.98</v>
      </c>
      <c r="E9" s="24">
        <v>11623320.98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200" t="s">
        <v>71</v>
      </c>
      <c r="B10" s="201" t="s">
        <v>72</v>
      </c>
      <c r="C10" s="24">
        <v>11623320.98</v>
      </c>
      <c r="D10" s="24">
        <v>11623320.98</v>
      </c>
      <c r="E10" s="24">
        <v>11623320.98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2" t="s">
        <v>55</v>
      </c>
      <c r="B11" s="203"/>
      <c r="C11" s="24">
        <v>11623320.98</v>
      </c>
      <c r="D11" s="24">
        <v>11623320.98</v>
      </c>
      <c r="E11" s="24">
        <v>11623320.98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7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4.287037037037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8"/>
      <c r="E2" s="2"/>
      <c r="F2" s="2"/>
      <c r="G2" s="2"/>
      <c r="H2" s="178"/>
      <c r="I2" s="2"/>
      <c r="J2" s="178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ht="18.75" customHeight="1" spans="1:15">
      <c r="A4" s="180" t="str">
        <f>"单位名称："&amp;"耿马傣族佤族自治县大兴乡"</f>
        <v>单位名称：耿马傣族佤族自治县大兴乡</v>
      </c>
      <c r="B4" s="181"/>
      <c r="C4" s="63"/>
      <c r="D4" s="31"/>
      <c r="E4" s="63"/>
      <c r="F4" s="63"/>
      <c r="G4" s="63"/>
      <c r="H4" s="31"/>
      <c r="I4" s="63"/>
      <c r="J4" s="31"/>
      <c r="K4" s="63"/>
      <c r="L4" s="63"/>
      <c r="M4" s="184"/>
      <c r="N4" s="184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55</v>
      </c>
      <c r="D5" s="13" t="s">
        <v>58</v>
      </c>
      <c r="E5" s="75" t="s">
        <v>76</v>
      </c>
      <c r="F5" s="135" t="s">
        <v>77</v>
      </c>
      <c r="G5" s="11" t="s">
        <v>59</v>
      </c>
      <c r="H5" s="11" t="s">
        <v>60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57</v>
      </c>
      <c r="E6" s="93" t="s">
        <v>76</v>
      </c>
      <c r="F6" s="93" t="s">
        <v>77</v>
      </c>
      <c r="G6" s="19"/>
      <c r="H6" s="19"/>
      <c r="I6" s="19"/>
      <c r="J6" s="67" t="s">
        <v>57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7" t="s">
        <v>86</v>
      </c>
      <c r="C8" s="24">
        <v>6981086.68</v>
      </c>
      <c r="D8" s="24">
        <v>6981086.68</v>
      </c>
      <c r="E8" s="24">
        <v>6893386.68</v>
      </c>
      <c r="F8" s="24">
        <v>87700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2" t="s">
        <v>87</v>
      </c>
      <c r="B9" s="183" t="str">
        <f>"  "&amp;"人大事务"</f>
        <v>  人大事务</v>
      </c>
      <c r="C9" s="24">
        <v>176871.4</v>
      </c>
      <c r="D9" s="24">
        <v>176871.4</v>
      </c>
      <c r="E9" s="24">
        <v>156871.4</v>
      </c>
      <c r="F9" s="24">
        <v>20000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2" t="s">
        <v>88</v>
      </c>
      <c r="B10" s="183" t="str">
        <f t="shared" ref="B10:B74" si="0">"    "&amp;"行政运行"</f>
        <v>    行政运行</v>
      </c>
      <c r="C10" s="24">
        <v>156871.4</v>
      </c>
      <c r="D10" s="24">
        <v>156871.4</v>
      </c>
      <c r="E10" s="24">
        <v>156871.4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2" t="s">
        <v>89</v>
      </c>
      <c r="B11" s="183" t="str">
        <f t="shared" ref="B11:B14" si="1">"    "&amp;"一般行政管理事务"</f>
        <v>    一般行政管理事务</v>
      </c>
      <c r="C11" s="24">
        <v>20000</v>
      </c>
      <c r="D11" s="24">
        <v>20000</v>
      </c>
      <c r="E11" s="24"/>
      <c r="F11" s="24">
        <v>20000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2" t="s">
        <v>90</v>
      </c>
      <c r="B12" s="183" t="str">
        <f>"  "&amp;"政府办公厅（室）及相关机构事务"</f>
        <v>  政府办公厅（室）及相关机构事务</v>
      </c>
      <c r="C12" s="24">
        <v>4226205.81</v>
      </c>
      <c r="D12" s="24">
        <v>4226205.81</v>
      </c>
      <c r="E12" s="24">
        <v>4171505.81</v>
      </c>
      <c r="F12" s="24">
        <v>54700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2" t="s">
        <v>91</v>
      </c>
      <c r="B13" s="183" t="str">
        <f t="shared" si="0"/>
        <v>    行政运行</v>
      </c>
      <c r="C13" s="24">
        <v>4171505.81</v>
      </c>
      <c r="D13" s="24">
        <v>4171505.81</v>
      </c>
      <c r="E13" s="24">
        <v>4171505.81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2" t="s">
        <v>92</v>
      </c>
      <c r="B14" s="183" t="str">
        <f t="shared" si="1"/>
        <v>    一般行政管理事务</v>
      </c>
      <c r="C14" s="24">
        <v>30000</v>
      </c>
      <c r="D14" s="24">
        <v>30000</v>
      </c>
      <c r="E14" s="24"/>
      <c r="F14" s="24">
        <v>30000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2" t="s">
        <v>93</v>
      </c>
      <c r="B15" s="183" t="str">
        <f>"    "&amp;"其他政府办公厅（室）及相关机构事务支出"</f>
        <v>    其他政府办公厅（室）及相关机构事务支出</v>
      </c>
      <c r="C15" s="24">
        <v>24700</v>
      </c>
      <c r="D15" s="24">
        <v>24700</v>
      </c>
      <c r="E15" s="24"/>
      <c r="F15" s="24">
        <v>24700</v>
      </c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2" t="s">
        <v>94</v>
      </c>
      <c r="B16" s="183" t="str">
        <f>"  "&amp;"发展与改革事务"</f>
        <v>  发展与改革事务</v>
      </c>
      <c r="C16" s="24">
        <v>3000</v>
      </c>
      <c r="D16" s="24">
        <v>3000</v>
      </c>
      <c r="E16" s="24"/>
      <c r="F16" s="24">
        <v>3000</v>
      </c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2" t="s">
        <v>95</v>
      </c>
      <c r="B17" s="183" t="str">
        <f>"    "&amp;"社会事业发展规划"</f>
        <v>    社会事业发展规划</v>
      </c>
      <c r="C17" s="24">
        <v>3000</v>
      </c>
      <c r="D17" s="24">
        <v>3000</v>
      </c>
      <c r="E17" s="24"/>
      <c r="F17" s="24">
        <v>3000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2" t="s">
        <v>96</v>
      </c>
      <c r="B18" s="183" t="str">
        <f>"  "&amp;"统计信息事务"</f>
        <v>  统计信息事务</v>
      </c>
      <c r="C18" s="24">
        <v>10000</v>
      </c>
      <c r="D18" s="24">
        <v>10000</v>
      </c>
      <c r="E18" s="24"/>
      <c r="F18" s="24">
        <v>10000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2" t="s">
        <v>97</v>
      </c>
      <c r="B19" s="183" t="str">
        <f>"    "&amp;"统计抽样调查"</f>
        <v>    统计抽样调查</v>
      </c>
      <c r="C19" s="24">
        <v>10000</v>
      </c>
      <c r="D19" s="24">
        <v>10000</v>
      </c>
      <c r="E19" s="24"/>
      <c r="F19" s="24">
        <v>10000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2" t="s">
        <v>98</v>
      </c>
      <c r="B20" s="183" t="str">
        <f>"  "&amp;"纪检监察事务"</f>
        <v>  纪检监察事务</v>
      </c>
      <c r="C20" s="24">
        <v>151350.16</v>
      </c>
      <c r="D20" s="24">
        <v>151350.16</v>
      </c>
      <c r="E20" s="24">
        <v>151350.16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2" t="s">
        <v>99</v>
      </c>
      <c r="B21" s="183" t="str">
        <f t="shared" si="0"/>
        <v>    行政运行</v>
      </c>
      <c r="C21" s="24">
        <v>151350.16</v>
      </c>
      <c r="D21" s="24">
        <v>151350.16</v>
      </c>
      <c r="E21" s="24">
        <v>151350.16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2" t="s">
        <v>100</v>
      </c>
      <c r="B22" s="183" t="str">
        <f>"  "&amp;"群众团体事务"</f>
        <v>  群众团体事务</v>
      </c>
      <c r="C22" s="24">
        <v>5400</v>
      </c>
      <c r="D22" s="24">
        <v>5400</v>
      </c>
      <c r="E22" s="24">
        <v>5400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2" t="s">
        <v>101</v>
      </c>
      <c r="B23" s="183" t="str">
        <f t="shared" si="0"/>
        <v>    行政运行</v>
      </c>
      <c r="C23" s="24">
        <v>5400</v>
      </c>
      <c r="D23" s="24">
        <v>5400</v>
      </c>
      <c r="E23" s="24">
        <v>5400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2" t="s">
        <v>102</v>
      </c>
      <c r="B24" s="183" t="str">
        <f>"  "&amp;"党委办公厅（室）及相关机构事务"</f>
        <v>  党委办公厅（室）及相关机构事务</v>
      </c>
      <c r="C24" s="24">
        <v>853960.74</v>
      </c>
      <c r="D24" s="24">
        <v>853960.74</v>
      </c>
      <c r="E24" s="24">
        <v>853960.74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2" t="s">
        <v>103</v>
      </c>
      <c r="B25" s="183" t="str">
        <f t="shared" si="0"/>
        <v>    行政运行</v>
      </c>
      <c r="C25" s="24">
        <v>853960.74</v>
      </c>
      <c r="D25" s="24">
        <v>853960.74</v>
      </c>
      <c r="E25" s="24">
        <v>853960.74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2" t="s">
        <v>104</v>
      </c>
      <c r="B26" s="183" t="str">
        <f>"  "&amp;"其他共产党事务支出"</f>
        <v>  其他共产党事务支出</v>
      </c>
      <c r="C26" s="24">
        <v>1211743.57</v>
      </c>
      <c r="D26" s="24">
        <v>1211743.57</v>
      </c>
      <c r="E26" s="24">
        <v>1211743.57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2" t="s">
        <v>105</v>
      </c>
      <c r="B27" s="183" t="str">
        <f t="shared" ref="B27:B67" si="2">"    "&amp;"事业运行"</f>
        <v>    事业运行</v>
      </c>
      <c r="C27" s="24">
        <v>1211743.57</v>
      </c>
      <c r="D27" s="24">
        <v>1211743.57</v>
      </c>
      <c r="E27" s="24">
        <v>1211743.57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2" t="s">
        <v>106</v>
      </c>
      <c r="B28" s="183" t="str">
        <f>"  "&amp;"市场监督管理事务"</f>
        <v>  市场监督管理事务</v>
      </c>
      <c r="C28" s="24">
        <v>7200</v>
      </c>
      <c r="D28" s="24">
        <v>7200</v>
      </c>
      <c r="E28" s="24">
        <v>7200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2" t="s">
        <v>107</v>
      </c>
      <c r="B29" s="183" t="str">
        <f>"    "&amp;"其他市场监督管理事务"</f>
        <v>    其他市场监督管理事务</v>
      </c>
      <c r="C29" s="24">
        <v>7200</v>
      </c>
      <c r="D29" s="24">
        <v>7200</v>
      </c>
      <c r="E29" s="24">
        <v>7200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82" t="s">
        <v>108</v>
      </c>
      <c r="B30" s="183" t="str">
        <f>"  "&amp;"社会工作事务"</f>
        <v>  社会工作事务</v>
      </c>
      <c r="C30" s="24">
        <v>335355</v>
      </c>
      <c r="D30" s="24">
        <v>335355</v>
      </c>
      <c r="E30" s="24">
        <v>335355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82" t="s">
        <v>109</v>
      </c>
      <c r="B31" s="183" t="str">
        <f t="shared" si="0"/>
        <v>    行政运行</v>
      </c>
      <c r="C31" s="24">
        <v>335355</v>
      </c>
      <c r="D31" s="24">
        <v>335355</v>
      </c>
      <c r="E31" s="24">
        <v>335355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31" t="s">
        <v>110</v>
      </c>
      <c r="B32" s="167" t="s">
        <v>111</v>
      </c>
      <c r="C32" s="24">
        <v>11520</v>
      </c>
      <c r="D32" s="24">
        <v>11520</v>
      </c>
      <c r="E32" s="24">
        <v>11520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82" t="s">
        <v>112</v>
      </c>
      <c r="B33" s="183" t="str">
        <f>"  "&amp;"公安"</f>
        <v>  公安</v>
      </c>
      <c r="C33" s="24">
        <v>11520</v>
      </c>
      <c r="D33" s="24">
        <v>11520</v>
      </c>
      <c r="E33" s="24">
        <v>11520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82" t="s">
        <v>113</v>
      </c>
      <c r="B34" s="183" t="str">
        <f>"    "&amp;"其他公安支出"</f>
        <v>    其他公安支出</v>
      </c>
      <c r="C34" s="24">
        <v>11520</v>
      </c>
      <c r="D34" s="24">
        <v>11520</v>
      </c>
      <c r="E34" s="24">
        <v>11520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31" t="s">
        <v>114</v>
      </c>
      <c r="B35" s="167" t="s">
        <v>115</v>
      </c>
      <c r="C35" s="24">
        <v>36000</v>
      </c>
      <c r="D35" s="24">
        <v>36000</v>
      </c>
      <c r="E35" s="24">
        <v>36000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82" t="s">
        <v>116</v>
      </c>
      <c r="B36" s="183" t="str">
        <f>"  "&amp;"文化和旅游"</f>
        <v>  文化和旅游</v>
      </c>
      <c r="C36" s="24">
        <v>36000</v>
      </c>
      <c r="D36" s="24">
        <v>36000</v>
      </c>
      <c r="E36" s="24">
        <v>36000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82" t="s">
        <v>117</v>
      </c>
      <c r="B37" s="183" t="str">
        <f>"    "&amp;"其他文化和旅游支出"</f>
        <v>    其他文化和旅游支出</v>
      </c>
      <c r="C37" s="24">
        <v>36000</v>
      </c>
      <c r="D37" s="24">
        <v>36000</v>
      </c>
      <c r="E37" s="24">
        <v>36000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31" t="s">
        <v>118</v>
      </c>
      <c r="B38" s="167" t="s">
        <v>119</v>
      </c>
      <c r="C38" s="24">
        <v>1219239.84</v>
      </c>
      <c r="D38" s="24">
        <v>1219239.84</v>
      </c>
      <c r="E38" s="24">
        <v>1219239.84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82" t="s">
        <v>120</v>
      </c>
      <c r="B39" s="183" t="str">
        <f>"  "&amp;"人力资源和社会保障管理事务"</f>
        <v>  人力资源和社会保障管理事务</v>
      </c>
      <c r="C39" s="24">
        <v>106200</v>
      </c>
      <c r="D39" s="24">
        <v>106200</v>
      </c>
      <c r="E39" s="24">
        <v>106200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82" t="s">
        <v>121</v>
      </c>
      <c r="B40" s="183" t="str">
        <f>"    "&amp;"其他人力资源和社会保障管理事务支出"</f>
        <v>    其他人力资源和社会保障管理事务支出</v>
      </c>
      <c r="C40" s="24">
        <v>106200</v>
      </c>
      <c r="D40" s="24">
        <v>106200</v>
      </c>
      <c r="E40" s="24">
        <v>106200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82" t="s">
        <v>122</v>
      </c>
      <c r="B41" s="183" t="str">
        <f>"  "&amp;"行政事业单位养老支出"</f>
        <v>  行政事业单位养老支出</v>
      </c>
      <c r="C41" s="24">
        <v>1047833.16</v>
      </c>
      <c r="D41" s="24">
        <v>1047833.16</v>
      </c>
      <c r="E41" s="24">
        <v>1047833.16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82" t="s">
        <v>123</v>
      </c>
      <c r="B42" s="183" t="str">
        <f>"    "&amp;"行政单位离退休"</f>
        <v>    行政单位离退休</v>
      </c>
      <c r="C42" s="24">
        <v>297827.4</v>
      </c>
      <c r="D42" s="24">
        <v>297827.4</v>
      </c>
      <c r="E42" s="24">
        <v>297827.4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82" t="s">
        <v>124</v>
      </c>
      <c r="B43" s="183" t="str">
        <f>"    "&amp;"机关事业单位基本养老保险缴费支出"</f>
        <v>    机关事业单位基本养老保险缴费支出</v>
      </c>
      <c r="C43" s="24">
        <v>750005.76</v>
      </c>
      <c r="D43" s="24">
        <v>750005.76</v>
      </c>
      <c r="E43" s="24">
        <v>750005.76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182" t="s">
        <v>125</v>
      </c>
      <c r="B44" s="183" t="str">
        <f>"  "&amp;"抚恤"</f>
        <v>  抚恤</v>
      </c>
      <c r="C44" s="24">
        <v>40006.68</v>
      </c>
      <c r="D44" s="24">
        <v>40006.68</v>
      </c>
      <c r="E44" s="24">
        <v>40006.68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182" t="s">
        <v>126</v>
      </c>
      <c r="B45" s="183" t="str">
        <f>"    "&amp;"死亡抚恤"</f>
        <v>    死亡抚恤</v>
      </c>
      <c r="C45" s="24">
        <v>40006.68</v>
      </c>
      <c r="D45" s="24">
        <v>40006.68</v>
      </c>
      <c r="E45" s="24">
        <v>40006.68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ht="18.75" customHeight="1" spans="1:15">
      <c r="A46" s="182" t="s">
        <v>127</v>
      </c>
      <c r="B46" s="183" t="str">
        <f>"  "&amp;"残疾人事业"</f>
        <v>  残疾人事业</v>
      </c>
      <c r="C46" s="24">
        <v>10800</v>
      </c>
      <c r="D46" s="24">
        <v>10800</v>
      </c>
      <c r="E46" s="24">
        <v>10800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ht="18.75" customHeight="1" spans="1:15">
      <c r="A47" s="182" t="s">
        <v>128</v>
      </c>
      <c r="B47" s="183" t="str">
        <f>"    "&amp;"其他残疾人事业支出"</f>
        <v>    其他残疾人事业支出</v>
      </c>
      <c r="C47" s="24">
        <v>10800</v>
      </c>
      <c r="D47" s="24">
        <v>10800</v>
      </c>
      <c r="E47" s="24">
        <v>10800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ht="18.75" customHeight="1" spans="1:15">
      <c r="A48" s="182" t="s">
        <v>129</v>
      </c>
      <c r="B48" s="183" t="str">
        <f>"  "&amp;"其他生活救助"</f>
        <v>  其他生活救助</v>
      </c>
      <c r="C48" s="24">
        <v>14400</v>
      </c>
      <c r="D48" s="24">
        <v>14400</v>
      </c>
      <c r="E48" s="24">
        <v>14400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ht="18.75" customHeight="1" spans="1:15">
      <c r="A49" s="182" t="s">
        <v>130</v>
      </c>
      <c r="B49" s="183" t="str">
        <f>"    "&amp;"其他农村生活救助"</f>
        <v>    其他农村生活救助</v>
      </c>
      <c r="C49" s="24">
        <v>14400</v>
      </c>
      <c r="D49" s="24">
        <v>14400</v>
      </c>
      <c r="E49" s="24">
        <v>14400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ht="18.75" customHeight="1" spans="1:15">
      <c r="A50" s="131" t="s">
        <v>131</v>
      </c>
      <c r="B50" s="167" t="s">
        <v>132</v>
      </c>
      <c r="C50" s="24">
        <v>443998.12</v>
      </c>
      <c r="D50" s="24">
        <v>443998.12</v>
      </c>
      <c r="E50" s="24">
        <v>443998.12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ht="18.75" customHeight="1" spans="1:15">
      <c r="A51" s="182" t="s">
        <v>133</v>
      </c>
      <c r="B51" s="183" t="str">
        <f>"  "&amp;"计划生育事务"</f>
        <v>  计划生育事务</v>
      </c>
      <c r="C51" s="24">
        <v>86760</v>
      </c>
      <c r="D51" s="24">
        <v>86760</v>
      </c>
      <c r="E51" s="24">
        <v>86760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ht="18.75" customHeight="1" spans="1:15">
      <c r="A52" s="182" t="s">
        <v>134</v>
      </c>
      <c r="B52" s="183" t="str">
        <f>"    "&amp;"其他计划生育事务支出"</f>
        <v>    其他计划生育事务支出</v>
      </c>
      <c r="C52" s="24">
        <v>86760</v>
      </c>
      <c r="D52" s="24">
        <v>86760</v>
      </c>
      <c r="E52" s="24">
        <v>86760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ht="18.75" customHeight="1" spans="1:15">
      <c r="A53" s="182" t="s">
        <v>135</v>
      </c>
      <c r="B53" s="183" t="str">
        <f>"  "&amp;"行政事业单位医疗"</f>
        <v>  行政事业单位医疗</v>
      </c>
      <c r="C53" s="24">
        <v>357238.12</v>
      </c>
      <c r="D53" s="24">
        <v>357238.12</v>
      </c>
      <c r="E53" s="24">
        <v>357238.12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ht="18.75" customHeight="1" spans="1:15">
      <c r="A54" s="182" t="s">
        <v>136</v>
      </c>
      <c r="B54" s="183" t="str">
        <f>"    "&amp;"行政单位医疗"</f>
        <v>    行政单位医疗</v>
      </c>
      <c r="C54" s="24">
        <v>173970.73</v>
      </c>
      <c r="D54" s="24">
        <v>173970.73</v>
      </c>
      <c r="E54" s="24">
        <v>173970.73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ht="18.75" customHeight="1" spans="1:15">
      <c r="A55" s="182" t="s">
        <v>137</v>
      </c>
      <c r="B55" s="183" t="str">
        <f>"    "&amp;"事业单位医疗"</f>
        <v>    事业单位医疗</v>
      </c>
      <c r="C55" s="24">
        <v>158844.32</v>
      </c>
      <c r="D55" s="24">
        <v>158844.32</v>
      </c>
      <c r="E55" s="24">
        <v>158844.32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ht="18.75" customHeight="1" spans="1:15">
      <c r="A56" s="182" t="s">
        <v>138</v>
      </c>
      <c r="B56" s="183" t="str">
        <f>"    "&amp;"其他行政事业单位医疗支出"</f>
        <v>    其他行政事业单位医疗支出</v>
      </c>
      <c r="C56" s="24">
        <v>24423.07</v>
      </c>
      <c r="D56" s="24">
        <v>24423.07</v>
      </c>
      <c r="E56" s="24">
        <v>24423.07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ht="18.75" customHeight="1" spans="1:15">
      <c r="A57" s="131" t="s">
        <v>139</v>
      </c>
      <c r="B57" s="167" t="s">
        <v>140</v>
      </c>
      <c r="C57" s="24">
        <v>150000</v>
      </c>
      <c r="D57" s="24">
        <v>150000</v>
      </c>
      <c r="E57" s="24"/>
      <c r="F57" s="24">
        <v>150000</v>
      </c>
      <c r="G57" s="24"/>
      <c r="H57" s="24"/>
      <c r="I57" s="24"/>
      <c r="J57" s="24"/>
      <c r="K57" s="24"/>
      <c r="L57" s="24"/>
      <c r="M57" s="24"/>
      <c r="N57" s="24"/>
      <c r="O57" s="24"/>
    </row>
    <row r="58" ht="18.75" customHeight="1" spans="1:15">
      <c r="A58" s="182" t="s">
        <v>141</v>
      </c>
      <c r="B58" s="183" t="str">
        <f>"  "&amp;"自然生态保护"</f>
        <v>  自然生态保护</v>
      </c>
      <c r="C58" s="24">
        <v>150000</v>
      </c>
      <c r="D58" s="24">
        <v>150000</v>
      </c>
      <c r="E58" s="24"/>
      <c r="F58" s="24">
        <v>150000</v>
      </c>
      <c r="G58" s="24"/>
      <c r="H58" s="24"/>
      <c r="I58" s="24"/>
      <c r="J58" s="24"/>
      <c r="K58" s="24"/>
      <c r="L58" s="24"/>
      <c r="M58" s="24"/>
      <c r="N58" s="24"/>
      <c r="O58" s="24"/>
    </row>
    <row r="59" ht="18.75" customHeight="1" spans="1:15">
      <c r="A59" s="182" t="s">
        <v>142</v>
      </c>
      <c r="B59" s="183" t="str">
        <f>"    "&amp;"农村环境保护"</f>
        <v>    农村环境保护</v>
      </c>
      <c r="C59" s="24">
        <v>150000</v>
      </c>
      <c r="D59" s="24">
        <v>150000</v>
      </c>
      <c r="E59" s="24"/>
      <c r="F59" s="24">
        <v>150000</v>
      </c>
      <c r="G59" s="24"/>
      <c r="H59" s="24"/>
      <c r="I59" s="24"/>
      <c r="J59" s="24"/>
      <c r="K59" s="24"/>
      <c r="L59" s="24"/>
      <c r="M59" s="24"/>
      <c r="N59" s="24"/>
      <c r="O59" s="24"/>
    </row>
    <row r="60" ht="18.75" customHeight="1" spans="1:15">
      <c r="A60" s="131" t="s">
        <v>143</v>
      </c>
      <c r="B60" s="167" t="s">
        <v>144</v>
      </c>
      <c r="C60" s="24">
        <v>549696.7</v>
      </c>
      <c r="D60" s="24">
        <v>549696.7</v>
      </c>
      <c r="E60" s="24">
        <v>549696.7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ht="18.75" customHeight="1" spans="1:15">
      <c r="A61" s="182" t="s">
        <v>145</v>
      </c>
      <c r="B61" s="183" t="str">
        <f>"  "&amp;"城乡社区管理事务"</f>
        <v>  城乡社区管理事务</v>
      </c>
      <c r="C61" s="24">
        <v>422256.7</v>
      </c>
      <c r="D61" s="24">
        <v>422256.7</v>
      </c>
      <c r="E61" s="24">
        <v>422256.7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ht="18.75" customHeight="1" spans="1:15">
      <c r="A62" s="182" t="s">
        <v>146</v>
      </c>
      <c r="B62" s="183" t="str">
        <f>"    "&amp;"城管执法"</f>
        <v>    城管执法</v>
      </c>
      <c r="C62" s="24">
        <v>422256.7</v>
      </c>
      <c r="D62" s="24">
        <v>422256.7</v>
      </c>
      <c r="E62" s="24">
        <v>422256.7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ht="18.75" customHeight="1" spans="1:15">
      <c r="A63" s="182" t="s">
        <v>147</v>
      </c>
      <c r="B63" s="183" t="str">
        <f>"  "&amp;"城乡社区规划与管理"</f>
        <v>  城乡社区规划与管理</v>
      </c>
      <c r="C63" s="24">
        <v>127440</v>
      </c>
      <c r="D63" s="24">
        <v>127440</v>
      </c>
      <c r="E63" s="24">
        <v>127440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ht="18.75" customHeight="1" spans="1:15">
      <c r="A64" s="182" t="s">
        <v>148</v>
      </c>
      <c r="B64" s="183" t="str">
        <f>"    "&amp;"城乡社区规划与管理"</f>
        <v>    城乡社区规划与管理</v>
      </c>
      <c r="C64" s="24">
        <v>127440</v>
      </c>
      <c r="D64" s="24">
        <v>127440</v>
      </c>
      <c r="E64" s="24">
        <v>127440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ht="18.75" customHeight="1" spans="1:15">
      <c r="A65" s="131" t="s">
        <v>149</v>
      </c>
      <c r="B65" s="167" t="s">
        <v>150</v>
      </c>
      <c r="C65" s="24">
        <v>1662075.32</v>
      </c>
      <c r="D65" s="24">
        <v>1662075.32</v>
      </c>
      <c r="E65" s="24">
        <v>1525075.32</v>
      </c>
      <c r="F65" s="24">
        <v>137000</v>
      </c>
      <c r="G65" s="24"/>
      <c r="H65" s="24"/>
      <c r="I65" s="24"/>
      <c r="J65" s="24"/>
      <c r="K65" s="24"/>
      <c r="L65" s="24"/>
      <c r="M65" s="24"/>
      <c r="N65" s="24"/>
      <c r="O65" s="24"/>
    </row>
    <row r="66" ht="18.75" customHeight="1" spans="1:15">
      <c r="A66" s="182" t="s">
        <v>151</v>
      </c>
      <c r="B66" s="183" t="str">
        <f>"  "&amp;"农业农村"</f>
        <v>  农业农村</v>
      </c>
      <c r="C66" s="24">
        <v>1662075.32</v>
      </c>
      <c r="D66" s="24">
        <v>1662075.32</v>
      </c>
      <c r="E66" s="24">
        <v>1525075.32</v>
      </c>
      <c r="F66" s="24">
        <v>137000</v>
      </c>
      <c r="G66" s="24"/>
      <c r="H66" s="24"/>
      <c r="I66" s="24"/>
      <c r="J66" s="24"/>
      <c r="K66" s="24"/>
      <c r="L66" s="24"/>
      <c r="M66" s="24"/>
      <c r="N66" s="24"/>
      <c r="O66" s="24"/>
    </row>
    <row r="67" ht="18.75" customHeight="1" spans="1:15">
      <c r="A67" s="182" t="s">
        <v>152</v>
      </c>
      <c r="B67" s="183" t="str">
        <f t="shared" si="2"/>
        <v>    事业运行</v>
      </c>
      <c r="C67" s="24">
        <v>1525075.32</v>
      </c>
      <c r="D67" s="24">
        <v>1525075.32</v>
      </c>
      <c r="E67" s="24">
        <v>1525075.32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ht="18.75" customHeight="1" spans="1:15">
      <c r="A68" s="182" t="s">
        <v>153</v>
      </c>
      <c r="B68" s="183" t="str">
        <f>"    "&amp;"其他农业农村支出"</f>
        <v>    其他农业农村支出</v>
      </c>
      <c r="C68" s="24">
        <v>137000</v>
      </c>
      <c r="D68" s="24">
        <v>137000</v>
      </c>
      <c r="E68" s="24"/>
      <c r="F68" s="24">
        <v>137000</v>
      </c>
      <c r="G68" s="24"/>
      <c r="H68" s="24"/>
      <c r="I68" s="24"/>
      <c r="J68" s="24"/>
      <c r="K68" s="24"/>
      <c r="L68" s="24"/>
      <c r="M68" s="24"/>
      <c r="N68" s="24"/>
      <c r="O68" s="24"/>
    </row>
    <row r="69" ht="18.75" customHeight="1" spans="1:15">
      <c r="A69" s="131" t="s">
        <v>154</v>
      </c>
      <c r="B69" s="167" t="s">
        <v>155</v>
      </c>
      <c r="C69" s="24">
        <v>562504.32</v>
      </c>
      <c r="D69" s="24">
        <v>562504.32</v>
      </c>
      <c r="E69" s="24">
        <v>562504.32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ht="18.75" customHeight="1" spans="1:15">
      <c r="A70" s="182" t="s">
        <v>156</v>
      </c>
      <c r="B70" s="183" t="str">
        <f>"  "&amp;"住房改革支出"</f>
        <v>  住房改革支出</v>
      </c>
      <c r="C70" s="24">
        <v>562504.32</v>
      </c>
      <c r="D70" s="24">
        <v>562504.32</v>
      </c>
      <c r="E70" s="24">
        <v>562504.32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ht="18.75" customHeight="1" spans="1:15">
      <c r="A71" s="182" t="s">
        <v>157</v>
      </c>
      <c r="B71" s="183" t="str">
        <f>"    "&amp;"住房公积金"</f>
        <v>    住房公积金</v>
      </c>
      <c r="C71" s="24">
        <v>562504.32</v>
      </c>
      <c r="D71" s="24">
        <v>562504.32</v>
      </c>
      <c r="E71" s="24">
        <v>562504.32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ht="18.75" customHeight="1" spans="1:15">
      <c r="A72" s="131" t="s">
        <v>158</v>
      </c>
      <c r="B72" s="167" t="s">
        <v>159</v>
      </c>
      <c r="C72" s="24">
        <v>7200</v>
      </c>
      <c r="D72" s="24">
        <v>7200</v>
      </c>
      <c r="E72" s="24">
        <v>7200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ht="18.75" customHeight="1" spans="1:15">
      <c r="A73" s="182" t="s">
        <v>160</v>
      </c>
      <c r="B73" s="183" t="str">
        <f>"  "&amp;"应急管理事务"</f>
        <v>  应急管理事务</v>
      </c>
      <c r="C73" s="24">
        <v>7200</v>
      </c>
      <c r="D73" s="24">
        <v>7200</v>
      </c>
      <c r="E73" s="24">
        <v>7200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ht="18.75" customHeight="1" spans="1:15">
      <c r="A74" s="182" t="s">
        <v>161</v>
      </c>
      <c r="B74" s="183" t="str">
        <f t="shared" si="0"/>
        <v>    行政运行</v>
      </c>
      <c r="C74" s="24">
        <v>7200</v>
      </c>
      <c r="D74" s="24">
        <v>7200</v>
      </c>
      <c r="E74" s="24">
        <v>7200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ht="18.75" customHeight="1" spans="1:15">
      <c r="A75" s="185" t="s">
        <v>162</v>
      </c>
      <c r="B75" s="186" t="s">
        <v>162</v>
      </c>
      <c r="C75" s="24">
        <v>11623320.98</v>
      </c>
      <c r="D75" s="24">
        <v>11623320.98</v>
      </c>
      <c r="E75" s="24">
        <v>11248620.98</v>
      </c>
      <c r="F75" s="24">
        <v>374700</v>
      </c>
      <c r="G75" s="24"/>
      <c r="H75" s="24"/>
      <c r="I75" s="24"/>
      <c r="J75" s="24"/>
      <c r="K75" s="24"/>
      <c r="L75" s="24"/>
      <c r="M75" s="24"/>
      <c r="N75" s="24"/>
      <c r="O75" s="24"/>
    </row>
  </sheetData>
  <mergeCells count="11">
    <mergeCell ref="A3:O3"/>
    <mergeCell ref="A4:L4"/>
    <mergeCell ref="D5:F5"/>
    <mergeCell ref="J5:O5"/>
    <mergeCell ref="A75:B7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3"/>
  <cols>
    <col min="1" max="1" width="39.287037037037" customWidth="1"/>
    <col min="2" max="2" width="30.8518518518519" customWidth="1"/>
    <col min="3" max="3" width="35.8518518518519" customWidth="1"/>
    <col min="4" max="4" width="29.85185185185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163</v>
      </c>
    </row>
    <row r="3" ht="36" customHeight="1" spans="1:4">
      <c r="A3" s="6" t="str">
        <f>"2025"&amp;"年部门财政拨款收支预算总表"</f>
        <v>2025年部门财政拨款收支预算总表</v>
      </c>
      <c r="B3" s="165"/>
      <c r="C3" s="165"/>
      <c r="D3" s="165"/>
    </row>
    <row r="4" ht="18.75" customHeight="1" spans="1:4">
      <c r="A4" s="8" t="str">
        <f>"单位名称："&amp;"耿马傣族佤族自治县大兴乡"</f>
        <v>单位名称：耿马傣族佤族自治县大兴乡</v>
      </c>
      <c r="B4" s="166"/>
      <c r="C4" s="166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164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7" t="s">
        <v>165</v>
      </c>
      <c r="B8" s="24">
        <v>11623320.98</v>
      </c>
      <c r="C8" s="23" t="s">
        <v>166</v>
      </c>
      <c r="D8" s="24">
        <v>11623320.98</v>
      </c>
    </row>
    <row r="9" ht="18.75" customHeight="1" spans="1:4">
      <c r="A9" s="168" t="s">
        <v>167</v>
      </c>
      <c r="B9" s="24">
        <v>11623320.98</v>
      </c>
      <c r="C9" s="23" t="s">
        <v>168</v>
      </c>
      <c r="D9" s="24">
        <v>6981086.68</v>
      </c>
    </row>
    <row r="10" ht="18.75" customHeight="1" spans="1:4">
      <c r="A10" s="168" t="s">
        <v>169</v>
      </c>
      <c r="B10" s="24"/>
      <c r="C10" s="23" t="s">
        <v>170</v>
      </c>
      <c r="D10" s="24"/>
    </row>
    <row r="11" ht="18.75" customHeight="1" spans="1:4">
      <c r="A11" s="168" t="s">
        <v>171</v>
      </c>
      <c r="B11" s="24"/>
      <c r="C11" s="23" t="s">
        <v>172</v>
      </c>
      <c r="D11" s="24"/>
    </row>
    <row r="12" ht="18.75" customHeight="1" spans="1:4">
      <c r="A12" s="169" t="s">
        <v>173</v>
      </c>
      <c r="B12" s="24"/>
      <c r="C12" s="170" t="s">
        <v>174</v>
      </c>
      <c r="D12" s="24">
        <v>11520</v>
      </c>
    </row>
    <row r="13" ht="18.75" customHeight="1" spans="1:4">
      <c r="A13" s="171" t="s">
        <v>167</v>
      </c>
      <c r="B13" s="24"/>
      <c r="C13" s="172" t="s">
        <v>175</v>
      </c>
      <c r="D13" s="24"/>
    </row>
    <row r="14" ht="18.75" customHeight="1" spans="1:4">
      <c r="A14" s="171" t="s">
        <v>169</v>
      </c>
      <c r="B14" s="24"/>
      <c r="C14" s="172" t="s">
        <v>176</v>
      </c>
      <c r="D14" s="24"/>
    </row>
    <row r="15" ht="18.75" customHeight="1" spans="1:4">
      <c r="A15" s="171" t="s">
        <v>171</v>
      </c>
      <c r="B15" s="24"/>
      <c r="C15" s="172" t="s">
        <v>177</v>
      </c>
      <c r="D15" s="24">
        <v>36000</v>
      </c>
    </row>
    <row r="16" ht="18.75" customHeight="1" spans="1:4">
      <c r="A16" s="171" t="s">
        <v>26</v>
      </c>
      <c r="B16" s="24"/>
      <c r="C16" s="172" t="s">
        <v>178</v>
      </c>
      <c r="D16" s="24">
        <v>1219239.84</v>
      </c>
    </row>
    <row r="17" ht="18.75" customHeight="1" spans="1:4">
      <c r="A17" s="171" t="s">
        <v>26</v>
      </c>
      <c r="B17" s="24" t="s">
        <v>26</v>
      </c>
      <c r="C17" s="172" t="s">
        <v>179</v>
      </c>
      <c r="D17" s="24">
        <v>443998.12</v>
      </c>
    </row>
    <row r="18" ht="18.75" customHeight="1" spans="1:4">
      <c r="A18" s="173" t="s">
        <v>26</v>
      </c>
      <c r="B18" s="24" t="s">
        <v>26</v>
      </c>
      <c r="C18" s="172" t="s">
        <v>180</v>
      </c>
      <c r="D18" s="24">
        <v>150000</v>
      </c>
    </row>
    <row r="19" ht="18.75" customHeight="1" spans="1:4">
      <c r="A19" s="173" t="s">
        <v>26</v>
      </c>
      <c r="B19" s="24" t="s">
        <v>26</v>
      </c>
      <c r="C19" s="172" t="s">
        <v>181</v>
      </c>
      <c r="D19" s="24">
        <v>549696.7</v>
      </c>
    </row>
    <row r="20" ht="18.75" customHeight="1" spans="1:4">
      <c r="A20" s="174" t="s">
        <v>26</v>
      </c>
      <c r="B20" s="24" t="s">
        <v>26</v>
      </c>
      <c r="C20" s="172" t="s">
        <v>182</v>
      </c>
      <c r="D20" s="24">
        <v>1662075.32</v>
      </c>
    </row>
    <row r="21" ht="18.75" customHeight="1" spans="1:4">
      <c r="A21" s="174" t="s">
        <v>26</v>
      </c>
      <c r="B21" s="24" t="s">
        <v>26</v>
      </c>
      <c r="C21" s="172" t="s">
        <v>183</v>
      </c>
      <c r="D21" s="24"/>
    </row>
    <row r="22" ht="18.75" customHeight="1" spans="1:4">
      <c r="A22" s="174" t="s">
        <v>26</v>
      </c>
      <c r="B22" s="24" t="s">
        <v>26</v>
      </c>
      <c r="C22" s="172" t="s">
        <v>184</v>
      </c>
      <c r="D22" s="24"/>
    </row>
    <row r="23" ht="18.75" customHeight="1" spans="1:4">
      <c r="A23" s="174" t="s">
        <v>26</v>
      </c>
      <c r="B23" s="24" t="s">
        <v>26</v>
      </c>
      <c r="C23" s="172" t="s">
        <v>185</v>
      </c>
      <c r="D23" s="24"/>
    </row>
    <row r="24" ht="18.75" customHeight="1" spans="1:4">
      <c r="A24" s="174" t="s">
        <v>26</v>
      </c>
      <c r="B24" s="24" t="s">
        <v>26</v>
      </c>
      <c r="C24" s="172" t="s">
        <v>186</v>
      </c>
      <c r="D24" s="24"/>
    </row>
    <row r="25" ht="18.75" customHeight="1" spans="1:4">
      <c r="A25" s="174" t="s">
        <v>26</v>
      </c>
      <c r="B25" s="24" t="s">
        <v>26</v>
      </c>
      <c r="C25" s="172" t="s">
        <v>187</v>
      </c>
      <c r="D25" s="24"/>
    </row>
    <row r="26" ht="18.75" customHeight="1" spans="1:4">
      <c r="A26" s="174" t="s">
        <v>26</v>
      </c>
      <c r="B26" s="24" t="s">
        <v>26</v>
      </c>
      <c r="C26" s="172" t="s">
        <v>188</v>
      </c>
      <c r="D26" s="24"/>
    </row>
    <row r="27" ht="18.75" customHeight="1" spans="1:4">
      <c r="A27" s="174" t="s">
        <v>26</v>
      </c>
      <c r="B27" s="24" t="s">
        <v>26</v>
      </c>
      <c r="C27" s="172" t="s">
        <v>189</v>
      </c>
      <c r="D27" s="24">
        <v>562504.32</v>
      </c>
    </row>
    <row r="28" ht="18.75" customHeight="1" spans="1:4">
      <c r="A28" s="174" t="s">
        <v>26</v>
      </c>
      <c r="B28" s="24" t="s">
        <v>26</v>
      </c>
      <c r="C28" s="172" t="s">
        <v>190</v>
      </c>
      <c r="D28" s="24"/>
    </row>
    <row r="29" ht="18.75" customHeight="1" spans="1:4">
      <c r="A29" s="174" t="s">
        <v>26</v>
      </c>
      <c r="B29" s="24" t="s">
        <v>26</v>
      </c>
      <c r="C29" s="172" t="s">
        <v>191</v>
      </c>
      <c r="D29" s="24"/>
    </row>
    <row r="30" ht="18.75" customHeight="1" spans="1:4">
      <c r="A30" s="174" t="s">
        <v>26</v>
      </c>
      <c r="B30" s="24" t="s">
        <v>26</v>
      </c>
      <c r="C30" s="172" t="s">
        <v>192</v>
      </c>
      <c r="D30" s="24">
        <v>7200</v>
      </c>
    </row>
    <row r="31" ht="18.75" customHeight="1" spans="1:4">
      <c r="A31" s="174" t="s">
        <v>26</v>
      </c>
      <c r="B31" s="24" t="s">
        <v>26</v>
      </c>
      <c r="C31" s="172" t="s">
        <v>193</v>
      </c>
      <c r="D31" s="24"/>
    </row>
    <row r="32" ht="18.75" customHeight="1" spans="1:4">
      <c r="A32" s="175" t="s">
        <v>26</v>
      </c>
      <c r="B32" s="24" t="s">
        <v>26</v>
      </c>
      <c r="C32" s="172" t="s">
        <v>194</v>
      </c>
      <c r="D32" s="24"/>
    </row>
    <row r="33" ht="18.75" customHeight="1" spans="1:4">
      <c r="A33" s="175" t="s">
        <v>26</v>
      </c>
      <c r="B33" s="24" t="s">
        <v>26</v>
      </c>
      <c r="C33" s="172" t="s">
        <v>195</v>
      </c>
      <c r="D33" s="24"/>
    </row>
    <row r="34" ht="18.75" customHeight="1" spans="1:4">
      <c r="A34" s="175" t="s">
        <v>26</v>
      </c>
      <c r="B34" s="24" t="s">
        <v>26</v>
      </c>
      <c r="C34" s="172" t="s">
        <v>196</v>
      </c>
      <c r="D34" s="24"/>
    </row>
    <row r="35" ht="18.75" customHeight="1" spans="1:4">
      <c r="A35" s="175" t="s">
        <v>26</v>
      </c>
      <c r="B35" s="24" t="s">
        <v>26</v>
      </c>
      <c r="C35" s="172" t="s">
        <v>197</v>
      </c>
      <c r="D35" s="24"/>
    </row>
    <row r="36" ht="18.75" customHeight="1" spans="1:4">
      <c r="A36" s="56" t="s">
        <v>198</v>
      </c>
      <c r="B36" s="176">
        <v>11623320.98</v>
      </c>
      <c r="C36" s="177" t="s">
        <v>51</v>
      </c>
      <c r="D36" s="176">
        <v>11623320.98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75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20.4166666666667" customWidth="1"/>
    <col min="5" max="7" width="24.28703703703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6"/>
      <c r="F2" s="58"/>
      <c r="G2" s="40" t="s">
        <v>199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7"/>
      <c r="C3" s="157"/>
      <c r="D3" s="157"/>
      <c r="E3" s="157"/>
      <c r="F3" s="157"/>
      <c r="G3" s="157"/>
    </row>
    <row r="4" ht="18" customHeight="1" spans="1:7">
      <c r="A4" s="158" t="str">
        <f>"单位名称："&amp;"耿马傣族佤族自治县大兴乡"</f>
        <v>单位名称：耿马傣族佤族自治县大兴乡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59" t="s">
        <v>200</v>
      </c>
      <c r="B5" s="160"/>
      <c r="C5" s="106" t="s">
        <v>55</v>
      </c>
      <c r="D5" s="129" t="s">
        <v>76</v>
      </c>
      <c r="E5" s="14"/>
      <c r="F5" s="15"/>
      <c r="G5" s="122" t="s">
        <v>77</v>
      </c>
    </row>
    <row r="6" ht="20.25" customHeight="1" spans="1:7">
      <c r="A6" s="161" t="s">
        <v>74</v>
      </c>
      <c r="B6" s="161" t="s">
        <v>75</v>
      </c>
      <c r="C6" s="34"/>
      <c r="D6" s="67" t="s">
        <v>57</v>
      </c>
      <c r="E6" s="67" t="s">
        <v>201</v>
      </c>
      <c r="F6" s="67" t="s">
        <v>202</v>
      </c>
      <c r="G6" s="95"/>
    </row>
    <row r="7" ht="19.5" customHeight="1" spans="1:7">
      <c r="A7" s="161" t="s">
        <v>203</v>
      </c>
      <c r="B7" s="161" t="s">
        <v>204</v>
      </c>
      <c r="C7" s="161" t="s">
        <v>205</v>
      </c>
      <c r="D7" s="67">
        <v>4</v>
      </c>
      <c r="E7" s="162" t="s">
        <v>206</v>
      </c>
      <c r="F7" s="162" t="s">
        <v>207</v>
      </c>
      <c r="G7" s="161" t="s">
        <v>208</v>
      </c>
    </row>
    <row r="8" ht="18" customHeight="1" spans="1:7">
      <c r="A8" s="35" t="s">
        <v>85</v>
      </c>
      <c r="B8" s="35" t="s">
        <v>86</v>
      </c>
      <c r="C8" s="24">
        <v>6981086.68</v>
      </c>
      <c r="D8" s="24">
        <v>6893386.68</v>
      </c>
      <c r="E8" s="24">
        <v>6047477.47</v>
      </c>
      <c r="F8" s="24">
        <v>845909.21</v>
      </c>
      <c r="G8" s="24">
        <v>87700</v>
      </c>
    </row>
    <row r="9" ht="18" customHeight="1" spans="1:7">
      <c r="A9" s="117" t="s">
        <v>87</v>
      </c>
      <c r="B9" s="117" t="s">
        <v>209</v>
      </c>
      <c r="C9" s="24">
        <v>176871.4</v>
      </c>
      <c r="D9" s="24">
        <v>156871.4</v>
      </c>
      <c r="E9" s="24">
        <v>141931</v>
      </c>
      <c r="F9" s="24">
        <v>14940.4</v>
      </c>
      <c r="G9" s="24">
        <v>20000</v>
      </c>
    </row>
    <row r="10" ht="18" customHeight="1" spans="1:7">
      <c r="A10" s="118" t="s">
        <v>88</v>
      </c>
      <c r="B10" s="118" t="s">
        <v>210</v>
      </c>
      <c r="C10" s="24">
        <v>156871.4</v>
      </c>
      <c r="D10" s="24">
        <v>156871.4</v>
      </c>
      <c r="E10" s="24">
        <v>141931</v>
      </c>
      <c r="F10" s="24">
        <v>14940.4</v>
      </c>
      <c r="G10" s="24"/>
    </row>
    <row r="11" ht="18" customHeight="1" spans="1:7">
      <c r="A11" s="118" t="s">
        <v>89</v>
      </c>
      <c r="B11" s="118" t="s">
        <v>211</v>
      </c>
      <c r="C11" s="24">
        <v>20000</v>
      </c>
      <c r="D11" s="24"/>
      <c r="E11" s="24"/>
      <c r="F11" s="24"/>
      <c r="G11" s="24">
        <v>20000</v>
      </c>
    </row>
    <row r="12" ht="18" customHeight="1" spans="1:7">
      <c r="A12" s="117" t="s">
        <v>90</v>
      </c>
      <c r="B12" s="117" t="s">
        <v>212</v>
      </c>
      <c r="C12" s="24">
        <v>4226205.81</v>
      </c>
      <c r="D12" s="24">
        <v>4171505.81</v>
      </c>
      <c r="E12" s="24">
        <v>3548948.84</v>
      </c>
      <c r="F12" s="24">
        <v>622556.97</v>
      </c>
      <c r="G12" s="24">
        <v>54700</v>
      </c>
    </row>
    <row r="13" ht="18" customHeight="1" spans="1:7">
      <c r="A13" s="118" t="s">
        <v>91</v>
      </c>
      <c r="B13" s="118" t="s">
        <v>210</v>
      </c>
      <c r="C13" s="24">
        <v>4171505.81</v>
      </c>
      <c r="D13" s="24">
        <v>4171505.81</v>
      </c>
      <c r="E13" s="24">
        <v>3548948.84</v>
      </c>
      <c r="F13" s="24">
        <v>622556.97</v>
      </c>
      <c r="G13" s="24"/>
    </row>
    <row r="14" ht="18" customHeight="1" spans="1:7">
      <c r="A14" s="118" t="s">
        <v>92</v>
      </c>
      <c r="B14" s="118" t="s">
        <v>211</v>
      </c>
      <c r="C14" s="24">
        <v>30000</v>
      </c>
      <c r="D14" s="24"/>
      <c r="E14" s="24"/>
      <c r="F14" s="24"/>
      <c r="G14" s="24">
        <v>30000</v>
      </c>
    </row>
    <row r="15" ht="18" customHeight="1" spans="1:7">
      <c r="A15" s="118" t="s">
        <v>93</v>
      </c>
      <c r="B15" s="118" t="s">
        <v>213</v>
      </c>
      <c r="C15" s="24">
        <v>24700</v>
      </c>
      <c r="D15" s="24"/>
      <c r="E15" s="24"/>
      <c r="F15" s="24"/>
      <c r="G15" s="24">
        <v>24700</v>
      </c>
    </row>
    <row r="16" ht="18" customHeight="1" spans="1:7">
      <c r="A16" s="117" t="s">
        <v>94</v>
      </c>
      <c r="B16" s="117" t="s">
        <v>214</v>
      </c>
      <c r="C16" s="24">
        <v>3000</v>
      </c>
      <c r="D16" s="24"/>
      <c r="E16" s="24"/>
      <c r="F16" s="24"/>
      <c r="G16" s="24">
        <v>3000</v>
      </c>
    </row>
    <row r="17" ht="18" customHeight="1" spans="1:7">
      <c r="A17" s="118" t="s">
        <v>95</v>
      </c>
      <c r="B17" s="118" t="s">
        <v>215</v>
      </c>
      <c r="C17" s="24">
        <v>3000</v>
      </c>
      <c r="D17" s="24"/>
      <c r="E17" s="24"/>
      <c r="F17" s="24"/>
      <c r="G17" s="24">
        <v>3000</v>
      </c>
    </row>
    <row r="18" ht="18" customHeight="1" spans="1:7">
      <c r="A18" s="117" t="s">
        <v>96</v>
      </c>
      <c r="B18" s="117" t="s">
        <v>216</v>
      </c>
      <c r="C18" s="24">
        <v>10000</v>
      </c>
      <c r="D18" s="24"/>
      <c r="E18" s="24"/>
      <c r="F18" s="24"/>
      <c r="G18" s="24">
        <v>10000</v>
      </c>
    </row>
    <row r="19" ht="18" customHeight="1" spans="1:7">
      <c r="A19" s="118" t="s">
        <v>97</v>
      </c>
      <c r="B19" s="118" t="s">
        <v>217</v>
      </c>
      <c r="C19" s="24">
        <v>10000</v>
      </c>
      <c r="D19" s="24"/>
      <c r="E19" s="24"/>
      <c r="F19" s="24"/>
      <c r="G19" s="24">
        <v>10000</v>
      </c>
    </row>
    <row r="20" ht="18" customHeight="1" spans="1:7">
      <c r="A20" s="117" t="s">
        <v>98</v>
      </c>
      <c r="B20" s="117" t="s">
        <v>218</v>
      </c>
      <c r="C20" s="24">
        <v>151350.16</v>
      </c>
      <c r="D20" s="24">
        <v>151350.16</v>
      </c>
      <c r="E20" s="24">
        <v>120616</v>
      </c>
      <c r="F20" s="24">
        <v>30734.16</v>
      </c>
      <c r="G20" s="24"/>
    </row>
    <row r="21" ht="18" customHeight="1" spans="1:7">
      <c r="A21" s="118" t="s">
        <v>99</v>
      </c>
      <c r="B21" s="118" t="s">
        <v>210</v>
      </c>
      <c r="C21" s="24">
        <v>151350.16</v>
      </c>
      <c r="D21" s="24">
        <v>151350.16</v>
      </c>
      <c r="E21" s="24">
        <v>120616</v>
      </c>
      <c r="F21" s="24">
        <v>30734.16</v>
      </c>
      <c r="G21" s="24"/>
    </row>
    <row r="22" ht="18" customHeight="1" spans="1:7">
      <c r="A22" s="117" t="s">
        <v>100</v>
      </c>
      <c r="B22" s="117" t="s">
        <v>219</v>
      </c>
      <c r="C22" s="24">
        <v>5400</v>
      </c>
      <c r="D22" s="24">
        <v>5400</v>
      </c>
      <c r="E22" s="24">
        <v>5400</v>
      </c>
      <c r="F22" s="24"/>
      <c r="G22" s="24"/>
    </row>
    <row r="23" ht="18" customHeight="1" spans="1:7">
      <c r="A23" s="118" t="s">
        <v>101</v>
      </c>
      <c r="B23" s="118" t="s">
        <v>210</v>
      </c>
      <c r="C23" s="24">
        <v>5400</v>
      </c>
      <c r="D23" s="24">
        <v>5400</v>
      </c>
      <c r="E23" s="24">
        <v>5400</v>
      </c>
      <c r="F23" s="24"/>
      <c r="G23" s="24"/>
    </row>
    <row r="24" ht="18" customHeight="1" spans="1:7">
      <c r="A24" s="117" t="s">
        <v>102</v>
      </c>
      <c r="B24" s="117" t="s">
        <v>220</v>
      </c>
      <c r="C24" s="24">
        <v>853960.74</v>
      </c>
      <c r="D24" s="24">
        <v>853960.74</v>
      </c>
      <c r="E24" s="24">
        <v>768244.74</v>
      </c>
      <c r="F24" s="24">
        <v>85716</v>
      </c>
      <c r="G24" s="24"/>
    </row>
    <row r="25" ht="18" customHeight="1" spans="1:7">
      <c r="A25" s="118" t="s">
        <v>103</v>
      </c>
      <c r="B25" s="118" t="s">
        <v>210</v>
      </c>
      <c r="C25" s="24">
        <v>853960.74</v>
      </c>
      <c r="D25" s="24">
        <v>853960.74</v>
      </c>
      <c r="E25" s="24">
        <v>768244.74</v>
      </c>
      <c r="F25" s="24">
        <v>85716</v>
      </c>
      <c r="G25" s="24"/>
    </row>
    <row r="26" ht="18" customHeight="1" spans="1:7">
      <c r="A26" s="117" t="s">
        <v>104</v>
      </c>
      <c r="B26" s="117" t="s">
        <v>221</v>
      </c>
      <c r="C26" s="24">
        <v>1211743.57</v>
      </c>
      <c r="D26" s="24">
        <v>1211743.57</v>
      </c>
      <c r="E26" s="24">
        <v>1150143.89</v>
      </c>
      <c r="F26" s="24">
        <v>61599.68</v>
      </c>
      <c r="G26" s="24"/>
    </row>
    <row r="27" ht="18" customHeight="1" spans="1:7">
      <c r="A27" s="118" t="s">
        <v>105</v>
      </c>
      <c r="B27" s="118" t="s">
        <v>222</v>
      </c>
      <c r="C27" s="24">
        <v>1211743.57</v>
      </c>
      <c r="D27" s="24">
        <v>1211743.57</v>
      </c>
      <c r="E27" s="24">
        <v>1150143.89</v>
      </c>
      <c r="F27" s="24">
        <v>61599.68</v>
      </c>
      <c r="G27" s="24"/>
    </row>
    <row r="28" ht="18" customHeight="1" spans="1:7">
      <c r="A28" s="117" t="s">
        <v>106</v>
      </c>
      <c r="B28" s="117" t="s">
        <v>223</v>
      </c>
      <c r="C28" s="24">
        <v>7200</v>
      </c>
      <c r="D28" s="24">
        <v>7200</v>
      </c>
      <c r="E28" s="24">
        <v>7200</v>
      </c>
      <c r="F28" s="24"/>
      <c r="G28" s="24"/>
    </row>
    <row r="29" ht="18" customHeight="1" spans="1:7">
      <c r="A29" s="118" t="s">
        <v>107</v>
      </c>
      <c r="B29" s="118" t="s">
        <v>224</v>
      </c>
      <c r="C29" s="24">
        <v>7200</v>
      </c>
      <c r="D29" s="24">
        <v>7200</v>
      </c>
      <c r="E29" s="24">
        <v>7200</v>
      </c>
      <c r="F29" s="24"/>
      <c r="G29" s="24"/>
    </row>
    <row r="30" ht="18" customHeight="1" spans="1:7">
      <c r="A30" s="117" t="s">
        <v>108</v>
      </c>
      <c r="B30" s="117" t="s">
        <v>225</v>
      </c>
      <c r="C30" s="24">
        <v>335355</v>
      </c>
      <c r="D30" s="24">
        <v>335355</v>
      </c>
      <c r="E30" s="24">
        <v>304993</v>
      </c>
      <c r="F30" s="24">
        <v>30362</v>
      </c>
      <c r="G30" s="24"/>
    </row>
    <row r="31" ht="18" customHeight="1" spans="1:7">
      <c r="A31" s="118" t="s">
        <v>109</v>
      </c>
      <c r="B31" s="118" t="s">
        <v>210</v>
      </c>
      <c r="C31" s="24">
        <v>335355</v>
      </c>
      <c r="D31" s="24">
        <v>335355</v>
      </c>
      <c r="E31" s="24">
        <v>304993</v>
      </c>
      <c r="F31" s="24">
        <v>30362</v>
      </c>
      <c r="G31" s="24"/>
    </row>
    <row r="32" ht="18" customHeight="1" spans="1:7">
      <c r="A32" s="35" t="s">
        <v>110</v>
      </c>
      <c r="B32" s="35" t="s">
        <v>111</v>
      </c>
      <c r="C32" s="24">
        <v>11520</v>
      </c>
      <c r="D32" s="24">
        <v>11520</v>
      </c>
      <c r="E32" s="24">
        <v>11520</v>
      </c>
      <c r="F32" s="24"/>
      <c r="G32" s="24"/>
    </row>
    <row r="33" ht="18" customHeight="1" spans="1:7">
      <c r="A33" s="117" t="s">
        <v>112</v>
      </c>
      <c r="B33" s="117" t="s">
        <v>226</v>
      </c>
      <c r="C33" s="24">
        <v>11520</v>
      </c>
      <c r="D33" s="24">
        <v>11520</v>
      </c>
      <c r="E33" s="24">
        <v>11520</v>
      </c>
      <c r="F33" s="24"/>
      <c r="G33" s="24"/>
    </row>
    <row r="34" ht="18" customHeight="1" spans="1:7">
      <c r="A34" s="118" t="s">
        <v>113</v>
      </c>
      <c r="B34" s="118" t="s">
        <v>227</v>
      </c>
      <c r="C34" s="24">
        <v>11520</v>
      </c>
      <c r="D34" s="24">
        <v>11520</v>
      </c>
      <c r="E34" s="24">
        <v>11520</v>
      </c>
      <c r="F34" s="24"/>
      <c r="G34" s="24"/>
    </row>
    <row r="35" ht="18" customHeight="1" spans="1:7">
      <c r="A35" s="35" t="s">
        <v>114</v>
      </c>
      <c r="B35" s="35" t="s">
        <v>115</v>
      </c>
      <c r="C35" s="24">
        <v>36000</v>
      </c>
      <c r="D35" s="24">
        <v>36000</v>
      </c>
      <c r="E35" s="24">
        <v>36000</v>
      </c>
      <c r="F35" s="24"/>
      <c r="G35" s="24"/>
    </row>
    <row r="36" ht="18" customHeight="1" spans="1:7">
      <c r="A36" s="117" t="s">
        <v>116</v>
      </c>
      <c r="B36" s="117" t="s">
        <v>228</v>
      </c>
      <c r="C36" s="24">
        <v>36000</v>
      </c>
      <c r="D36" s="24">
        <v>36000</v>
      </c>
      <c r="E36" s="24">
        <v>36000</v>
      </c>
      <c r="F36" s="24"/>
      <c r="G36" s="24"/>
    </row>
    <row r="37" ht="18" customHeight="1" spans="1:7">
      <c r="A37" s="118" t="s">
        <v>117</v>
      </c>
      <c r="B37" s="118" t="s">
        <v>229</v>
      </c>
      <c r="C37" s="24">
        <v>36000</v>
      </c>
      <c r="D37" s="24">
        <v>36000</v>
      </c>
      <c r="E37" s="24">
        <v>36000</v>
      </c>
      <c r="F37" s="24"/>
      <c r="G37" s="24"/>
    </row>
    <row r="38" ht="18" customHeight="1" spans="1:7">
      <c r="A38" s="35" t="s">
        <v>118</v>
      </c>
      <c r="B38" s="35" t="s">
        <v>119</v>
      </c>
      <c r="C38" s="24">
        <v>1219239.84</v>
      </c>
      <c r="D38" s="24">
        <v>1219239.84</v>
      </c>
      <c r="E38" s="24">
        <v>1219239.84</v>
      </c>
      <c r="F38" s="24"/>
      <c r="G38" s="24"/>
    </row>
    <row r="39" ht="18" customHeight="1" spans="1:7">
      <c r="A39" s="117" t="s">
        <v>120</v>
      </c>
      <c r="B39" s="117" t="s">
        <v>230</v>
      </c>
      <c r="C39" s="24">
        <v>106200</v>
      </c>
      <c r="D39" s="24">
        <v>106200</v>
      </c>
      <c r="E39" s="24">
        <v>106200</v>
      </c>
      <c r="F39" s="24"/>
      <c r="G39" s="24"/>
    </row>
    <row r="40" ht="18" customHeight="1" spans="1:7">
      <c r="A40" s="118" t="s">
        <v>121</v>
      </c>
      <c r="B40" s="118" t="s">
        <v>231</v>
      </c>
      <c r="C40" s="24">
        <v>106200</v>
      </c>
      <c r="D40" s="24">
        <v>106200</v>
      </c>
      <c r="E40" s="24">
        <v>106200</v>
      </c>
      <c r="F40" s="24"/>
      <c r="G40" s="24"/>
    </row>
    <row r="41" ht="18" customHeight="1" spans="1:7">
      <c r="A41" s="117" t="s">
        <v>122</v>
      </c>
      <c r="B41" s="117" t="s">
        <v>232</v>
      </c>
      <c r="C41" s="24">
        <v>1047833.16</v>
      </c>
      <c r="D41" s="24">
        <v>1047833.16</v>
      </c>
      <c r="E41" s="24">
        <v>1047833.16</v>
      </c>
      <c r="F41" s="24"/>
      <c r="G41" s="24"/>
    </row>
    <row r="42" ht="18" customHeight="1" spans="1:7">
      <c r="A42" s="118" t="s">
        <v>123</v>
      </c>
      <c r="B42" s="118" t="s">
        <v>233</v>
      </c>
      <c r="C42" s="24">
        <v>297827.4</v>
      </c>
      <c r="D42" s="24">
        <v>297827.4</v>
      </c>
      <c r="E42" s="24">
        <v>297827.4</v>
      </c>
      <c r="F42" s="24"/>
      <c r="G42" s="24"/>
    </row>
    <row r="43" ht="18" customHeight="1" spans="1:7">
      <c r="A43" s="118" t="s">
        <v>124</v>
      </c>
      <c r="B43" s="118" t="s">
        <v>234</v>
      </c>
      <c r="C43" s="24">
        <v>750005.76</v>
      </c>
      <c r="D43" s="24">
        <v>750005.76</v>
      </c>
      <c r="E43" s="24">
        <v>750005.76</v>
      </c>
      <c r="F43" s="24"/>
      <c r="G43" s="24"/>
    </row>
    <row r="44" ht="18" customHeight="1" spans="1:7">
      <c r="A44" s="117" t="s">
        <v>125</v>
      </c>
      <c r="B44" s="117" t="s">
        <v>235</v>
      </c>
      <c r="C44" s="24">
        <v>40006.68</v>
      </c>
      <c r="D44" s="24">
        <v>40006.68</v>
      </c>
      <c r="E44" s="24">
        <v>40006.68</v>
      </c>
      <c r="F44" s="24"/>
      <c r="G44" s="24"/>
    </row>
    <row r="45" ht="18" customHeight="1" spans="1:7">
      <c r="A45" s="118" t="s">
        <v>126</v>
      </c>
      <c r="B45" s="118" t="s">
        <v>236</v>
      </c>
      <c r="C45" s="24">
        <v>40006.68</v>
      </c>
      <c r="D45" s="24">
        <v>40006.68</v>
      </c>
      <c r="E45" s="24">
        <v>40006.68</v>
      </c>
      <c r="F45" s="24"/>
      <c r="G45" s="24"/>
    </row>
    <row r="46" ht="18" customHeight="1" spans="1:7">
      <c r="A46" s="117" t="s">
        <v>127</v>
      </c>
      <c r="B46" s="117" t="s">
        <v>237</v>
      </c>
      <c r="C46" s="24">
        <v>10800</v>
      </c>
      <c r="D46" s="24">
        <v>10800</v>
      </c>
      <c r="E46" s="24">
        <v>10800</v>
      </c>
      <c r="F46" s="24"/>
      <c r="G46" s="24"/>
    </row>
    <row r="47" ht="18" customHeight="1" spans="1:7">
      <c r="A47" s="118" t="s">
        <v>128</v>
      </c>
      <c r="B47" s="118" t="s">
        <v>238</v>
      </c>
      <c r="C47" s="24">
        <v>10800</v>
      </c>
      <c r="D47" s="24">
        <v>10800</v>
      </c>
      <c r="E47" s="24">
        <v>10800</v>
      </c>
      <c r="F47" s="24"/>
      <c r="G47" s="24"/>
    </row>
    <row r="48" ht="18" customHeight="1" spans="1:7">
      <c r="A48" s="117" t="s">
        <v>129</v>
      </c>
      <c r="B48" s="117" t="s">
        <v>239</v>
      </c>
      <c r="C48" s="24">
        <v>14400</v>
      </c>
      <c r="D48" s="24">
        <v>14400</v>
      </c>
      <c r="E48" s="24">
        <v>14400</v>
      </c>
      <c r="F48" s="24"/>
      <c r="G48" s="24"/>
    </row>
    <row r="49" ht="18" customHeight="1" spans="1:7">
      <c r="A49" s="118" t="s">
        <v>130</v>
      </c>
      <c r="B49" s="118" t="s">
        <v>240</v>
      </c>
      <c r="C49" s="24">
        <v>14400</v>
      </c>
      <c r="D49" s="24">
        <v>14400</v>
      </c>
      <c r="E49" s="24">
        <v>14400</v>
      </c>
      <c r="F49" s="24"/>
      <c r="G49" s="24"/>
    </row>
    <row r="50" ht="18" customHeight="1" spans="1:7">
      <c r="A50" s="35" t="s">
        <v>131</v>
      </c>
      <c r="B50" s="35" t="s">
        <v>132</v>
      </c>
      <c r="C50" s="24">
        <v>443998.12</v>
      </c>
      <c r="D50" s="24">
        <v>443998.12</v>
      </c>
      <c r="E50" s="24">
        <v>443998.12</v>
      </c>
      <c r="F50" s="24"/>
      <c r="G50" s="24"/>
    </row>
    <row r="51" ht="18" customHeight="1" spans="1:7">
      <c r="A51" s="117" t="s">
        <v>133</v>
      </c>
      <c r="B51" s="117" t="s">
        <v>241</v>
      </c>
      <c r="C51" s="24">
        <v>86760</v>
      </c>
      <c r="D51" s="24">
        <v>86760</v>
      </c>
      <c r="E51" s="24">
        <v>86760</v>
      </c>
      <c r="F51" s="24"/>
      <c r="G51" s="24"/>
    </row>
    <row r="52" ht="18" customHeight="1" spans="1:7">
      <c r="A52" s="118" t="s">
        <v>134</v>
      </c>
      <c r="B52" s="118" t="s">
        <v>242</v>
      </c>
      <c r="C52" s="24">
        <v>86760</v>
      </c>
      <c r="D52" s="24">
        <v>86760</v>
      </c>
      <c r="E52" s="24">
        <v>86760</v>
      </c>
      <c r="F52" s="24"/>
      <c r="G52" s="24"/>
    </row>
    <row r="53" ht="18" customHeight="1" spans="1:7">
      <c r="A53" s="117" t="s">
        <v>135</v>
      </c>
      <c r="B53" s="117" t="s">
        <v>243</v>
      </c>
      <c r="C53" s="24">
        <v>357238.12</v>
      </c>
      <c r="D53" s="24">
        <v>357238.12</v>
      </c>
      <c r="E53" s="24">
        <v>357238.12</v>
      </c>
      <c r="F53" s="24"/>
      <c r="G53" s="24"/>
    </row>
    <row r="54" ht="18" customHeight="1" spans="1:7">
      <c r="A54" s="118" t="s">
        <v>136</v>
      </c>
      <c r="B54" s="118" t="s">
        <v>244</v>
      </c>
      <c r="C54" s="24">
        <v>173970.73</v>
      </c>
      <c r="D54" s="24">
        <v>173970.73</v>
      </c>
      <c r="E54" s="24">
        <v>173970.73</v>
      </c>
      <c r="F54" s="24"/>
      <c r="G54" s="24"/>
    </row>
    <row r="55" ht="18" customHeight="1" spans="1:7">
      <c r="A55" s="118" t="s">
        <v>137</v>
      </c>
      <c r="B55" s="118" t="s">
        <v>245</v>
      </c>
      <c r="C55" s="24">
        <v>158844.32</v>
      </c>
      <c r="D55" s="24">
        <v>158844.32</v>
      </c>
      <c r="E55" s="24">
        <v>158844.32</v>
      </c>
      <c r="F55" s="24"/>
      <c r="G55" s="24"/>
    </row>
    <row r="56" ht="18" customHeight="1" spans="1:7">
      <c r="A56" s="118" t="s">
        <v>138</v>
      </c>
      <c r="B56" s="118" t="s">
        <v>246</v>
      </c>
      <c r="C56" s="24">
        <v>24423.07</v>
      </c>
      <c r="D56" s="24">
        <v>24423.07</v>
      </c>
      <c r="E56" s="24">
        <v>24423.07</v>
      </c>
      <c r="F56" s="24"/>
      <c r="G56" s="24"/>
    </row>
    <row r="57" ht="18" customHeight="1" spans="1:7">
      <c r="A57" s="35" t="s">
        <v>139</v>
      </c>
      <c r="B57" s="35" t="s">
        <v>140</v>
      </c>
      <c r="C57" s="24">
        <v>150000</v>
      </c>
      <c r="D57" s="24"/>
      <c r="E57" s="24"/>
      <c r="F57" s="24"/>
      <c r="G57" s="24">
        <v>150000</v>
      </c>
    </row>
    <row r="58" ht="18" customHeight="1" spans="1:7">
      <c r="A58" s="117" t="s">
        <v>141</v>
      </c>
      <c r="B58" s="117" t="s">
        <v>247</v>
      </c>
      <c r="C58" s="24">
        <v>150000</v>
      </c>
      <c r="D58" s="24"/>
      <c r="E58" s="24"/>
      <c r="F58" s="24"/>
      <c r="G58" s="24">
        <v>150000</v>
      </c>
    </row>
    <row r="59" ht="18" customHeight="1" spans="1:7">
      <c r="A59" s="118" t="s">
        <v>142</v>
      </c>
      <c r="B59" s="118" t="s">
        <v>248</v>
      </c>
      <c r="C59" s="24">
        <v>150000</v>
      </c>
      <c r="D59" s="24"/>
      <c r="E59" s="24"/>
      <c r="F59" s="24"/>
      <c r="G59" s="24">
        <v>150000</v>
      </c>
    </row>
    <row r="60" ht="18" customHeight="1" spans="1:7">
      <c r="A60" s="35" t="s">
        <v>143</v>
      </c>
      <c r="B60" s="35" t="s">
        <v>144</v>
      </c>
      <c r="C60" s="24">
        <v>549696.7</v>
      </c>
      <c r="D60" s="24">
        <v>549696.7</v>
      </c>
      <c r="E60" s="24">
        <v>527654.7</v>
      </c>
      <c r="F60" s="24">
        <v>22042</v>
      </c>
      <c r="G60" s="24"/>
    </row>
    <row r="61" ht="18" customHeight="1" spans="1:7">
      <c r="A61" s="117" t="s">
        <v>145</v>
      </c>
      <c r="B61" s="117" t="s">
        <v>249</v>
      </c>
      <c r="C61" s="24">
        <v>422256.7</v>
      </c>
      <c r="D61" s="24">
        <v>422256.7</v>
      </c>
      <c r="E61" s="24">
        <v>400214.7</v>
      </c>
      <c r="F61" s="24">
        <v>22042</v>
      </c>
      <c r="G61" s="24"/>
    </row>
    <row r="62" ht="18" customHeight="1" spans="1:7">
      <c r="A62" s="118" t="s">
        <v>146</v>
      </c>
      <c r="B62" s="118" t="s">
        <v>250</v>
      </c>
      <c r="C62" s="24">
        <v>422256.7</v>
      </c>
      <c r="D62" s="24">
        <v>422256.7</v>
      </c>
      <c r="E62" s="24">
        <v>400214.7</v>
      </c>
      <c r="F62" s="24">
        <v>22042</v>
      </c>
      <c r="G62" s="24"/>
    </row>
    <row r="63" ht="18" customHeight="1" spans="1:7">
      <c r="A63" s="117" t="s">
        <v>147</v>
      </c>
      <c r="B63" s="117" t="s">
        <v>251</v>
      </c>
      <c r="C63" s="24">
        <v>127440</v>
      </c>
      <c r="D63" s="24">
        <v>127440</v>
      </c>
      <c r="E63" s="24">
        <v>127440</v>
      </c>
      <c r="F63" s="24"/>
      <c r="G63" s="24"/>
    </row>
    <row r="64" ht="18" customHeight="1" spans="1:7">
      <c r="A64" s="118" t="s">
        <v>148</v>
      </c>
      <c r="B64" s="118" t="s">
        <v>251</v>
      </c>
      <c r="C64" s="24">
        <v>127440</v>
      </c>
      <c r="D64" s="24">
        <v>127440</v>
      </c>
      <c r="E64" s="24">
        <v>127440</v>
      </c>
      <c r="F64" s="24"/>
      <c r="G64" s="24"/>
    </row>
    <row r="65" ht="18" customHeight="1" spans="1:7">
      <c r="A65" s="35" t="s">
        <v>149</v>
      </c>
      <c r="B65" s="35" t="s">
        <v>150</v>
      </c>
      <c r="C65" s="24">
        <v>1662075.32</v>
      </c>
      <c r="D65" s="24">
        <v>1525075.32</v>
      </c>
      <c r="E65" s="24">
        <v>1451972.12</v>
      </c>
      <c r="F65" s="24">
        <v>73103.2</v>
      </c>
      <c r="G65" s="24">
        <v>137000</v>
      </c>
    </row>
    <row r="66" ht="18" customHeight="1" spans="1:7">
      <c r="A66" s="117" t="s">
        <v>151</v>
      </c>
      <c r="B66" s="117" t="s">
        <v>252</v>
      </c>
      <c r="C66" s="24">
        <v>1662075.32</v>
      </c>
      <c r="D66" s="24">
        <v>1525075.32</v>
      </c>
      <c r="E66" s="24">
        <v>1451972.12</v>
      </c>
      <c r="F66" s="24">
        <v>73103.2</v>
      </c>
      <c r="G66" s="24">
        <v>137000</v>
      </c>
    </row>
    <row r="67" ht="18" customHeight="1" spans="1:7">
      <c r="A67" s="118" t="s">
        <v>152</v>
      </c>
      <c r="B67" s="118" t="s">
        <v>222</v>
      </c>
      <c r="C67" s="24">
        <v>1525075.32</v>
      </c>
      <c r="D67" s="24">
        <v>1525075.32</v>
      </c>
      <c r="E67" s="24">
        <v>1451972.12</v>
      </c>
      <c r="F67" s="24">
        <v>73103.2</v>
      </c>
      <c r="G67" s="24"/>
    </row>
    <row r="68" ht="18" customHeight="1" spans="1:7">
      <c r="A68" s="118" t="s">
        <v>153</v>
      </c>
      <c r="B68" s="118" t="s">
        <v>253</v>
      </c>
      <c r="C68" s="24">
        <v>137000</v>
      </c>
      <c r="D68" s="24"/>
      <c r="E68" s="24"/>
      <c r="F68" s="24"/>
      <c r="G68" s="24">
        <v>137000</v>
      </c>
    </row>
    <row r="69" ht="18" customHeight="1" spans="1:7">
      <c r="A69" s="35" t="s">
        <v>154</v>
      </c>
      <c r="B69" s="35" t="s">
        <v>155</v>
      </c>
      <c r="C69" s="24">
        <v>562504.32</v>
      </c>
      <c r="D69" s="24">
        <v>562504.32</v>
      </c>
      <c r="E69" s="24">
        <v>562504.32</v>
      </c>
      <c r="F69" s="24"/>
      <c r="G69" s="24"/>
    </row>
    <row r="70" ht="18" customHeight="1" spans="1:7">
      <c r="A70" s="117" t="s">
        <v>156</v>
      </c>
      <c r="B70" s="117" t="s">
        <v>254</v>
      </c>
      <c r="C70" s="24">
        <v>562504.32</v>
      </c>
      <c r="D70" s="24">
        <v>562504.32</v>
      </c>
      <c r="E70" s="24">
        <v>562504.32</v>
      </c>
      <c r="F70" s="24"/>
      <c r="G70" s="24"/>
    </row>
    <row r="71" ht="18" customHeight="1" spans="1:7">
      <c r="A71" s="118" t="s">
        <v>157</v>
      </c>
      <c r="B71" s="118" t="s">
        <v>255</v>
      </c>
      <c r="C71" s="24">
        <v>562504.32</v>
      </c>
      <c r="D71" s="24">
        <v>562504.32</v>
      </c>
      <c r="E71" s="24">
        <v>562504.32</v>
      </c>
      <c r="F71" s="24"/>
      <c r="G71" s="24"/>
    </row>
    <row r="72" ht="18" customHeight="1" spans="1:7">
      <c r="A72" s="35" t="s">
        <v>158</v>
      </c>
      <c r="B72" s="35" t="s">
        <v>159</v>
      </c>
      <c r="C72" s="24">
        <v>7200</v>
      </c>
      <c r="D72" s="24">
        <v>7200</v>
      </c>
      <c r="E72" s="24">
        <v>7200</v>
      </c>
      <c r="F72" s="24"/>
      <c r="G72" s="24"/>
    </row>
    <row r="73" ht="18" customHeight="1" spans="1:7">
      <c r="A73" s="117" t="s">
        <v>160</v>
      </c>
      <c r="B73" s="117" t="s">
        <v>256</v>
      </c>
      <c r="C73" s="24">
        <v>7200</v>
      </c>
      <c r="D73" s="24">
        <v>7200</v>
      </c>
      <c r="E73" s="24">
        <v>7200</v>
      </c>
      <c r="F73" s="24"/>
      <c r="G73" s="24"/>
    </row>
    <row r="74" ht="18" customHeight="1" spans="1:7">
      <c r="A74" s="118" t="s">
        <v>161</v>
      </c>
      <c r="B74" s="118" t="s">
        <v>210</v>
      </c>
      <c r="C74" s="24">
        <v>7200</v>
      </c>
      <c r="D74" s="24">
        <v>7200</v>
      </c>
      <c r="E74" s="24">
        <v>7200</v>
      </c>
      <c r="F74" s="24"/>
      <c r="G74" s="24"/>
    </row>
    <row r="75" ht="18" customHeight="1" spans="1:7">
      <c r="A75" s="163" t="s">
        <v>162</v>
      </c>
      <c r="B75" s="164" t="s">
        <v>162</v>
      </c>
      <c r="C75" s="24">
        <v>11623320.98</v>
      </c>
      <c r="D75" s="24">
        <v>11248620.98</v>
      </c>
      <c r="E75" s="24">
        <v>10307566.57</v>
      </c>
      <c r="F75" s="24">
        <v>941054.41</v>
      </c>
      <c r="G75" s="24">
        <v>374700</v>
      </c>
    </row>
  </sheetData>
  <mergeCells count="7">
    <mergeCell ref="A3:G3"/>
    <mergeCell ref="A4:E4"/>
    <mergeCell ref="A5:B5"/>
    <mergeCell ref="D5:F5"/>
    <mergeCell ref="A75:B7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zoomScale="70" zoomScaleNormal="70" workbookViewId="0">
      <pane ySplit="1" topLeftCell="A2" activePane="bottomLeft" state="frozen"/>
      <selection/>
      <selection pane="bottomLeft" activeCell="C27" sqref="C27"/>
    </sheetView>
  </sheetViews>
  <sheetFormatPr defaultColWidth="9.13888888888889" defaultRowHeight="14.25" customHeight="1" outlineLevelCol="6"/>
  <cols>
    <col min="1" max="2" width="27.4259259259259" style="138" customWidth="1"/>
    <col min="3" max="7" width="31.1759259259259" style="138" customWidth="1"/>
    <col min="8" max="16384" width="9.13888888888889" style="138"/>
  </cols>
  <sheetData>
    <row r="1" s="138" customFormat="1" customHeight="1" spans="1:7">
      <c r="A1" s="139"/>
      <c r="B1" s="139"/>
      <c r="C1" s="139"/>
      <c r="D1" s="139"/>
      <c r="E1" s="139"/>
      <c r="F1" s="139"/>
      <c r="G1" s="139"/>
    </row>
    <row r="2" s="138" customFormat="1" ht="12" customHeight="1" spans="1:7">
      <c r="A2" s="140"/>
      <c r="B2" s="140"/>
      <c r="C2" s="140"/>
      <c r="D2" s="141"/>
      <c r="G2" s="142" t="s">
        <v>257</v>
      </c>
    </row>
    <row r="3" s="138" customFormat="1" ht="25.5" customHeight="1" spans="1:7">
      <c r="A3" s="143" t="s">
        <v>258</v>
      </c>
      <c r="B3" s="143"/>
      <c r="C3" s="143"/>
      <c r="D3" s="143"/>
      <c r="E3" s="143"/>
      <c r="F3" s="143"/>
      <c r="G3" s="143"/>
    </row>
    <row r="4" s="138" customFormat="1" ht="15.75" customHeight="1" spans="1:7">
      <c r="A4" s="144" t="s">
        <v>259</v>
      </c>
      <c r="B4" s="144"/>
      <c r="C4" s="140"/>
      <c r="D4" s="141"/>
      <c r="G4" s="142" t="s">
        <v>260</v>
      </c>
    </row>
    <row r="5" s="138" customFormat="1" ht="19.5" customHeight="1" spans="1:7">
      <c r="A5" s="145" t="s">
        <v>261</v>
      </c>
      <c r="B5" s="145" t="s">
        <v>262</v>
      </c>
      <c r="C5" s="146" t="s">
        <v>263</v>
      </c>
      <c r="D5" s="147" t="s">
        <v>264</v>
      </c>
      <c r="E5" s="148"/>
      <c r="F5" s="149"/>
      <c r="G5" s="146" t="s">
        <v>265</v>
      </c>
    </row>
    <row r="6" s="138" customFormat="1" ht="19.5" customHeight="1" spans="1:7">
      <c r="A6" s="150"/>
      <c r="B6" s="151"/>
      <c r="C6" s="152"/>
      <c r="D6" s="153" t="s">
        <v>57</v>
      </c>
      <c r="E6" s="153" t="s">
        <v>266</v>
      </c>
      <c r="F6" s="153" t="s">
        <v>267</v>
      </c>
      <c r="G6" s="152"/>
    </row>
    <row r="7" s="138" customFormat="1" ht="18.75" customHeight="1" spans="1:7">
      <c r="A7" s="151"/>
      <c r="B7" s="154">
        <v>1</v>
      </c>
      <c r="C7" s="154">
        <v>2</v>
      </c>
      <c r="D7" s="155">
        <v>3</v>
      </c>
      <c r="E7" s="154">
        <v>4</v>
      </c>
      <c r="F7" s="154">
        <v>5</v>
      </c>
      <c r="G7" s="154">
        <v>6</v>
      </c>
    </row>
    <row r="8" s="138" customFormat="1" ht="18.75" customHeight="1" spans="1:7">
      <c r="A8" s="151" t="s">
        <v>55</v>
      </c>
      <c r="B8" s="154">
        <v>45000</v>
      </c>
      <c r="C8" s="154"/>
      <c r="D8" s="155">
        <v>40000</v>
      </c>
      <c r="E8" s="154"/>
      <c r="F8" s="154">
        <v>40000</v>
      </c>
      <c r="G8" s="154"/>
    </row>
    <row r="9" s="138" customFormat="1" ht="18.75" customHeight="1" spans="1:7">
      <c r="A9" s="151" t="s">
        <v>268</v>
      </c>
      <c r="B9" s="154">
        <v>45000</v>
      </c>
      <c r="C9" s="154"/>
      <c r="D9" s="155">
        <v>40000</v>
      </c>
      <c r="E9" s="154"/>
      <c r="F9" s="154">
        <v>40000</v>
      </c>
      <c r="G9" s="154">
        <v>5000</v>
      </c>
    </row>
    <row r="10" s="138" customFormat="1" ht="18.75" customHeight="1" spans="1:7">
      <c r="A10" s="151" t="s">
        <v>269</v>
      </c>
      <c r="B10" s="154"/>
      <c r="C10" s="154"/>
      <c r="D10" s="155"/>
      <c r="E10" s="154"/>
      <c r="F10" s="154"/>
      <c r="G10" s="154"/>
    </row>
    <row r="11" s="138" customFormat="1" ht="18.75" customHeight="1" spans="1:7">
      <c r="A11" s="151" t="s">
        <v>270</v>
      </c>
      <c r="B11" s="154"/>
      <c r="C11" s="154"/>
      <c r="D11" s="155"/>
      <c r="E11" s="154"/>
      <c r="F11" s="154"/>
      <c r="G11" s="154"/>
    </row>
    <row r="12" s="138" customFormat="1" ht="18.75" customHeight="1" spans="1:7">
      <c r="A12" s="151" t="s">
        <v>271</v>
      </c>
      <c r="B12" s="154"/>
      <c r="C12" s="154"/>
      <c r="D12" s="155"/>
      <c r="E12" s="154"/>
      <c r="F12" s="154"/>
      <c r="G12" s="154"/>
    </row>
  </sheetData>
  <mergeCells count="7">
    <mergeCell ref="A3:G3"/>
    <mergeCell ref="A4:E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9"/>
  <sheetViews>
    <sheetView showZeros="0" topLeftCell="L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32.8518518518519" customWidth="1"/>
    <col min="2" max="2" width="25.4166666666667" customWidth="1"/>
    <col min="3" max="3" width="26.5740740740741" customWidth="1"/>
    <col min="4" max="4" width="10.1388888888889" customWidth="1"/>
    <col min="5" max="5" width="28.5925925925926" customWidth="1"/>
    <col min="6" max="6" width="10.287037037037" customWidth="1"/>
    <col min="7" max="7" width="23" customWidth="1"/>
    <col min="8" max="21" width="19.85185185185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272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"单位名称："&amp;"耿马傣族佤族自治县大兴乡"</f>
        <v>单位名称：耿马傣族佤族自治县大兴乡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260</v>
      </c>
    </row>
    <row r="5" ht="18" customHeight="1" spans="1:23">
      <c r="A5" s="11" t="s">
        <v>273</v>
      </c>
      <c r="B5" s="11" t="s">
        <v>274</v>
      </c>
      <c r="C5" s="11" t="s">
        <v>275</v>
      </c>
      <c r="D5" s="11" t="s">
        <v>276</v>
      </c>
      <c r="E5" s="11" t="s">
        <v>277</v>
      </c>
      <c r="F5" s="11" t="s">
        <v>278</v>
      </c>
      <c r="G5" s="11" t="s">
        <v>279</v>
      </c>
      <c r="H5" s="129" t="s">
        <v>280</v>
      </c>
      <c r="I5" s="65" t="s">
        <v>280</v>
      </c>
      <c r="J5" s="65"/>
      <c r="K5" s="65"/>
      <c r="L5" s="65"/>
      <c r="M5" s="65"/>
      <c r="N5" s="14"/>
      <c r="O5" s="14"/>
      <c r="P5" s="14"/>
      <c r="Q5" s="75" t="s">
        <v>61</v>
      </c>
      <c r="R5" s="65" t="s">
        <v>79</v>
      </c>
      <c r="S5" s="65"/>
      <c r="T5" s="65"/>
      <c r="U5" s="65"/>
      <c r="V5" s="65"/>
      <c r="W5" s="133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281</v>
      </c>
      <c r="I6" s="129" t="s">
        <v>58</v>
      </c>
      <c r="J6" s="65"/>
      <c r="K6" s="65"/>
      <c r="L6" s="65"/>
      <c r="M6" s="133"/>
      <c r="N6" s="13" t="s">
        <v>282</v>
      </c>
      <c r="O6" s="14"/>
      <c r="P6" s="15"/>
      <c r="Q6" s="11" t="s">
        <v>61</v>
      </c>
      <c r="R6" s="129" t="s">
        <v>79</v>
      </c>
      <c r="S6" s="75" t="s">
        <v>64</v>
      </c>
      <c r="T6" s="65" t="s">
        <v>79</v>
      </c>
      <c r="U6" s="75" t="s">
        <v>66</v>
      </c>
      <c r="V6" s="75" t="s">
        <v>67</v>
      </c>
      <c r="W6" s="135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4" t="s">
        <v>283</v>
      </c>
      <c r="J7" s="11" t="s">
        <v>284</v>
      </c>
      <c r="K7" s="11" t="s">
        <v>285</v>
      </c>
      <c r="L7" s="11" t="s">
        <v>286</v>
      </c>
      <c r="M7" s="11" t="s">
        <v>287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288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289</v>
      </c>
      <c r="K8" s="18" t="s">
        <v>285</v>
      </c>
      <c r="L8" s="18" t="s">
        <v>286</v>
      </c>
      <c r="M8" s="18" t="s">
        <v>287</v>
      </c>
      <c r="N8" s="18" t="s">
        <v>285</v>
      </c>
      <c r="O8" s="18" t="s">
        <v>286</v>
      </c>
      <c r="P8" s="18" t="s">
        <v>287</v>
      </c>
      <c r="Q8" s="18" t="s">
        <v>61</v>
      </c>
      <c r="R8" s="18" t="s">
        <v>57</v>
      </c>
      <c r="S8" s="18" t="s">
        <v>64</v>
      </c>
      <c r="T8" s="18" t="s">
        <v>288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70</v>
      </c>
      <c r="B10" s="131"/>
      <c r="C10" s="131"/>
      <c r="D10" s="131"/>
      <c r="E10" s="131"/>
      <c r="F10" s="131"/>
      <c r="G10" s="131"/>
      <c r="H10" s="24">
        <v>11248620.98</v>
      </c>
      <c r="I10" s="24">
        <v>11248620.98</v>
      </c>
      <c r="J10" s="24"/>
      <c r="K10" s="24"/>
      <c r="L10" s="24">
        <v>11248620.98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72</v>
      </c>
      <c r="B11" s="22"/>
      <c r="C11" s="22"/>
      <c r="D11" s="22"/>
      <c r="E11" s="22"/>
      <c r="F11" s="22"/>
      <c r="G11" s="22"/>
      <c r="H11" s="24">
        <v>11248620.98</v>
      </c>
      <c r="I11" s="24">
        <v>11248620.98</v>
      </c>
      <c r="J11" s="24"/>
      <c r="K11" s="24"/>
      <c r="L11" s="24">
        <v>11248620.98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2" t="s">
        <v>72</v>
      </c>
      <c r="B12" s="22" t="s">
        <v>290</v>
      </c>
      <c r="C12" s="22" t="s">
        <v>291</v>
      </c>
      <c r="D12" s="22" t="s">
        <v>88</v>
      </c>
      <c r="E12" s="22" t="s">
        <v>210</v>
      </c>
      <c r="F12" s="22" t="s">
        <v>292</v>
      </c>
      <c r="G12" s="22" t="s">
        <v>293</v>
      </c>
      <c r="H12" s="24">
        <v>45732</v>
      </c>
      <c r="I12" s="24">
        <v>45732</v>
      </c>
      <c r="J12" s="24"/>
      <c r="K12" s="24"/>
      <c r="L12" s="24">
        <v>45732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2" t="s">
        <v>72</v>
      </c>
      <c r="B13" s="22" t="s">
        <v>290</v>
      </c>
      <c r="C13" s="22" t="s">
        <v>291</v>
      </c>
      <c r="D13" s="22" t="s">
        <v>91</v>
      </c>
      <c r="E13" s="22" t="s">
        <v>210</v>
      </c>
      <c r="F13" s="22" t="s">
        <v>292</v>
      </c>
      <c r="G13" s="22" t="s">
        <v>293</v>
      </c>
      <c r="H13" s="24">
        <v>486564</v>
      </c>
      <c r="I13" s="24">
        <v>486564</v>
      </c>
      <c r="J13" s="24"/>
      <c r="K13" s="24"/>
      <c r="L13" s="24">
        <v>486564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2" t="s">
        <v>72</v>
      </c>
      <c r="B14" s="22" t="s">
        <v>290</v>
      </c>
      <c r="C14" s="22" t="s">
        <v>291</v>
      </c>
      <c r="D14" s="22" t="s">
        <v>99</v>
      </c>
      <c r="E14" s="22" t="s">
        <v>210</v>
      </c>
      <c r="F14" s="22" t="s">
        <v>292</v>
      </c>
      <c r="G14" s="22" t="s">
        <v>293</v>
      </c>
      <c r="H14" s="24">
        <v>34896</v>
      </c>
      <c r="I14" s="24">
        <v>34896</v>
      </c>
      <c r="J14" s="24"/>
      <c r="K14" s="24"/>
      <c r="L14" s="24">
        <v>34896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2" t="s">
        <v>72</v>
      </c>
      <c r="B15" s="22" t="s">
        <v>290</v>
      </c>
      <c r="C15" s="22" t="s">
        <v>291</v>
      </c>
      <c r="D15" s="22" t="s">
        <v>103</v>
      </c>
      <c r="E15" s="22" t="s">
        <v>210</v>
      </c>
      <c r="F15" s="22" t="s">
        <v>292</v>
      </c>
      <c r="G15" s="22" t="s">
        <v>293</v>
      </c>
      <c r="H15" s="24">
        <v>225768</v>
      </c>
      <c r="I15" s="24">
        <v>225768</v>
      </c>
      <c r="J15" s="24"/>
      <c r="K15" s="24"/>
      <c r="L15" s="24">
        <v>225768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2" t="s">
        <v>72</v>
      </c>
      <c r="B16" s="22" t="s">
        <v>290</v>
      </c>
      <c r="C16" s="22" t="s">
        <v>291</v>
      </c>
      <c r="D16" s="22" t="s">
        <v>109</v>
      </c>
      <c r="E16" s="22" t="s">
        <v>210</v>
      </c>
      <c r="F16" s="22" t="s">
        <v>292</v>
      </c>
      <c r="G16" s="22" t="s">
        <v>293</v>
      </c>
      <c r="H16" s="24">
        <v>113916</v>
      </c>
      <c r="I16" s="24">
        <v>113916</v>
      </c>
      <c r="J16" s="24"/>
      <c r="K16" s="24"/>
      <c r="L16" s="24">
        <v>113916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2" t="s">
        <v>72</v>
      </c>
      <c r="B17" s="22" t="s">
        <v>294</v>
      </c>
      <c r="C17" s="22" t="s">
        <v>295</v>
      </c>
      <c r="D17" s="22" t="s">
        <v>105</v>
      </c>
      <c r="E17" s="22" t="s">
        <v>222</v>
      </c>
      <c r="F17" s="22" t="s">
        <v>292</v>
      </c>
      <c r="G17" s="22" t="s">
        <v>293</v>
      </c>
      <c r="H17" s="24">
        <v>353124</v>
      </c>
      <c r="I17" s="24">
        <v>353124</v>
      </c>
      <c r="J17" s="24"/>
      <c r="K17" s="24"/>
      <c r="L17" s="24">
        <v>353124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2" t="s">
        <v>72</v>
      </c>
      <c r="B18" s="22" t="s">
        <v>294</v>
      </c>
      <c r="C18" s="22" t="s">
        <v>295</v>
      </c>
      <c r="D18" s="22" t="s">
        <v>146</v>
      </c>
      <c r="E18" s="22" t="s">
        <v>250</v>
      </c>
      <c r="F18" s="22" t="s">
        <v>292</v>
      </c>
      <c r="G18" s="22" t="s">
        <v>293</v>
      </c>
      <c r="H18" s="24">
        <v>113844</v>
      </c>
      <c r="I18" s="24">
        <v>113844</v>
      </c>
      <c r="J18" s="24"/>
      <c r="K18" s="24"/>
      <c r="L18" s="24">
        <v>113844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2" t="s">
        <v>72</v>
      </c>
      <c r="B19" s="22" t="s">
        <v>294</v>
      </c>
      <c r="C19" s="22" t="s">
        <v>295</v>
      </c>
      <c r="D19" s="22" t="s">
        <v>152</v>
      </c>
      <c r="E19" s="22" t="s">
        <v>222</v>
      </c>
      <c r="F19" s="22" t="s">
        <v>292</v>
      </c>
      <c r="G19" s="22" t="s">
        <v>293</v>
      </c>
      <c r="H19" s="24">
        <v>429720</v>
      </c>
      <c r="I19" s="24">
        <v>429720</v>
      </c>
      <c r="J19" s="24"/>
      <c r="K19" s="24"/>
      <c r="L19" s="24">
        <v>429720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2" t="s">
        <v>72</v>
      </c>
      <c r="B20" s="22" t="s">
        <v>290</v>
      </c>
      <c r="C20" s="22" t="s">
        <v>291</v>
      </c>
      <c r="D20" s="22" t="s">
        <v>88</v>
      </c>
      <c r="E20" s="22" t="s">
        <v>210</v>
      </c>
      <c r="F20" s="22" t="s">
        <v>296</v>
      </c>
      <c r="G20" s="22" t="s">
        <v>297</v>
      </c>
      <c r="H20" s="24">
        <v>12900</v>
      </c>
      <c r="I20" s="24">
        <v>12900</v>
      </c>
      <c r="J20" s="24"/>
      <c r="K20" s="24"/>
      <c r="L20" s="24">
        <v>12900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2" t="s">
        <v>72</v>
      </c>
      <c r="B21" s="22" t="s">
        <v>290</v>
      </c>
      <c r="C21" s="22" t="s">
        <v>291</v>
      </c>
      <c r="D21" s="22" t="s">
        <v>91</v>
      </c>
      <c r="E21" s="22" t="s">
        <v>210</v>
      </c>
      <c r="F21" s="22" t="s">
        <v>296</v>
      </c>
      <c r="G21" s="22" t="s">
        <v>297</v>
      </c>
      <c r="H21" s="24">
        <v>153900</v>
      </c>
      <c r="I21" s="24">
        <v>153900</v>
      </c>
      <c r="J21" s="24"/>
      <c r="K21" s="24"/>
      <c r="L21" s="24">
        <v>153900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2" t="s">
        <v>72</v>
      </c>
      <c r="B22" s="22" t="s">
        <v>290</v>
      </c>
      <c r="C22" s="22" t="s">
        <v>291</v>
      </c>
      <c r="D22" s="22" t="s">
        <v>99</v>
      </c>
      <c r="E22" s="22" t="s">
        <v>210</v>
      </c>
      <c r="F22" s="22" t="s">
        <v>296</v>
      </c>
      <c r="G22" s="22" t="s">
        <v>297</v>
      </c>
      <c r="H22" s="24">
        <v>11400</v>
      </c>
      <c r="I22" s="24">
        <v>11400</v>
      </c>
      <c r="J22" s="24"/>
      <c r="K22" s="24"/>
      <c r="L22" s="24">
        <v>11400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2" t="s">
        <v>72</v>
      </c>
      <c r="B23" s="22" t="s">
        <v>290</v>
      </c>
      <c r="C23" s="22" t="s">
        <v>291</v>
      </c>
      <c r="D23" s="22" t="s">
        <v>103</v>
      </c>
      <c r="E23" s="22" t="s">
        <v>210</v>
      </c>
      <c r="F23" s="22" t="s">
        <v>296</v>
      </c>
      <c r="G23" s="22" t="s">
        <v>297</v>
      </c>
      <c r="H23" s="24">
        <v>64200</v>
      </c>
      <c r="I23" s="24">
        <v>64200</v>
      </c>
      <c r="J23" s="24"/>
      <c r="K23" s="24"/>
      <c r="L23" s="24">
        <v>64200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2" t="s">
        <v>72</v>
      </c>
      <c r="B24" s="22" t="s">
        <v>290</v>
      </c>
      <c r="C24" s="22" t="s">
        <v>291</v>
      </c>
      <c r="D24" s="22" t="s">
        <v>109</v>
      </c>
      <c r="E24" s="22" t="s">
        <v>210</v>
      </c>
      <c r="F24" s="22" t="s">
        <v>296</v>
      </c>
      <c r="G24" s="22" t="s">
        <v>297</v>
      </c>
      <c r="H24" s="24">
        <v>24600</v>
      </c>
      <c r="I24" s="24">
        <v>24600</v>
      </c>
      <c r="J24" s="24"/>
      <c r="K24" s="24"/>
      <c r="L24" s="24">
        <v>24600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2" t="s">
        <v>72</v>
      </c>
      <c r="B25" s="22" t="s">
        <v>298</v>
      </c>
      <c r="C25" s="22" t="s">
        <v>299</v>
      </c>
      <c r="D25" s="22" t="s">
        <v>88</v>
      </c>
      <c r="E25" s="22" t="s">
        <v>210</v>
      </c>
      <c r="F25" s="22" t="s">
        <v>296</v>
      </c>
      <c r="G25" s="22" t="s">
        <v>297</v>
      </c>
      <c r="H25" s="24">
        <v>6000</v>
      </c>
      <c r="I25" s="24">
        <v>6000</v>
      </c>
      <c r="J25" s="24"/>
      <c r="K25" s="24"/>
      <c r="L25" s="24">
        <v>6000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2" t="s">
        <v>72</v>
      </c>
      <c r="B26" s="22" t="s">
        <v>298</v>
      </c>
      <c r="C26" s="22" t="s">
        <v>299</v>
      </c>
      <c r="D26" s="22" t="s">
        <v>91</v>
      </c>
      <c r="E26" s="22" t="s">
        <v>210</v>
      </c>
      <c r="F26" s="22" t="s">
        <v>296</v>
      </c>
      <c r="G26" s="22" t="s">
        <v>297</v>
      </c>
      <c r="H26" s="24">
        <v>84000</v>
      </c>
      <c r="I26" s="24">
        <v>84000</v>
      </c>
      <c r="J26" s="24"/>
      <c r="K26" s="24"/>
      <c r="L26" s="24">
        <v>84000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2" t="s">
        <v>72</v>
      </c>
      <c r="B27" s="22" t="s">
        <v>298</v>
      </c>
      <c r="C27" s="22" t="s">
        <v>299</v>
      </c>
      <c r="D27" s="22" t="s">
        <v>99</v>
      </c>
      <c r="E27" s="22" t="s">
        <v>210</v>
      </c>
      <c r="F27" s="22" t="s">
        <v>296</v>
      </c>
      <c r="G27" s="22" t="s">
        <v>297</v>
      </c>
      <c r="H27" s="24">
        <v>6000</v>
      </c>
      <c r="I27" s="24">
        <v>6000</v>
      </c>
      <c r="J27" s="24"/>
      <c r="K27" s="24"/>
      <c r="L27" s="24">
        <v>6000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2" t="s">
        <v>72</v>
      </c>
      <c r="B28" s="22" t="s">
        <v>298</v>
      </c>
      <c r="C28" s="22" t="s">
        <v>299</v>
      </c>
      <c r="D28" s="22" t="s">
        <v>103</v>
      </c>
      <c r="E28" s="22" t="s">
        <v>210</v>
      </c>
      <c r="F28" s="22" t="s">
        <v>296</v>
      </c>
      <c r="G28" s="22" t="s">
        <v>297</v>
      </c>
      <c r="H28" s="24">
        <v>36000</v>
      </c>
      <c r="I28" s="24">
        <v>36000</v>
      </c>
      <c r="J28" s="24"/>
      <c r="K28" s="24"/>
      <c r="L28" s="24">
        <v>36000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2" t="s">
        <v>72</v>
      </c>
      <c r="B29" s="22" t="s">
        <v>298</v>
      </c>
      <c r="C29" s="22" t="s">
        <v>299</v>
      </c>
      <c r="D29" s="22" t="s">
        <v>109</v>
      </c>
      <c r="E29" s="22" t="s">
        <v>210</v>
      </c>
      <c r="F29" s="22" t="s">
        <v>296</v>
      </c>
      <c r="G29" s="22" t="s">
        <v>297</v>
      </c>
      <c r="H29" s="24">
        <v>12000</v>
      </c>
      <c r="I29" s="24">
        <v>12000</v>
      </c>
      <c r="J29" s="24"/>
      <c r="K29" s="24"/>
      <c r="L29" s="24">
        <v>12000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2" t="s">
        <v>72</v>
      </c>
      <c r="B30" s="22" t="s">
        <v>290</v>
      </c>
      <c r="C30" s="22" t="s">
        <v>291</v>
      </c>
      <c r="D30" s="22" t="s">
        <v>88</v>
      </c>
      <c r="E30" s="22" t="s">
        <v>210</v>
      </c>
      <c r="F30" s="22" t="s">
        <v>296</v>
      </c>
      <c r="G30" s="22" t="s">
        <v>297</v>
      </c>
      <c r="H30" s="24">
        <v>51288</v>
      </c>
      <c r="I30" s="24">
        <v>51288</v>
      </c>
      <c r="J30" s="24"/>
      <c r="K30" s="24"/>
      <c r="L30" s="24">
        <v>51288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2" t="s">
        <v>72</v>
      </c>
      <c r="B31" s="22" t="s">
        <v>290</v>
      </c>
      <c r="C31" s="22" t="s">
        <v>291</v>
      </c>
      <c r="D31" s="22" t="s">
        <v>91</v>
      </c>
      <c r="E31" s="22" t="s">
        <v>210</v>
      </c>
      <c r="F31" s="22" t="s">
        <v>296</v>
      </c>
      <c r="G31" s="22" t="s">
        <v>297</v>
      </c>
      <c r="H31" s="24">
        <v>652800</v>
      </c>
      <c r="I31" s="24">
        <v>652800</v>
      </c>
      <c r="J31" s="24"/>
      <c r="K31" s="24"/>
      <c r="L31" s="24">
        <v>652800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2" t="s">
        <v>72</v>
      </c>
      <c r="B32" s="22" t="s">
        <v>290</v>
      </c>
      <c r="C32" s="22" t="s">
        <v>291</v>
      </c>
      <c r="D32" s="22" t="s">
        <v>99</v>
      </c>
      <c r="E32" s="22" t="s">
        <v>210</v>
      </c>
      <c r="F32" s="22" t="s">
        <v>296</v>
      </c>
      <c r="G32" s="22" t="s">
        <v>297</v>
      </c>
      <c r="H32" s="24">
        <v>46812</v>
      </c>
      <c r="I32" s="24">
        <v>46812</v>
      </c>
      <c r="J32" s="24"/>
      <c r="K32" s="24"/>
      <c r="L32" s="24">
        <v>46812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2" t="s">
        <v>72</v>
      </c>
      <c r="B33" s="22" t="s">
        <v>290</v>
      </c>
      <c r="C33" s="22" t="s">
        <v>291</v>
      </c>
      <c r="D33" s="22" t="s">
        <v>103</v>
      </c>
      <c r="E33" s="22" t="s">
        <v>210</v>
      </c>
      <c r="F33" s="22" t="s">
        <v>296</v>
      </c>
      <c r="G33" s="22" t="s">
        <v>297</v>
      </c>
      <c r="H33" s="24">
        <v>280032</v>
      </c>
      <c r="I33" s="24">
        <v>280032</v>
      </c>
      <c r="J33" s="24"/>
      <c r="K33" s="24"/>
      <c r="L33" s="24">
        <v>280032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2" t="s">
        <v>72</v>
      </c>
      <c r="B34" s="22" t="s">
        <v>290</v>
      </c>
      <c r="C34" s="22" t="s">
        <v>291</v>
      </c>
      <c r="D34" s="22" t="s">
        <v>109</v>
      </c>
      <c r="E34" s="22" t="s">
        <v>210</v>
      </c>
      <c r="F34" s="22" t="s">
        <v>296</v>
      </c>
      <c r="G34" s="22" t="s">
        <v>297</v>
      </c>
      <c r="H34" s="24">
        <v>104184</v>
      </c>
      <c r="I34" s="24">
        <v>104184</v>
      </c>
      <c r="J34" s="24"/>
      <c r="K34" s="24"/>
      <c r="L34" s="24">
        <v>104184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2" t="s">
        <v>72</v>
      </c>
      <c r="B35" s="22" t="s">
        <v>294</v>
      </c>
      <c r="C35" s="22" t="s">
        <v>295</v>
      </c>
      <c r="D35" s="22" t="s">
        <v>105</v>
      </c>
      <c r="E35" s="22" t="s">
        <v>222</v>
      </c>
      <c r="F35" s="22" t="s">
        <v>296</v>
      </c>
      <c r="G35" s="22" t="s">
        <v>297</v>
      </c>
      <c r="H35" s="24">
        <v>86220</v>
      </c>
      <c r="I35" s="24">
        <v>86220</v>
      </c>
      <c r="J35" s="24"/>
      <c r="K35" s="24"/>
      <c r="L35" s="24">
        <v>86220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2" t="s">
        <v>72</v>
      </c>
      <c r="B36" s="22" t="s">
        <v>294</v>
      </c>
      <c r="C36" s="22" t="s">
        <v>295</v>
      </c>
      <c r="D36" s="22" t="s">
        <v>146</v>
      </c>
      <c r="E36" s="22" t="s">
        <v>250</v>
      </c>
      <c r="F36" s="22" t="s">
        <v>296</v>
      </c>
      <c r="G36" s="22" t="s">
        <v>297</v>
      </c>
      <c r="H36" s="24">
        <v>30240</v>
      </c>
      <c r="I36" s="24">
        <v>30240</v>
      </c>
      <c r="J36" s="24"/>
      <c r="K36" s="24"/>
      <c r="L36" s="24">
        <v>30240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2" t="s">
        <v>72</v>
      </c>
      <c r="B37" s="22" t="s">
        <v>294</v>
      </c>
      <c r="C37" s="22" t="s">
        <v>295</v>
      </c>
      <c r="D37" s="22" t="s">
        <v>152</v>
      </c>
      <c r="E37" s="22" t="s">
        <v>222</v>
      </c>
      <c r="F37" s="22" t="s">
        <v>296</v>
      </c>
      <c r="G37" s="22" t="s">
        <v>297</v>
      </c>
      <c r="H37" s="24">
        <v>131280</v>
      </c>
      <c r="I37" s="24">
        <v>131280</v>
      </c>
      <c r="J37" s="24"/>
      <c r="K37" s="24"/>
      <c r="L37" s="24">
        <v>131280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2" t="s">
        <v>72</v>
      </c>
      <c r="B38" s="22" t="s">
        <v>300</v>
      </c>
      <c r="C38" s="22" t="s">
        <v>301</v>
      </c>
      <c r="D38" s="22" t="s">
        <v>105</v>
      </c>
      <c r="E38" s="22" t="s">
        <v>222</v>
      </c>
      <c r="F38" s="22" t="s">
        <v>296</v>
      </c>
      <c r="G38" s="22" t="s">
        <v>297</v>
      </c>
      <c r="H38" s="24">
        <v>66000</v>
      </c>
      <c r="I38" s="24">
        <v>66000</v>
      </c>
      <c r="J38" s="24"/>
      <c r="K38" s="24"/>
      <c r="L38" s="24">
        <v>66000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2" t="s">
        <v>72</v>
      </c>
      <c r="B39" s="22" t="s">
        <v>300</v>
      </c>
      <c r="C39" s="22" t="s">
        <v>301</v>
      </c>
      <c r="D39" s="22" t="s">
        <v>146</v>
      </c>
      <c r="E39" s="22" t="s">
        <v>250</v>
      </c>
      <c r="F39" s="22" t="s">
        <v>296</v>
      </c>
      <c r="G39" s="22" t="s">
        <v>297</v>
      </c>
      <c r="H39" s="24">
        <v>24000</v>
      </c>
      <c r="I39" s="24">
        <v>24000</v>
      </c>
      <c r="J39" s="24"/>
      <c r="K39" s="24"/>
      <c r="L39" s="24">
        <v>24000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2" t="s">
        <v>72</v>
      </c>
      <c r="B40" s="22" t="s">
        <v>300</v>
      </c>
      <c r="C40" s="22" t="s">
        <v>301</v>
      </c>
      <c r="D40" s="22" t="s">
        <v>152</v>
      </c>
      <c r="E40" s="22" t="s">
        <v>222</v>
      </c>
      <c r="F40" s="22" t="s">
        <v>296</v>
      </c>
      <c r="G40" s="22" t="s">
        <v>297</v>
      </c>
      <c r="H40" s="24">
        <v>78000</v>
      </c>
      <c r="I40" s="24">
        <v>78000</v>
      </c>
      <c r="J40" s="24"/>
      <c r="K40" s="24"/>
      <c r="L40" s="24">
        <v>78000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2" t="s">
        <v>72</v>
      </c>
      <c r="B41" s="22" t="s">
        <v>290</v>
      </c>
      <c r="C41" s="22" t="s">
        <v>291</v>
      </c>
      <c r="D41" s="22" t="s">
        <v>88</v>
      </c>
      <c r="E41" s="22" t="s">
        <v>210</v>
      </c>
      <c r="F41" s="22" t="s">
        <v>302</v>
      </c>
      <c r="G41" s="22" t="s">
        <v>303</v>
      </c>
      <c r="H41" s="24">
        <v>3811</v>
      </c>
      <c r="I41" s="24">
        <v>3811</v>
      </c>
      <c r="J41" s="24"/>
      <c r="K41" s="24"/>
      <c r="L41" s="24">
        <v>3811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2" t="s">
        <v>72</v>
      </c>
      <c r="B42" s="22" t="s">
        <v>290</v>
      </c>
      <c r="C42" s="22" t="s">
        <v>291</v>
      </c>
      <c r="D42" s="22" t="s">
        <v>91</v>
      </c>
      <c r="E42" s="22" t="s">
        <v>210</v>
      </c>
      <c r="F42" s="22" t="s">
        <v>302</v>
      </c>
      <c r="G42" s="22" t="s">
        <v>303</v>
      </c>
      <c r="H42" s="24">
        <v>40547</v>
      </c>
      <c r="I42" s="24">
        <v>40547</v>
      </c>
      <c r="J42" s="24"/>
      <c r="K42" s="24"/>
      <c r="L42" s="24">
        <v>40547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2" t="s">
        <v>72</v>
      </c>
      <c r="B43" s="22" t="s">
        <v>290</v>
      </c>
      <c r="C43" s="22" t="s">
        <v>291</v>
      </c>
      <c r="D43" s="22" t="s">
        <v>99</v>
      </c>
      <c r="E43" s="22" t="s">
        <v>210</v>
      </c>
      <c r="F43" s="22" t="s">
        <v>302</v>
      </c>
      <c r="G43" s="22" t="s">
        <v>303</v>
      </c>
      <c r="H43" s="24">
        <v>2908</v>
      </c>
      <c r="I43" s="24">
        <v>2908</v>
      </c>
      <c r="J43" s="24"/>
      <c r="K43" s="24"/>
      <c r="L43" s="24">
        <v>2908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2" t="s">
        <v>72</v>
      </c>
      <c r="B44" s="22" t="s">
        <v>290</v>
      </c>
      <c r="C44" s="22" t="s">
        <v>291</v>
      </c>
      <c r="D44" s="22" t="s">
        <v>103</v>
      </c>
      <c r="E44" s="22" t="s">
        <v>210</v>
      </c>
      <c r="F44" s="22" t="s">
        <v>302</v>
      </c>
      <c r="G44" s="22" t="s">
        <v>303</v>
      </c>
      <c r="H44" s="24">
        <v>18814</v>
      </c>
      <c r="I44" s="24">
        <v>18814</v>
      </c>
      <c r="J44" s="24"/>
      <c r="K44" s="24"/>
      <c r="L44" s="24">
        <v>18814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32" t="s">
        <v>72</v>
      </c>
      <c r="B45" s="22" t="s">
        <v>290</v>
      </c>
      <c r="C45" s="22" t="s">
        <v>291</v>
      </c>
      <c r="D45" s="22" t="s">
        <v>109</v>
      </c>
      <c r="E45" s="22" t="s">
        <v>210</v>
      </c>
      <c r="F45" s="22" t="s">
        <v>302</v>
      </c>
      <c r="G45" s="22" t="s">
        <v>303</v>
      </c>
      <c r="H45" s="24">
        <v>9493</v>
      </c>
      <c r="I45" s="24">
        <v>9493</v>
      </c>
      <c r="J45" s="24"/>
      <c r="K45" s="24"/>
      <c r="L45" s="24">
        <v>9493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132" t="s">
        <v>72</v>
      </c>
      <c r="B46" s="22" t="s">
        <v>304</v>
      </c>
      <c r="C46" s="22" t="s">
        <v>305</v>
      </c>
      <c r="D46" s="22" t="s">
        <v>88</v>
      </c>
      <c r="E46" s="22" t="s">
        <v>210</v>
      </c>
      <c r="F46" s="22" t="s">
        <v>302</v>
      </c>
      <c r="G46" s="22" t="s">
        <v>303</v>
      </c>
      <c r="H46" s="24">
        <v>22200</v>
      </c>
      <c r="I46" s="24">
        <v>22200</v>
      </c>
      <c r="J46" s="24"/>
      <c r="K46" s="24"/>
      <c r="L46" s="24">
        <v>22200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132" t="s">
        <v>72</v>
      </c>
      <c r="B47" s="22" t="s">
        <v>304</v>
      </c>
      <c r="C47" s="22" t="s">
        <v>305</v>
      </c>
      <c r="D47" s="22" t="s">
        <v>91</v>
      </c>
      <c r="E47" s="22" t="s">
        <v>210</v>
      </c>
      <c r="F47" s="22" t="s">
        <v>302</v>
      </c>
      <c r="G47" s="22" t="s">
        <v>303</v>
      </c>
      <c r="H47" s="24">
        <v>220560</v>
      </c>
      <c r="I47" s="24">
        <v>220560</v>
      </c>
      <c r="J47" s="24"/>
      <c r="K47" s="24"/>
      <c r="L47" s="24">
        <v>220560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132" t="s">
        <v>72</v>
      </c>
      <c r="B48" s="22" t="s">
        <v>304</v>
      </c>
      <c r="C48" s="22" t="s">
        <v>305</v>
      </c>
      <c r="D48" s="22" t="s">
        <v>99</v>
      </c>
      <c r="E48" s="22" t="s">
        <v>210</v>
      </c>
      <c r="F48" s="22" t="s">
        <v>302</v>
      </c>
      <c r="G48" s="22" t="s">
        <v>303</v>
      </c>
      <c r="H48" s="24">
        <v>18600</v>
      </c>
      <c r="I48" s="24">
        <v>18600</v>
      </c>
      <c r="J48" s="24"/>
      <c r="K48" s="24"/>
      <c r="L48" s="24">
        <v>18600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132" t="s">
        <v>72</v>
      </c>
      <c r="B49" s="22" t="s">
        <v>304</v>
      </c>
      <c r="C49" s="22" t="s">
        <v>305</v>
      </c>
      <c r="D49" s="22" t="s">
        <v>103</v>
      </c>
      <c r="E49" s="22" t="s">
        <v>210</v>
      </c>
      <c r="F49" s="22" t="s">
        <v>302</v>
      </c>
      <c r="G49" s="22" t="s">
        <v>303</v>
      </c>
      <c r="H49" s="24">
        <v>106140</v>
      </c>
      <c r="I49" s="24">
        <v>106140</v>
      </c>
      <c r="J49" s="24"/>
      <c r="K49" s="24"/>
      <c r="L49" s="24">
        <v>106140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132" t="s">
        <v>72</v>
      </c>
      <c r="B50" s="22" t="s">
        <v>304</v>
      </c>
      <c r="C50" s="22" t="s">
        <v>305</v>
      </c>
      <c r="D50" s="22" t="s">
        <v>109</v>
      </c>
      <c r="E50" s="22" t="s">
        <v>210</v>
      </c>
      <c r="F50" s="22" t="s">
        <v>302</v>
      </c>
      <c r="G50" s="22" t="s">
        <v>303</v>
      </c>
      <c r="H50" s="24">
        <v>40800</v>
      </c>
      <c r="I50" s="24">
        <v>40800</v>
      </c>
      <c r="J50" s="24"/>
      <c r="K50" s="24"/>
      <c r="L50" s="24">
        <v>40800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132" t="s">
        <v>72</v>
      </c>
      <c r="B51" s="22" t="s">
        <v>306</v>
      </c>
      <c r="C51" s="22" t="s">
        <v>307</v>
      </c>
      <c r="D51" s="22" t="s">
        <v>105</v>
      </c>
      <c r="E51" s="22" t="s">
        <v>222</v>
      </c>
      <c r="F51" s="22" t="s">
        <v>308</v>
      </c>
      <c r="G51" s="22" t="s">
        <v>309</v>
      </c>
      <c r="H51" s="24">
        <v>299760</v>
      </c>
      <c r="I51" s="24">
        <v>299760</v>
      </c>
      <c r="J51" s="24"/>
      <c r="K51" s="24"/>
      <c r="L51" s="24">
        <v>299760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132" t="s">
        <v>72</v>
      </c>
      <c r="B52" s="22" t="s">
        <v>306</v>
      </c>
      <c r="C52" s="22" t="s">
        <v>307</v>
      </c>
      <c r="D52" s="22" t="s">
        <v>146</v>
      </c>
      <c r="E52" s="22" t="s">
        <v>250</v>
      </c>
      <c r="F52" s="22" t="s">
        <v>308</v>
      </c>
      <c r="G52" s="22" t="s">
        <v>309</v>
      </c>
      <c r="H52" s="24">
        <v>108096</v>
      </c>
      <c r="I52" s="24">
        <v>108096</v>
      </c>
      <c r="J52" s="24"/>
      <c r="K52" s="24"/>
      <c r="L52" s="24">
        <v>108096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132" t="s">
        <v>72</v>
      </c>
      <c r="B53" s="22" t="s">
        <v>306</v>
      </c>
      <c r="C53" s="22" t="s">
        <v>307</v>
      </c>
      <c r="D53" s="22" t="s">
        <v>152</v>
      </c>
      <c r="E53" s="22" t="s">
        <v>222</v>
      </c>
      <c r="F53" s="22" t="s">
        <v>308</v>
      </c>
      <c r="G53" s="22" t="s">
        <v>309</v>
      </c>
      <c r="H53" s="24">
        <v>354060</v>
      </c>
      <c r="I53" s="24">
        <v>354060</v>
      </c>
      <c r="J53" s="24"/>
      <c r="K53" s="24"/>
      <c r="L53" s="24">
        <v>354060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132" t="s">
        <v>72</v>
      </c>
      <c r="B54" s="22" t="s">
        <v>310</v>
      </c>
      <c r="C54" s="22" t="s">
        <v>311</v>
      </c>
      <c r="D54" s="22" t="s">
        <v>105</v>
      </c>
      <c r="E54" s="22" t="s">
        <v>222</v>
      </c>
      <c r="F54" s="22" t="s">
        <v>308</v>
      </c>
      <c r="G54" s="22" t="s">
        <v>309</v>
      </c>
      <c r="H54" s="24">
        <v>198000</v>
      </c>
      <c r="I54" s="24">
        <v>198000</v>
      </c>
      <c r="J54" s="24"/>
      <c r="K54" s="24"/>
      <c r="L54" s="24">
        <v>198000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132" t="s">
        <v>72</v>
      </c>
      <c r="B55" s="22" t="s">
        <v>310</v>
      </c>
      <c r="C55" s="22" t="s">
        <v>311</v>
      </c>
      <c r="D55" s="22" t="s">
        <v>146</v>
      </c>
      <c r="E55" s="22" t="s">
        <v>250</v>
      </c>
      <c r="F55" s="22" t="s">
        <v>308</v>
      </c>
      <c r="G55" s="22" t="s">
        <v>309</v>
      </c>
      <c r="H55" s="24">
        <v>72000</v>
      </c>
      <c r="I55" s="24">
        <v>72000</v>
      </c>
      <c r="J55" s="24"/>
      <c r="K55" s="24"/>
      <c r="L55" s="24">
        <v>72000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132" t="s">
        <v>72</v>
      </c>
      <c r="B56" s="22" t="s">
        <v>310</v>
      </c>
      <c r="C56" s="22" t="s">
        <v>311</v>
      </c>
      <c r="D56" s="22" t="s">
        <v>152</v>
      </c>
      <c r="E56" s="22" t="s">
        <v>222</v>
      </c>
      <c r="F56" s="22" t="s">
        <v>308</v>
      </c>
      <c r="G56" s="22" t="s">
        <v>309</v>
      </c>
      <c r="H56" s="24">
        <v>234000</v>
      </c>
      <c r="I56" s="24">
        <v>234000</v>
      </c>
      <c r="J56" s="24"/>
      <c r="K56" s="24"/>
      <c r="L56" s="24">
        <v>234000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132" t="s">
        <v>72</v>
      </c>
      <c r="B57" s="22" t="s">
        <v>312</v>
      </c>
      <c r="C57" s="22" t="s">
        <v>313</v>
      </c>
      <c r="D57" s="22" t="s">
        <v>105</v>
      </c>
      <c r="E57" s="22" t="s">
        <v>222</v>
      </c>
      <c r="F57" s="22" t="s">
        <v>308</v>
      </c>
      <c r="G57" s="22" t="s">
        <v>309</v>
      </c>
      <c r="H57" s="24">
        <v>140880</v>
      </c>
      <c r="I57" s="24">
        <v>140880</v>
      </c>
      <c r="J57" s="24"/>
      <c r="K57" s="24"/>
      <c r="L57" s="24">
        <v>140880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132" t="s">
        <v>72</v>
      </c>
      <c r="B58" s="22" t="s">
        <v>312</v>
      </c>
      <c r="C58" s="22" t="s">
        <v>313</v>
      </c>
      <c r="D58" s="22" t="s">
        <v>146</v>
      </c>
      <c r="E58" s="22" t="s">
        <v>250</v>
      </c>
      <c r="F58" s="22" t="s">
        <v>308</v>
      </c>
      <c r="G58" s="22" t="s">
        <v>309</v>
      </c>
      <c r="H58" s="24">
        <v>49920</v>
      </c>
      <c r="I58" s="24">
        <v>49920</v>
      </c>
      <c r="J58" s="24"/>
      <c r="K58" s="24"/>
      <c r="L58" s="24">
        <v>49920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132" t="s">
        <v>72</v>
      </c>
      <c r="B59" s="22" t="s">
        <v>312</v>
      </c>
      <c r="C59" s="22" t="s">
        <v>313</v>
      </c>
      <c r="D59" s="22" t="s">
        <v>152</v>
      </c>
      <c r="E59" s="22" t="s">
        <v>222</v>
      </c>
      <c r="F59" s="22" t="s">
        <v>308</v>
      </c>
      <c r="G59" s="22" t="s">
        <v>309</v>
      </c>
      <c r="H59" s="24">
        <v>167100</v>
      </c>
      <c r="I59" s="24">
        <v>167100</v>
      </c>
      <c r="J59" s="24"/>
      <c r="K59" s="24"/>
      <c r="L59" s="24">
        <v>167100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132" t="s">
        <v>72</v>
      </c>
      <c r="B60" s="22" t="s">
        <v>314</v>
      </c>
      <c r="C60" s="22" t="s">
        <v>315</v>
      </c>
      <c r="D60" s="22" t="s">
        <v>124</v>
      </c>
      <c r="E60" s="22" t="s">
        <v>234</v>
      </c>
      <c r="F60" s="22" t="s">
        <v>316</v>
      </c>
      <c r="G60" s="22" t="s">
        <v>317</v>
      </c>
      <c r="H60" s="24">
        <v>750005.76</v>
      </c>
      <c r="I60" s="24">
        <v>750005.76</v>
      </c>
      <c r="J60" s="24"/>
      <c r="K60" s="24"/>
      <c r="L60" s="24">
        <v>750005.76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132" t="s">
        <v>72</v>
      </c>
      <c r="B61" s="22" t="s">
        <v>314</v>
      </c>
      <c r="C61" s="22" t="s">
        <v>315</v>
      </c>
      <c r="D61" s="22" t="s">
        <v>318</v>
      </c>
      <c r="E61" s="22" t="s">
        <v>319</v>
      </c>
      <c r="F61" s="22" t="s">
        <v>320</v>
      </c>
      <c r="G61" s="22" t="s">
        <v>321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132" t="s">
        <v>72</v>
      </c>
      <c r="B62" s="22" t="s">
        <v>314</v>
      </c>
      <c r="C62" s="22" t="s">
        <v>315</v>
      </c>
      <c r="D62" s="22" t="s">
        <v>136</v>
      </c>
      <c r="E62" s="22" t="s">
        <v>244</v>
      </c>
      <c r="F62" s="22" t="s">
        <v>322</v>
      </c>
      <c r="G62" s="22" t="s">
        <v>323</v>
      </c>
      <c r="H62" s="24">
        <v>173970.73</v>
      </c>
      <c r="I62" s="24">
        <v>173970.73</v>
      </c>
      <c r="J62" s="24"/>
      <c r="K62" s="24"/>
      <c r="L62" s="24">
        <v>173970.73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132" t="s">
        <v>72</v>
      </c>
      <c r="B63" s="22" t="s">
        <v>314</v>
      </c>
      <c r="C63" s="22" t="s">
        <v>315</v>
      </c>
      <c r="D63" s="22" t="s">
        <v>137</v>
      </c>
      <c r="E63" s="22" t="s">
        <v>245</v>
      </c>
      <c r="F63" s="22" t="s">
        <v>322</v>
      </c>
      <c r="G63" s="22" t="s">
        <v>323</v>
      </c>
      <c r="H63" s="24">
        <v>158844.32</v>
      </c>
      <c r="I63" s="24">
        <v>158844.32</v>
      </c>
      <c r="J63" s="24"/>
      <c r="K63" s="24"/>
      <c r="L63" s="24">
        <v>158844.32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132" t="s">
        <v>72</v>
      </c>
      <c r="B64" s="22" t="s">
        <v>314</v>
      </c>
      <c r="C64" s="22" t="s">
        <v>315</v>
      </c>
      <c r="D64" s="22" t="s">
        <v>324</v>
      </c>
      <c r="E64" s="22" t="s">
        <v>325</v>
      </c>
      <c r="F64" s="22" t="s">
        <v>326</v>
      </c>
      <c r="G64" s="22" t="s">
        <v>327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132" t="s">
        <v>72</v>
      </c>
      <c r="B65" s="22" t="s">
        <v>314</v>
      </c>
      <c r="C65" s="22" t="s">
        <v>315</v>
      </c>
      <c r="D65" s="22" t="s">
        <v>103</v>
      </c>
      <c r="E65" s="22" t="s">
        <v>210</v>
      </c>
      <c r="F65" s="22" t="s">
        <v>328</v>
      </c>
      <c r="G65" s="22" t="s">
        <v>329</v>
      </c>
      <c r="H65" s="24">
        <v>1290.74</v>
      </c>
      <c r="I65" s="24">
        <v>1290.74</v>
      </c>
      <c r="J65" s="24"/>
      <c r="K65" s="24"/>
      <c r="L65" s="24">
        <v>1290.74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132" t="s">
        <v>72</v>
      </c>
      <c r="B66" s="22" t="s">
        <v>314</v>
      </c>
      <c r="C66" s="22" t="s">
        <v>315</v>
      </c>
      <c r="D66" s="22" t="s">
        <v>105</v>
      </c>
      <c r="E66" s="22" t="s">
        <v>222</v>
      </c>
      <c r="F66" s="22" t="s">
        <v>328</v>
      </c>
      <c r="G66" s="22" t="s">
        <v>329</v>
      </c>
      <c r="H66" s="24">
        <v>6159.89</v>
      </c>
      <c r="I66" s="24">
        <v>6159.89</v>
      </c>
      <c r="J66" s="24"/>
      <c r="K66" s="24"/>
      <c r="L66" s="24">
        <v>6159.89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132" t="s">
        <v>72</v>
      </c>
      <c r="B67" s="22" t="s">
        <v>314</v>
      </c>
      <c r="C67" s="22" t="s">
        <v>315</v>
      </c>
      <c r="D67" s="22" t="s">
        <v>146</v>
      </c>
      <c r="E67" s="22" t="s">
        <v>250</v>
      </c>
      <c r="F67" s="22" t="s">
        <v>328</v>
      </c>
      <c r="G67" s="22" t="s">
        <v>329</v>
      </c>
      <c r="H67" s="24">
        <v>2114.7</v>
      </c>
      <c r="I67" s="24">
        <v>2114.7</v>
      </c>
      <c r="J67" s="24"/>
      <c r="K67" s="24"/>
      <c r="L67" s="24">
        <v>2114.7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132" t="s">
        <v>72</v>
      </c>
      <c r="B68" s="22" t="s">
        <v>314</v>
      </c>
      <c r="C68" s="22" t="s">
        <v>315</v>
      </c>
      <c r="D68" s="22" t="s">
        <v>152</v>
      </c>
      <c r="E68" s="22" t="s">
        <v>222</v>
      </c>
      <c r="F68" s="22" t="s">
        <v>328</v>
      </c>
      <c r="G68" s="22" t="s">
        <v>329</v>
      </c>
      <c r="H68" s="24">
        <v>7386.12</v>
      </c>
      <c r="I68" s="24">
        <v>7386.12</v>
      </c>
      <c r="J68" s="24"/>
      <c r="K68" s="24"/>
      <c r="L68" s="24">
        <v>7386.12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132" t="s">
        <v>72</v>
      </c>
      <c r="B69" s="22" t="s">
        <v>314</v>
      </c>
      <c r="C69" s="22" t="s">
        <v>315</v>
      </c>
      <c r="D69" s="22" t="s">
        <v>138</v>
      </c>
      <c r="E69" s="22" t="s">
        <v>246</v>
      </c>
      <c r="F69" s="22" t="s">
        <v>328</v>
      </c>
      <c r="G69" s="22" t="s">
        <v>329</v>
      </c>
      <c r="H69" s="24">
        <v>15048</v>
      </c>
      <c r="I69" s="24">
        <v>15048</v>
      </c>
      <c r="J69" s="24"/>
      <c r="K69" s="24"/>
      <c r="L69" s="24">
        <v>15048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132" t="s">
        <v>72</v>
      </c>
      <c r="B70" s="22" t="s">
        <v>314</v>
      </c>
      <c r="C70" s="22" t="s">
        <v>315</v>
      </c>
      <c r="D70" s="22" t="s">
        <v>138</v>
      </c>
      <c r="E70" s="22" t="s">
        <v>246</v>
      </c>
      <c r="F70" s="22" t="s">
        <v>328</v>
      </c>
      <c r="G70" s="22" t="s">
        <v>329</v>
      </c>
      <c r="H70" s="24">
        <v>9375.07</v>
      </c>
      <c r="I70" s="24">
        <v>9375.07</v>
      </c>
      <c r="J70" s="24"/>
      <c r="K70" s="24"/>
      <c r="L70" s="24">
        <v>9375.07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132" t="s">
        <v>72</v>
      </c>
      <c r="B71" s="22" t="s">
        <v>330</v>
      </c>
      <c r="C71" s="22" t="s">
        <v>255</v>
      </c>
      <c r="D71" s="22" t="s">
        <v>157</v>
      </c>
      <c r="E71" s="22" t="s">
        <v>255</v>
      </c>
      <c r="F71" s="22" t="s">
        <v>331</v>
      </c>
      <c r="G71" s="22" t="s">
        <v>255</v>
      </c>
      <c r="H71" s="24">
        <v>562504.32</v>
      </c>
      <c r="I71" s="24">
        <v>562504.32</v>
      </c>
      <c r="J71" s="24"/>
      <c r="K71" s="24"/>
      <c r="L71" s="24">
        <v>562504.32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132" t="s">
        <v>72</v>
      </c>
      <c r="B72" s="22" t="s">
        <v>332</v>
      </c>
      <c r="C72" s="22" t="s">
        <v>333</v>
      </c>
      <c r="D72" s="22" t="s">
        <v>91</v>
      </c>
      <c r="E72" s="22" t="s">
        <v>210</v>
      </c>
      <c r="F72" s="22" t="s">
        <v>334</v>
      </c>
      <c r="G72" s="22" t="s">
        <v>335</v>
      </c>
      <c r="H72" s="24">
        <v>63000</v>
      </c>
      <c r="I72" s="24">
        <v>63000</v>
      </c>
      <c r="J72" s="24"/>
      <c r="K72" s="24"/>
      <c r="L72" s="24">
        <v>63000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132" t="s">
        <v>72</v>
      </c>
      <c r="B73" s="22" t="s">
        <v>336</v>
      </c>
      <c r="C73" s="22" t="s">
        <v>337</v>
      </c>
      <c r="D73" s="22" t="s">
        <v>88</v>
      </c>
      <c r="E73" s="22" t="s">
        <v>210</v>
      </c>
      <c r="F73" s="22" t="s">
        <v>338</v>
      </c>
      <c r="G73" s="22" t="s">
        <v>339</v>
      </c>
      <c r="H73" s="24">
        <v>4000</v>
      </c>
      <c r="I73" s="24">
        <v>4000</v>
      </c>
      <c r="J73" s="24"/>
      <c r="K73" s="24"/>
      <c r="L73" s="24">
        <v>4000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132" t="s">
        <v>72</v>
      </c>
      <c r="B74" s="22" t="s">
        <v>336</v>
      </c>
      <c r="C74" s="22" t="s">
        <v>337</v>
      </c>
      <c r="D74" s="22" t="s">
        <v>91</v>
      </c>
      <c r="E74" s="22" t="s">
        <v>210</v>
      </c>
      <c r="F74" s="22" t="s">
        <v>338</v>
      </c>
      <c r="G74" s="22" t="s">
        <v>339</v>
      </c>
      <c r="H74" s="24">
        <v>6100</v>
      </c>
      <c r="I74" s="24">
        <v>6100</v>
      </c>
      <c r="J74" s="24"/>
      <c r="K74" s="24"/>
      <c r="L74" s="24">
        <v>6100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132" t="s">
        <v>72</v>
      </c>
      <c r="B75" s="22" t="s">
        <v>336</v>
      </c>
      <c r="C75" s="22" t="s">
        <v>337</v>
      </c>
      <c r="D75" s="22" t="s">
        <v>91</v>
      </c>
      <c r="E75" s="22" t="s">
        <v>210</v>
      </c>
      <c r="F75" s="22" t="s">
        <v>334</v>
      </c>
      <c r="G75" s="22" t="s">
        <v>335</v>
      </c>
      <c r="H75" s="24">
        <v>49900</v>
      </c>
      <c r="I75" s="24">
        <v>49900</v>
      </c>
      <c r="J75" s="24"/>
      <c r="K75" s="24"/>
      <c r="L75" s="24">
        <v>49900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132" t="s">
        <v>72</v>
      </c>
      <c r="B76" s="22" t="s">
        <v>336</v>
      </c>
      <c r="C76" s="22" t="s">
        <v>337</v>
      </c>
      <c r="D76" s="22" t="s">
        <v>99</v>
      </c>
      <c r="E76" s="22" t="s">
        <v>210</v>
      </c>
      <c r="F76" s="22" t="s">
        <v>334</v>
      </c>
      <c r="G76" s="22" t="s">
        <v>335</v>
      </c>
      <c r="H76" s="24">
        <v>11100</v>
      </c>
      <c r="I76" s="24">
        <v>11100</v>
      </c>
      <c r="J76" s="24"/>
      <c r="K76" s="24"/>
      <c r="L76" s="24">
        <v>11100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132" t="s">
        <v>72</v>
      </c>
      <c r="B77" s="22" t="s">
        <v>336</v>
      </c>
      <c r="C77" s="22" t="s">
        <v>337</v>
      </c>
      <c r="D77" s="22" t="s">
        <v>103</v>
      </c>
      <c r="E77" s="22" t="s">
        <v>210</v>
      </c>
      <c r="F77" s="22" t="s">
        <v>340</v>
      </c>
      <c r="G77" s="22" t="s">
        <v>341</v>
      </c>
      <c r="H77" s="24">
        <v>17000</v>
      </c>
      <c r="I77" s="24">
        <v>17000</v>
      </c>
      <c r="J77" s="24"/>
      <c r="K77" s="24"/>
      <c r="L77" s="24">
        <v>17000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132" t="s">
        <v>72</v>
      </c>
      <c r="B78" s="22" t="s">
        <v>336</v>
      </c>
      <c r="C78" s="22" t="s">
        <v>337</v>
      </c>
      <c r="D78" s="22" t="s">
        <v>103</v>
      </c>
      <c r="E78" s="22" t="s">
        <v>210</v>
      </c>
      <c r="F78" s="22" t="s">
        <v>334</v>
      </c>
      <c r="G78" s="22" t="s">
        <v>335</v>
      </c>
      <c r="H78" s="24">
        <v>7000</v>
      </c>
      <c r="I78" s="24">
        <v>7000</v>
      </c>
      <c r="J78" s="24"/>
      <c r="K78" s="24"/>
      <c r="L78" s="24">
        <v>7000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132" t="s">
        <v>72</v>
      </c>
      <c r="B79" s="22" t="s">
        <v>336</v>
      </c>
      <c r="C79" s="22" t="s">
        <v>337</v>
      </c>
      <c r="D79" s="22" t="s">
        <v>105</v>
      </c>
      <c r="E79" s="22" t="s">
        <v>222</v>
      </c>
      <c r="F79" s="22" t="s">
        <v>342</v>
      </c>
      <c r="G79" s="22" t="s">
        <v>343</v>
      </c>
      <c r="H79" s="24">
        <v>23000</v>
      </c>
      <c r="I79" s="24">
        <v>23000</v>
      </c>
      <c r="J79" s="24"/>
      <c r="K79" s="24"/>
      <c r="L79" s="24">
        <v>23000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132" t="s">
        <v>72</v>
      </c>
      <c r="B80" s="22" t="s">
        <v>336</v>
      </c>
      <c r="C80" s="22" t="s">
        <v>337</v>
      </c>
      <c r="D80" s="22" t="s">
        <v>105</v>
      </c>
      <c r="E80" s="22" t="s">
        <v>222</v>
      </c>
      <c r="F80" s="22" t="s">
        <v>334</v>
      </c>
      <c r="G80" s="22" t="s">
        <v>335</v>
      </c>
      <c r="H80" s="24">
        <v>21000</v>
      </c>
      <c r="I80" s="24">
        <v>21000</v>
      </c>
      <c r="J80" s="24"/>
      <c r="K80" s="24"/>
      <c r="L80" s="24">
        <v>21000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132" t="s">
        <v>72</v>
      </c>
      <c r="B81" s="22" t="s">
        <v>336</v>
      </c>
      <c r="C81" s="22" t="s">
        <v>337</v>
      </c>
      <c r="D81" s="22" t="s">
        <v>109</v>
      </c>
      <c r="E81" s="22" t="s">
        <v>210</v>
      </c>
      <c r="F81" s="22" t="s">
        <v>334</v>
      </c>
      <c r="G81" s="22" t="s">
        <v>335</v>
      </c>
      <c r="H81" s="24">
        <v>8000</v>
      </c>
      <c r="I81" s="24">
        <v>8000</v>
      </c>
      <c r="J81" s="24"/>
      <c r="K81" s="24"/>
      <c r="L81" s="24">
        <v>8000</v>
      </c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132" t="s">
        <v>72</v>
      </c>
      <c r="B82" s="22" t="s">
        <v>336</v>
      </c>
      <c r="C82" s="22" t="s">
        <v>337</v>
      </c>
      <c r="D82" s="22" t="s">
        <v>146</v>
      </c>
      <c r="E82" s="22" t="s">
        <v>250</v>
      </c>
      <c r="F82" s="22" t="s">
        <v>334</v>
      </c>
      <c r="G82" s="22" t="s">
        <v>335</v>
      </c>
      <c r="H82" s="24">
        <v>16000</v>
      </c>
      <c r="I82" s="24">
        <v>16000</v>
      </c>
      <c r="J82" s="24"/>
      <c r="K82" s="24"/>
      <c r="L82" s="24">
        <v>16000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132" t="s">
        <v>72</v>
      </c>
      <c r="B83" s="22" t="s">
        <v>344</v>
      </c>
      <c r="C83" s="22" t="s">
        <v>345</v>
      </c>
      <c r="D83" s="22" t="s">
        <v>152</v>
      </c>
      <c r="E83" s="22" t="s">
        <v>222</v>
      </c>
      <c r="F83" s="22" t="s">
        <v>346</v>
      </c>
      <c r="G83" s="22" t="s">
        <v>265</v>
      </c>
      <c r="H83" s="24">
        <v>5000</v>
      </c>
      <c r="I83" s="24">
        <v>5000</v>
      </c>
      <c r="J83" s="24"/>
      <c r="K83" s="24"/>
      <c r="L83" s="24">
        <v>5000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21" customHeight="1" spans="1:23">
      <c r="A84" s="132" t="s">
        <v>72</v>
      </c>
      <c r="B84" s="22" t="s">
        <v>336</v>
      </c>
      <c r="C84" s="22" t="s">
        <v>337</v>
      </c>
      <c r="D84" s="22" t="s">
        <v>152</v>
      </c>
      <c r="E84" s="22" t="s">
        <v>222</v>
      </c>
      <c r="F84" s="22" t="s">
        <v>334</v>
      </c>
      <c r="G84" s="22" t="s">
        <v>335</v>
      </c>
      <c r="H84" s="24">
        <v>47000</v>
      </c>
      <c r="I84" s="24">
        <v>47000</v>
      </c>
      <c r="J84" s="24"/>
      <c r="K84" s="24"/>
      <c r="L84" s="24">
        <v>47000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21" customHeight="1" spans="1:23">
      <c r="A85" s="132" t="s">
        <v>72</v>
      </c>
      <c r="B85" s="22" t="s">
        <v>347</v>
      </c>
      <c r="C85" s="22" t="s">
        <v>348</v>
      </c>
      <c r="D85" s="22" t="s">
        <v>91</v>
      </c>
      <c r="E85" s="22" t="s">
        <v>210</v>
      </c>
      <c r="F85" s="22" t="s">
        <v>334</v>
      </c>
      <c r="G85" s="22" t="s">
        <v>335</v>
      </c>
      <c r="H85" s="24">
        <v>180000</v>
      </c>
      <c r="I85" s="24">
        <v>180000</v>
      </c>
      <c r="J85" s="24"/>
      <c r="K85" s="24"/>
      <c r="L85" s="24">
        <v>180000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21" customHeight="1" spans="1:23">
      <c r="A86" s="132" t="s">
        <v>72</v>
      </c>
      <c r="B86" s="22" t="s">
        <v>349</v>
      </c>
      <c r="C86" s="22" t="s">
        <v>350</v>
      </c>
      <c r="D86" s="22" t="s">
        <v>88</v>
      </c>
      <c r="E86" s="22" t="s">
        <v>210</v>
      </c>
      <c r="F86" s="22" t="s">
        <v>351</v>
      </c>
      <c r="G86" s="22" t="s">
        <v>350</v>
      </c>
      <c r="H86" s="24">
        <v>1940.4</v>
      </c>
      <c r="I86" s="24">
        <v>1940.4</v>
      </c>
      <c r="J86" s="24"/>
      <c r="K86" s="24"/>
      <c r="L86" s="24">
        <v>1940.4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21" customHeight="1" spans="1:23">
      <c r="A87" s="132" t="s">
        <v>72</v>
      </c>
      <c r="B87" s="22" t="s">
        <v>349</v>
      </c>
      <c r="C87" s="22" t="s">
        <v>350</v>
      </c>
      <c r="D87" s="22" t="s">
        <v>91</v>
      </c>
      <c r="E87" s="22" t="s">
        <v>210</v>
      </c>
      <c r="F87" s="22" t="s">
        <v>351</v>
      </c>
      <c r="G87" s="22" t="s">
        <v>350</v>
      </c>
      <c r="H87" s="24">
        <v>22787.28</v>
      </c>
      <c r="I87" s="24">
        <v>22787.28</v>
      </c>
      <c r="J87" s="24"/>
      <c r="K87" s="24"/>
      <c r="L87" s="24">
        <v>22787.28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21" customHeight="1" spans="1:23">
      <c r="A88" s="132" t="s">
        <v>72</v>
      </c>
      <c r="B88" s="22" t="s">
        <v>349</v>
      </c>
      <c r="C88" s="22" t="s">
        <v>350</v>
      </c>
      <c r="D88" s="22" t="s">
        <v>99</v>
      </c>
      <c r="E88" s="22" t="s">
        <v>210</v>
      </c>
      <c r="F88" s="22" t="s">
        <v>351</v>
      </c>
      <c r="G88" s="22" t="s">
        <v>350</v>
      </c>
      <c r="H88" s="24">
        <v>1634.16</v>
      </c>
      <c r="I88" s="24">
        <v>1634.16</v>
      </c>
      <c r="J88" s="24"/>
      <c r="K88" s="24"/>
      <c r="L88" s="24">
        <v>1634.16</v>
      </c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21" customHeight="1" spans="1:23">
      <c r="A89" s="132" t="s">
        <v>72</v>
      </c>
      <c r="B89" s="22" t="s">
        <v>349</v>
      </c>
      <c r="C89" s="22" t="s">
        <v>350</v>
      </c>
      <c r="D89" s="22" t="s">
        <v>103</v>
      </c>
      <c r="E89" s="22" t="s">
        <v>210</v>
      </c>
      <c r="F89" s="22" t="s">
        <v>351</v>
      </c>
      <c r="G89" s="22" t="s">
        <v>350</v>
      </c>
      <c r="H89" s="24">
        <v>10116</v>
      </c>
      <c r="I89" s="24">
        <v>10116</v>
      </c>
      <c r="J89" s="24"/>
      <c r="K89" s="24"/>
      <c r="L89" s="24">
        <v>10116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21" customHeight="1" spans="1:23">
      <c r="A90" s="132" t="s">
        <v>72</v>
      </c>
      <c r="B90" s="22" t="s">
        <v>349</v>
      </c>
      <c r="C90" s="22" t="s">
        <v>350</v>
      </c>
      <c r="D90" s="22" t="s">
        <v>105</v>
      </c>
      <c r="E90" s="22" t="s">
        <v>222</v>
      </c>
      <c r="F90" s="22" t="s">
        <v>351</v>
      </c>
      <c r="G90" s="22" t="s">
        <v>350</v>
      </c>
      <c r="H90" s="24">
        <v>17599.68</v>
      </c>
      <c r="I90" s="24">
        <v>17599.68</v>
      </c>
      <c r="J90" s="24"/>
      <c r="K90" s="24"/>
      <c r="L90" s="24">
        <v>17599.68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21" customHeight="1" spans="1:23">
      <c r="A91" s="132" t="s">
        <v>72</v>
      </c>
      <c r="B91" s="22" t="s">
        <v>349</v>
      </c>
      <c r="C91" s="22" t="s">
        <v>350</v>
      </c>
      <c r="D91" s="22" t="s">
        <v>109</v>
      </c>
      <c r="E91" s="22" t="s">
        <v>210</v>
      </c>
      <c r="F91" s="22" t="s">
        <v>351</v>
      </c>
      <c r="G91" s="22" t="s">
        <v>350</v>
      </c>
      <c r="H91" s="24">
        <v>4362</v>
      </c>
      <c r="I91" s="24">
        <v>4362</v>
      </c>
      <c r="J91" s="24"/>
      <c r="K91" s="24"/>
      <c r="L91" s="24">
        <v>4362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21" customHeight="1" spans="1:23">
      <c r="A92" s="132" t="s">
        <v>72</v>
      </c>
      <c r="B92" s="22" t="s">
        <v>349</v>
      </c>
      <c r="C92" s="22" t="s">
        <v>350</v>
      </c>
      <c r="D92" s="22" t="s">
        <v>146</v>
      </c>
      <c r="E92" s="22" t="s">
        <v>250</v>
      </c>
      <c r="F92" s="22" t="s">
        <v>351</v>
      </c>
      <c r="G92" s="22" t="s">
        <v>350</v>
      </c>
      <c r="H92" s="24">
        <v>6042</v>
      </c>
      <c r="I92" s="24">
        <v>6042</v>
      </c>
      <c r="J92" s="24"/>
      <c r="K92" s="24"/>
      <c r="L92" s="24">
        <v>6042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21" customHeight="1" spans="1:23">
      <c r="A93" s="132" t="s">
        <v>72</v>
      </c>
      <c r="B93" s="22" t="s">
        <v>349</v>
      </c>
      <c r="C93" s="22" t="s">
        <v>350</v>
      </c>
      <c r="D93" s="22" t="s">
        <v>152</v>
      </c>
      <c r="E93" s="22" t="s">
        <v>222</v>
      </c>
      <c r="F93" s="22" t="s">
        <v>351</v>
      </c>
      <c r="G93" s="22" t="s">
        <v>350</v>
      </c>
      <c r="H93" s="24">
        <v>21103.2</v>
      </c>
      <c r="I93" s="24">
        <v>21103.2</v>
      </c>
      <c r="J93" s="24"/>
      <c r="K93" s="24"/>
      <c r="L93" s="24">
        <v>21103.2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21" customHeight="1" spans="1:23">
      <c r="A94" s="132" t="s">
        <v>72</v>
      </c>
      <c r="B94" s="22" t="s">
        <v>352</v>
      </c>
      <c r="C94" s="22" t="s">
        <v>353</v>
      </c>
      <c r="D94" s="22" t="s">
        <v>91</v>
      </c>
      <c r="E94" s="22" t="s">
        <v>210</v>
      </c>
      <c r="F94" s="22" t="s">
        <v>354</v>
      </c>
      <c r="G94" s="22" t="s">
        <v>353</v>
      </c>
      <c r="H94" s="24">
        <v>40000</v>
      </c>
      <c r="I94" s="24">
        <v>40000</v>
      </c>
      <c r="J94" s="24"/>
      <c r="K94" s="24"/>
      <c r="L94" s="24">
        <v>40000</v>
      </c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21" customHeight="1" spans="1:23">
      <c r="A95" s="132" t="s">
        <v>72</v>
      </c>
      <c r="B95" s="22" t="s">
        <v>355</v>
      </c>
      <c r="C95" s="22" t="s">
        <v>356</v>
      </c>
      <c r="D95" s="22" t="s">
        <v>88</v>
      </c>
      <c r="E95" s="22" t="s">
        <v>210</v>
      </c>
      <c r="F95" s="22" t="s">
        <v>357</v>
      </c>
      <c r="G95" s="22" t="s">
        <v>358</v>
      </c>
      <c r="H95" s="24">
        <v>9000</v>
      </c>
      <c r="I95" s="24">
        <v>9000</v>
      </c>
      <c r="J95" s="24"/>
      <c r="K95" s="24"/>
      <c r="L95" s="24">
        <v>9000</v>
      </c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21" customHeight="1" spans="1:23">
      <c r="A96" s="132" t="s">
        <v>72</v>
      </c>
      <c r="B96" s="22" t="s">
        <v>355</v>
      </c>
      <c r="C96" s="22" t="s">
        <v>356</v>
      </c>
      <c r="D96" s="22" t="s">
        <v>91</v>
      </c>
      <c r="E96" s="22" t="s">
        <v>210</v>
      </c>
      <c r="F96" s="22" t="s">
        <v>357</v>
      </c>
      <c r="G96" s="22" t="s">
        <v>358</v>
      </c>
      <c r="H96" s="24">
        <v>126000</v>
      </c>
      <c r="I96" s="24">
        <v>126000</v>
      </c>
      <c r="J96" s="24"/>
      <c r="K96" s="24"/>
      <c r="L96" s="24">
        <v>126000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21" customHeight="1" spans="1:23">
      <c r="A97" s="132" t="s">
        <v>72</v>
      </c>
      <c r="B97" s="22" t="s">
        <v>355</v>
      </c>
      <c r="C97" s="22" t="s">
        <v>356</v>
      </c>
      <c r="D97" s="22" t="s">
        <v>99</v>
      </c>
      <c r="E97" s="22" t="s">
        <v>210</v>
      </c>
      <c r="F97" s="22" t="s">
        <v>357</v>
      </c>
      <c r="G97" s="22" t="s">
        <v>358</v>
      </c>
      <c r="H97" s="24">
        <v>9000</v>
      </c>
      <c r="I97" s="24">
        <v>9000</v>
      </c>
      <c r="J97" s="24"/>
      <c r="K97" s="24"/>
      <c r="L97" s="24">
        <v>9000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21" customHeight="1" spans="1:23">
      <c r="A98" s="132" t="s">
        <v>72</v>
      </c>
      <c r="B98" s="22" t="s">
        <v>355</v>
      </c>
      <c r="C98" s="22" t="s">
        <v>356</v>
      </c>
      <c r="D98" s="22" t="s">
        <v>103</v>
      </c>
      <c r="E98" s="22" t="s">
        <v>210</v>
      </c>
      <c r="F98" s="22" t="s">
        <v>357</v>
      </c>
      <c r="G98" s="22" t="s">
        <v>358</v>
      </c>
      <c r="H98" s="24">
        <v>51600</v>
      </c>
      <c r="I98" s="24">
        <v>51600</v>
      </c>
      <c r="J98" s="24"/>
      <c r="K98" s="24"/>
      <c r="L98" s="24">
        <v>51600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21" customHeight="1" spans="1:23">
      <c r="A99" s="132" t="s">
        <v>72</v>
      </c>
      <c r="B99" s="22" t="s">
        <v>355</v>
      </c>
      <c r="C99" s="22" t="s">
        <v>356</v>
      </c>
      <c r="D99" s="22" t="s">
        <v>109</v>
      </c>
      <c r="E99" s="22" t="s">
        <v>210</v>
      </c>
      <c r="F99" s="22" t="s">
        <v>357</v>
      </c>
      <c r="G99" s="22" t="s">
        <v>358</v>
      </c>
      <c r="H99" s="24">
        <v>18000</v>
      </c>
      <c r="I99" s="24">
        <v>18000</v>
      </c>
      <c r="J99" s="24"/>
      <c r="K99" s="24"/>
      <c r="L99" s="24">
        <v>18000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21" customHeight="1" spans="1:23">
      <c r="A100" s="132" t="s">
        <v>72</v>
      </c>
      <c r="B100" s="22" t="s">
        <v>359</v>
      </c>
      <c r="C100" s="22" t="s">
        <v>360</v>
      </c>
      <c r="D100" s="22" t="s">
        <v>91</v>
      </c>
      <c r="E100" s="22" t="s">
        <v>210</v>
      </c>
      <c r="F100" s="22" t="s">
        <v>361</v>
      </c>
      <c r="G100" s="22" t="s">
        <v>362</v>
      </c>
      <c r="H100" s="24">
        <v>57769.69</v>
      </c>
      <c r="I100" s="24">
        <v>57769.69</v>
      </c>
      <c r="J100" s="24"/>
      <c r="K100" s="24"/>
      <c r="L100" s="24">
        <v>57769.69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21" customHeight="1" spans="1:23">
      <c r="A101" s="132" t="s">
        <v>72</v>
      </c>
      <c r="B101" s="22" t="s">
        <v>363</v>
      </c>
      <c r="C101" s="22" t="s">
        <v>364</v>
      </c>
      <c r="D101" s="22" t="s">
        <v>123</v>
      </c>
      <c r="E101" s="22" t="s">
        <v>233</v>
      </c>
      <c r="F101" s="22" t="s">
        <v>365</v>
      </c>
      <c r="G101" s="22" t="s">
        <v>366</v>
      </c>
      <c r="H101" s="24">
        <v>297827.4</v>
      </c>
      <c r="I101" s="24">
        <v>297827.4</v>
      </c>
      <c r="J101" s="24"/>
      <c r="K101" s="24"/>
      <c r="L101" s="24">
        <v>297827.4</v>
      </c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21" customHeight="1" spans="1:23">
      <c r="A102" s="132" t="s">
        <v>72</v>
      </c>
      <c r="B102" s="22" t="s">
        <v>367</v>
      </c>
      <c r="C102" s="22" t="s">
        <v>368</v>
      </c>
      <c r="D102" s="22" t="s">
        <v>91</v>
      </c>
      <c r="E102" s="22" t="s">
        <v>210</v>
      </c>
      <c r="F102" s="22" t="s">
        <v>369</v>
      </c>
      <c r="G102" s="22" t="s">
        <v>370</v>
      </c>
      <c r="H102" s="24">
        <v>120311.04</v>
      </c>
      <c r="I102" s="24">
        <v>120311.04</v>
      </c>
      <c r="J102" s="24"/>
      <c r="K102" s="24"/>
      <c r="L102" s="24">
        <v>120311.04</v>
      </c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21" customHeight="1" spans="1:23">
      <c r="A103" s="132" t="s">
        <v>72</v>
      </c>
      <c r="B103" s="22" t="s">
        <v>371</v>
      </c>
      <c r="C103" s="22" t="s">
        <v>372</v>
      </c>
      <c r="D103" s="22" t="s">
        <v>91</v>
      </c>
      <c r="E103" s="22" t="s">
        <v>210</v>
      </c>
      <c r="F103" s="22" t="s">
        <v>334</v>
      </c>
      <c r="G103" s="22" t="s">
        <v>335</v>
      </c>
      <c r="H103" s="24">
        <v>57000</v>
      </c>
      <c r="I103" s="24">
        <v>57000</v>
      </c>
      <c r="J103" s="24"/>
      <c r="K103" s="24"/>
      <c r="L103" s="24">
        <v>57000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21" customHeight="1" spans="1:23">
      <c r="A104" s="132" t="s">
        <v>72</v>
      </c>
      <c r="B104" s="22" t="s">
        <v>373</v>
      </c>
      <c r="C104" s="22" t="s">
        <v>374</v>
      </c>
      <c r="D104" s="22" t="s">
        <v>99</v>
      </c>
      <c r="E104" s="22" t="s">
        <v>210</v>
      </c>
      <c r="F104" s="22" t="s">
        <v>334</v>
      </c>
      <c r="G104" s="22" t="s">
        <v>335</v>
      </c>
      <c r="H104" s="24">
        <v>9000</v>
      </c>
      <c r="I104" s="24">
        <v>9000</v>
      </c>
      <c r="J104" s="24"/>
      <c r="K104" s="24"/>
      <c r="L104" s="24">
        <v>9000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21" customHeight="1" spans="1:23">
      <c r="A105" s="132" t="s">
        <v>72</v>
      </c>
      <c r="B105" s="22" t="s">
        <v>375</v>
      </c>
      <c r="C105" s="22" t="s">
        <v>376</v>
      </c>
      <c r="D105" s="22" t="s">
        <v>91</v>
      </c>
      <c r="E105" s="22" t="s">
        <v>210</v>
      </c>
      <c r="F105" s="22" t="s">
        <v>369</v>
      </c>
      <c r="G105" s="22" t="s">
        <v>370</v>
      </c>
      <c r="H105" s="24">
        <v>144000</v>
      </c>
      <c r="I105" s="24">
        <v>144000</v>
      </c>
      <c r="J105" s="24"/>
      <c r="K105" s="24"/>
      <c r="L105" s="24">
        <v>144000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21" customHeight="1" spans="1:23">
      <c r="A106" s="132" t="s">
        <v>72</v>
      </c>
      <c r="B106" s="22" t="s">
        <v>375</v>
      </c>
      <c r="C106" s="22" t="s">
        <v>376</v>
      </c>
      <c r="D106" s="22" t="s">
        <v>91</v>
      </c>
      <c r="E106" s="22" t="s">
        <v>210</v>
      </c>
      <c r="F106" s="22" t="s">
        <v>369</v>
      </c>
      <c r="G106" s="22" t="s">
        <v>370</v>
      </c>
      <c r="H106" s="24">
        <v>24000</v>
      </c>
      <c r="I106" s="24">
        <v>24000</v>
      </c>
      <c r="J106" s="24"/>
      <c r="K106" s="24"/>
      <c r="L106" s="24">
        <v>24000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ht="21" customHeight="1" spans="1:23">
      <c r="A107" s="132" t="s">
        <v>72</v>
      </c>
      <c r="B107" s="22" t="s">
        <v>375</v>
      </c>
      <c r="C107" s="22" t="s">
        <v>376</v>
      </c>
      <c r="D107" s="22" t="s">
        <v>91</v>
      </c>
      <c r="E107" s="22" t="s">
        <v>210</v>
      </c>
      <c r="F107" s="22" t="s">
        <v>369</v>
      </c>
      <c r="G107" s="22" t="s">
        <v>370</v>
      </c>
      <c r="H107" s="24">
        <v>129600</v>
      </c>
      <c r="I107" s="24">
        <v>129600</v>
      </c>
      <c r="J107" s="24"/>
      <c r="K107" s="24"/>
      <c r="L107" s="24">
        <v>129600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ht="21" customHeight="1" spans="1:23">
      <c r="A108" s="132" t="s">
        <v>72</v>
      </c>
      <c r="B108" s="22" t="s">
        <v>375</v>
      </c>
      <c r="C108" s="22" t="s">
        <v>376</v>
      </c>
      <c r="D108" s="22" t="s">
        <v>91</v>
      </c>
      <c r="E108" s="22" t="s">
        <v>210</v>
      </c>
      <c r="F108" s="22" t="s">
        <v>369</v>
      </c>
      <c r="G108" s="22" t="s">
        <v>370</v>
      </c>
      <c r="H108" s="24">
        <v>108000</v>
      </c>
      <c r="I108" s="24">
        <v>108000</v>
      </c>
      <c r="J108" s="24"/>
      <c r="K108" s="24"/>
      <c r="L108" s="24">
        <v>108000</v>
      </c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ht="21" customHeight="1" spans="1:23">
      <c r="A109" s="132" t="s">
        <v>72</v>
      </c>
      <c r="B109" s="22" t="s">
        <v>375</v>
      </c>
      <c r="C109" s="22" t="s">
        <v>376</v>
      </c>
      <c r="D109" s="22" t="s">
        <v>91</v>
      </c>
      <c r="E109" s="22" t="s">
        <v>210</v>
      </c>
      <c r="F109" s="22" t="s">
        <v>369</v>
      </c>
      <c r="G109" s="22" t="s">
        <v>370</v>
      </c>
      <c r="H109" s="24">
        <v>129600</v>
      </c>
      <c r="I109" s="24">
        <v>129600</v>
      </c>
      <c r="J109" s="24"/>
      <c r="K109" s="24"/>
      <c r="L109" s="24">
        <v>129600</v>
      </c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ht="21" customHeight="1" spans="1:23">
      <c r="A110" s="132" t="s">
        <v>72</v>
      </c>
      <c r="B110" s="22" t="s">
        <v>375</v>
      </c>
      <c r="C110" s="22" t="s">
        <v>376</v>
      </c>
      <c r="D110" s="22" t="s">
        <v>91</v>
      </c>
      <c r="E110" s="22" t="s">
        <v>210</v>
      </c>
      <c r="F110" s="22" t="s">
        <v>369</v>
      </c>
      <c r="G110" s="22" t="s">
        <v>370</v>
      </c>
      <c r="H110" s="24">
        <v>24000</v>
      </c>
      <c r="I110" s="24">
        <v>24000</v>
      </c>
      <c r="J110" s="24"/>
      <c r="K110" s="24"/>
      <c r="L110" s="24">
        <v>24000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ht="21" customHeight="1" spans="1:23">
      <c r="A111" s="132" t="s">
        <v>72</v>
      </c>
      <c r="B111" s="22" t="s">
        <v>377</v>
      </c>
      <c r="C111" s="22" t="s">
        <v>378</v>
      </c>
      <c r="D111" s="22" t="s">
        <v>91</v>
      </c>
      <c r="E111" s="22" t="s">
        <v>210</v>
      </c>
      <c r="F111" s="22" t="s">
        <v>369</v>
      </c>
      <c r="G111" s="22" t="s">
        <v>370</v>
      </c>
      <c r="H111" s="24">
        <v>129600</v>
      </c>
      <c r="I111" s="24">
        <v>129600</v>
      </c>
      <c r="J111" s="24"/>
      <c r="K111" s="24"/>
      <c r="L111" s="24">
        <v>129600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ht="21" customHeight="1" spans="1:23">
      <c r="A112" s="132" t="s">
        <v>72</v>
      </c>
      <c r="B112" s="22" t="s">
        <v>377</v>
      </c>
      <c r="C112" s="22" t="s">
        <v>378</v>
      </c>
      <c r="D112" s="22" t="s">
        <v>101</v>
      </c>
      <c r="E112" s="22" t="s">
        <v>210</v>
      </c>
      <c r="F112" s="22" t="s">
        <v>369</v>
      </c>
      <c r="G112" s="22" t="s">
        <v>370</v>
      </c>
      <c r="H112" s="24">
        <v>1800</v>
      </c>
      <c r="I112" s="24">
        <v>1800</v>
      </c>
      <c r="J112" s="24"/>
      <c r="K112" s="24"/>
      <c r="L112" s="24">
        <v>1800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ht="21" customHeight="1" spans="1:23">
      <c r="A113" s="132" t="s">
        <v>72</v>
      </c>
      <c r="B113" s="22" t="s">
        <v>377</v>
      </c>
      <c r="C113" s="22" t="s">
        <v>378</v>
      </c>
      <c r="D113" s="22" t="s">
        <v>101</v>
      </c>
      <c r="E113" s="22" t="s">
        <v>210</v>
      </c>
      <c r="F113" s="22" t="s">
        <v>369</v>
      </c>
      <c r="G113" s="22" t="s">
        <v>370</v>
      </c>
      <c r="H113" s="24">
        <v>3600</v>
      </c>
      <c r="I113" s="24">
        <v>3600</v>
      </c>
      <c r="J113" s="24"/>
      <c r="K113" s="24"/>
      <c r="L113" s="24">
        <v>3600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ht="21" customHeight="1" spans="1:23">
      <c r="A114" s="132" t="s">
        <v>72</v>
      </c>
      <c r="B114" s="22" t="s">
        <v>377</v>
      </c>
      <c r="C114" s="22" t="s">
        <v>378</v>
      </c>
      <c r="D114" s="22" t="s">
        <v>103</v>
      </c>
      <c r="E114" s="22" t="s">
        <v>210</v>
      </c>
      <c r="F114" s="22" t="s">
        <v>369</v>
      </c>
      <c r="G114" s="22" t="s">
        <v>370</v>
      </c>
      <c r="H114" s="24">
        <v>36000</v>
      </c>
      <c r="I114" s="24">
        <v>36000</v>
      </c>
      <c r="J114" s="24"/>
      <c r="K114" s="24"/>
      <c r="L114" s="24">
        <v>36000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ht="21" customHeight="1" spans="1:23">
      <c r="A115" s="132" t="s">
        <v>72</v>
      </c>
      <c r="B115" s="22" t="s">
        <v>377</v>
      </c>
      <c r="C115" s="22" t="s">
        <v>378</v>
      </c>
      <c r="D115" s="22" t="s">
        <v>107</v>
      </c>
      <c r="E115" s="22" t="s">
        <v>224</v>
      </c>
      <c r="F115" s="22" t="s">
        <v>369</v>
      </c>
      <c r="G115" s="22" t="s">
        <v>370</v>
      </c>
      <c r="H115" s="24">
        <v>7200</v>
      </c>
      <c r="I115" s="24">
        <v>7200</v>
      </c>
      <c r="J115" s="24"/>
      <c r="K115" s="24"/>
      <c r="L115" s="24">
        <v>7200</v>
      </c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21" customHeight="1" spans="1:23">
      <c r="A116" s="132" t="s">
        <v>72</v>
      </c>
      <c r="B116" s="22" t="s">
        <v>377</v>
      </c>
      <c r="C116" s="22" t="s">
        <v>378</v>
      </c>
      <c r="D116" s="22" t="s">
        <v>113</v>
      </c>
      <c r="E116" s="22" t="s">
        <v>227</v>
      </c>
      <c r="F116" s="22" t="s">
        <v>369</v>
      </c>
      <c r="G116" s="22" t="s">
        <v>370</v>
      </c>
      <c r="H116" s="24">
        <v>11520</v>
      </c>
      <c r="I116" s="24">
        <v>11520</v>
      </c>
      <c r="J116" s="24"/>
      <c r="K116" s="24"/>
      <c r="L116" s="24">
        <v>11520</v>
      </c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21" customHeight="1" spans="1:23">
      <c r="A117" s="132" t="s">
        <v>72</v>
      </c>
      <c r="B117" s="22" t="s">
        <v>377</v>
      </c>
      <c r="C117" s="22" t="s">
        <v>378</v>
      </c>
      <c r="D117" s="22" t="s">
        <v>117</v>
      </c>
      <c r="E117" s="22" t="s">
        <v>229</v>
      </c>
      <c r="F117" s="22" t="s">
        <v>369</v>
      </c>
      <c r="G117" s="22" t="s">
        <v>370</v>
      </c>
      <c r="H117" s="24">
        <v>18000</v>
      </c>
      <c r="I117" s="24">
        <v>18000</v>
      </c>
      <c r="J117" s="24"/>
      <c r="K117" s="24"/>
      <c r="L117" s="24">
        <v>18000</v>
      </c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21" customHeight="1" spans="1:23">
      <c r="A118" s="132" t="s">
        <v>72</v>
      </c>
      <c r="B118" s="22" t="s">
        <v>377</v>
      </c>
      <c r="C118" s="22" t="s">
        <v>378</v>
      </c>
      <c r="D118" s="22" t="s">
        <v>117</v>
      </c>
      <c r="E118" s="22" t="s">
        <v>229</v>
      </c>
      <c r="F118" s="22" t="s">
        <v>369</v>
      </c>
      <c r="G118" s="22" t="s">
        <v>370</v>
      </c>
      <c r="H118" s="24">
        <v>18000</v>
      </c>
      <c r="I118" s="24">
        <v>18000</v>
      </c>
      <c r="J118" s="24"/>
      <c r="K118" s="24"/>
      <c r="L118" s="24">
        <v>18000</v>
      </c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ht="21" customHeight="1" spans="1:23">
      <c r="A119" s="132" t="s">
        <v>72</v>
      </c>
      <c r="B119" s="22" t="s">
        <v>377</v>
      </c>
      <c r="C119" s="22" t="s">
        <v>378</v>
      </c>
      <c r="D119" s="22" t="s">
        <v>121</v>
      </c>
      <c r="E119" s="22" t="s">
        <v>231</v>
      </c>
      <c r="F119" s="22" t="s">
        <v>369</v>
      </c>
      <c r="G119" s="22" t="s">
        <v>370</v>
      </c>
      <c r="H119" s="24">
        <v>106200</v>
      </c>
      <c r="I119" s="24">
        <v>106200</v>
      </c>
      <c r="J119" s="24"/>
      <c r="K119" s="24"/>
      <c r="L119" s="24">
        <v>106200</v>
      </c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ht="21" customHeight="1" spans="1:23">
      <c r="A120" s="132" t="s">
        <v>72</v>
      </c>
      <c r="B120" s="22" t="s">
        <v>377</v>
      </c>
      <c r="C120" s="22" t="s">
        <v>378</v>
      </c>
      <c r="D120" s="22" t="s">
        <v>128</v>
      </c>
      <c r="E120" s="22" t="s">
        <v>238</v>
      </c>
      <c r="F120" s="22" t="s">
        <v>369</v>
      </c>
      <c r="G120" s="22" t="s">
        <v>370</v>
      </c>
      <c r="H120" s="24">
        <v>10800</v>
      </c>
      <c r="I120" s="24">
        <v>10800</v>
      </c>
      <c r="J120" s="24"/>
      <c r="K120" s="24"/>
      <c r="L120" s="24">
        <v>10800</v>
      </c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ht="21" customHeight="1" spans="1:23">
      <c r="A121" s="132" t="s">
        <v>72</v>
      </c>
      <c r="B121" s="22" t="s">
        <v>377</v>
      </c>
      <c r="C121" s="22" t="s">
        <v>378</v>
      </c>
      <c r="D121" s="22" t="s">
        <v>130</v>
      </c>
      <c r="E121" s="22" t="s">
        <v>240</v>
      </c>
      <c r="F121" s="22" t="s">
        <v>369</v>
      </c>
      <c r="G121" s="22" t="s">
        <v>370</v>
      </c>
      <c r="H121" s="24">
        <v>14400</v>
      </c>
      <c r="I121" s="24">
        <v>14400</v>
      </c>
      <c r="J121" s="24"/>
      <c r="K121" s="24"/>
      <c r="L121" s="24">
        <v>14400</v>
      </c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ht="21" customHeight="1" spans="1:23">
      <c r="A122" s="132" t="s">
        <v>72</v>
      </c>
      <c r="B122" s="22" t="s">
        <v>377</v>
      </c>
      <c r="C122" s="22" t="s">
        <v>378</v>
      </c>
      <c r="D122" s="22" t="s">
        <v>134</v>
      </c>
      <c r="E122" s="22" t="s">
        <v>242</v>
      </c>
      <c r="F122" s="22" t="s">
        <v>369</v>
      </c>
      <c r="G122" s="22" t="s">
        <v>370</v>
      </c>
      <c r="H122" s="24">
        <v>64080</v>
      </c>
      <c r="I122" s="24">
        <v>64080</v>
      </c>
      <c r="J122" s="24"/>
      <c r="K122" s="24"/>
      <c r="L122" s="24">
        <v>64080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ht="21" customHeight="1" spans="1:23">
      <c r="A123" s="132" t="s">
        <v>72</v>
      </c>
      <c r="B123" s="22" t="s">
        <v>377</v>
      </c>
      <c r="C123" s="22" t="s">
        <v>378</v>
      </c>
      <c r="D123" s="22" t="s">
        <v>148</v>
      </c>
      <c r="E123" s="22" t="s">
        <v>251</v>
      </c>
      <c r="F123" s="22" t="s">
        <v>369</v>
      </c>
      <c r="G123" s="22" t="s">
        <v>370</v>
      </c>
      <c r="H123" s="24">
        <v>127440</v>
      </c>
      <c r="I123" s="24">
        <v>127440</v>
      </c>
      <c r="J123" s="24"/>
      <c r="K123" s="24"/>
      <c r="L123" s="24">
        <v>127440</v>
      </c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ht="21" customHeight="1" spans="1:23">
      <c r="A124" s="132" t="s">
        <v>72</v>
      </c>
      <c r="B124" s="22" t="s">
        <v>377</v>
      </c>
      <c r="C124" s="22" t="s">
        <v>378</v>
      </c>
      <c r="D124" s="22" t="s">
        <v>161</v>
      </c>
      <c r="E124" s="22" t="s">
        <v>210</v>
      </c>
      <c r="F124" s="22" t="s">
        <v>369</v>
      </c>
      <c r="G124" s="22" t="s">
        <v>370</v>
      </c>
      <c r="H124" s="24">
        <v>7200</v>
      </c>
      <c r="I124" s="24">
        <v>7200</v>
      </c>
      <c r="J124" s="24"/>
      <c r="K124" s="24"/>
      <c r="L124" s="24">
        <v>7200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ht="21" customHeight="1" spans="1:23">
      <c r="A125" s="132" t="s">
        <v>72</v>
      </c>
      <c r="B125" s="22" t="s">
        <v>379</v>
      </c>
      <c r="C125" s="22" t="s">
        <v>380</v>
      </c>
      <c r="D125" s="22" t="s">
        <v>91</v>
      </c>
      <c r="E125" s="22" t="s">
        <v>210</v>
      </c>
      <c r="F125" s="22" t="s">
        <v>369</v>
      </c>
      <c r="G125" s="22" t="s">
        <v>370</v>
      </c>
      <c r="H125" s="24">
        <v>252000</v>
      </c>
      <c r="I125" s="24">
        <v>252000</v>
      </c>
      <c r="J125" s="24"/>
      <c r="K125" s="24"/>
      <c r="L125" s="24">
        <v>252000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ht="21" customHeight="1" spans="1:23">
      <c r="A126" s="132" t="s">
        <v>72</v>
      </c>
      <c r="B126" s="22" t="s">
        <v>381</v>
      </c>
      <c r="C126" s="22" t="s">
        <v>382</v>
      </c>
      <c r="D126" s="22" t="s">
        <v>91</v>
      </c>
      <c r="E126" s="22" t="s">
        <v>210</v>
      </c>
      <c r="F126" s="22" t="s">
        <v>369</v>
      </c>
      <c r="G126" s="22" t="s">
        <v>370</v>
      </c>
      <c r="H126" s="24">
        <v>109200</v>
      </c>
      <c r="I126" s="24">
        <v>109200</v>
      </c>
      <c r="J126" s="24"/>
      <c r="K126" s="24"/>
      <c r="L126" s="24">
        <v>109200</v>
      </c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ht="21" customHeight="1" spans="1:23">
      <c r="A127" s="132" t="s">
        <v>72</v>
      </c>
      <c r="B127" s="22" t="s">
        <v>383</v>
      </c>
      <c r="C127" s="22" t="s">
        <v>384</v>
      </c>
      <c r="D127" s="22" t="s">
        <v>91</v>
      </c>
      <c r="E127" s="22" t="s">
        <v>210</v>
      </c>
      <c r="F127" s="22" t="s">
        <v>369</v>
      </c>
      <c r="G127" s="22" t="s">
        <v>370</v>
      </c>
      <c r="H127" s="24">
        <v>300000</v>
      </c>
      <c r="I127" s="24">
        <v>300000</v>
      </c>
      <c r="J127" s="24"/>
      <c r="K127" s="24"/>
      <c r="L127" s="24">
        <v>300000</v>
      </c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ht="21" customHeight="1" spans="1:23">
      <c r="A128" s="132" t="s">
        <v>72</v>
      </c>
      <c r="B128" s="22" t="s">
        <v>385</v>
      </c>
      <c r="C128" s="22" t="s">
        <v>386</v>
      </c>
      <c r="D128" s="22" t="s">
        <v>91</v>
      </c>
      <c r="E128" s="22" t="s">
        <v>210</v>
      </c>
      <c r="F128" s="22" t="s">
        <v>369</v>
      </c>
      <c r="G128" s="22" t="s">
        <v>370</v>
      </c>
      <c r="H128" s="24">
        <v>190800</v>
      </c>
      <c r="I128" s="24">
        <v>190800</v>
      </c>
      <c r="J128" s="24"/>
      <c r="K128" s="24"/>
      <c r="L128" s="24">
        <v>190800</v>
      </c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ht="21" customHeight="1" spans="1:23">
      <c r="A129" s="132" t="s">
        <v>72</v>
      </c>
      <c r="B129" s="22" t="s">
        <v>387</v>
      </c>
      <c r="C129" s="22" t="s">
        <v>388</v>
      </c>
      <c r="D129" s="22" t="s">
        <v>91</v>
      </c>
      <c r="E129" s="22" t="s">
        <v>210</v>
      </c>
      <c r="F129" s="22" t="s">
        <v>369</v>
      </c>
      <c r="G129" s="22" t="s">
        <v>370</v>
      </c>
      <c r="H129" s="24">
        <v>48000</v>
      </c>
      <c r="I129" s="24">
        <v>48000</v>
      </c>
      <c r="J129" s="24"/>
      <c r="K129" s="24"/>
      <c r="L129" s="24">
        <v>48000</v>
      </c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ht="21" customHeight="1" spans="1:23">
      <c r="A130" s="132" t="s">
        <v>72</v>
      </c>
      <c r="B130" s="22" t="s">
        <v>389</v>
      </c>
      <c r="C130" s="22" t="s">
        <v>390</v>
      </c>
      <c r="D130" s="22" t="s">
        <v>91</v>
      </c>
      <c r="E130" s="22" t="s">
        <v>210</v>
      </c>
      <c r="F130" s="22" t="s">
        <v>369</v>
      </c>
      <c r="G130" s="22" t="s">
        <v>370</v>
      </c>
      <c r="H130" s="24">
        <v>50400</v>
      </c>
      <c r="I130" s="24">
        <v>50400</v>
      </c>
      <c r="J130" s="24"/>
      <c r="K130" s="24"/>
      <c r="L130" s="24">
        <v>50400</v>
      </c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ht="21" customHeight="1" spans="1:23">
      <c r="A131" s="132" t="s">
        <v>72</v>
      </c>
      <c r="B131" s="22" t="s">
        <v>391</v>
      </c>
      <c r="C131" s="22" t="s">
        <v>392</v>
      </c>
      <c r="D131" s="22" t="s">
        <v>134</v>
      </c>
      <c r="E131" s="22" t="s">
        <v>242</v>
      </c>
      <c r="F131" s="22" t="s">
        <v>369</v>
      </c>
      <c r="G131" s="22" t="s">
        <v>370</v>
      </c>
      <c r="H131" s="24">
        <v>22680</v>
      </c>
      <c r="I131" s="24">
        <v>22680</v>
      </c>
      <c r="J131" s="24"/>
      <c r="K131" s="24"/>
      <c r="L131" s="24">
        <v>22680</v>
      </c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  <row r="132" ht="21" customHeight="1" spans="1:23">
      <c r="A132" s="132" t="s">
        <v>72</v>
      </c>
      <c r="B132" s="22" t="s">
        <v>393</v>
      </c>
      <c r="C132" s="22" t="s">
        <v>394</v>
      </c>
      <c r="D132" s="22" t="s">
        <v>91</v>
      </c>
      <c r="E132" s="22" t="s">
        <v>210</v>
      </c>
      <c r="F132" s="22" t="s">
        <v>369</v>
      </c>
      <c r="G132" s="22" t="s">
        <v>370</v>
      </c>
      <c r="H132" s="24">
        <v>5097.6</v>
      </c>
      <c r="I132" s="24">
        <v>5097.6</v>
      </c>
      <c r="J132" s="24"/>
      <c r="K132" s="24"/>
      <c r="L132" s="24">
        <v>5097.6</v>
      </c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  <row r="133" ht="21" customHeight="1" spans="1:23">
      <c r="A133" s="132" t="s">
        <v>72</v>
      </c>
      <c r="B133" s="22" t="s">
        <v>395</v>
      </c>
      <c r="C133" s="22" t="s">
        <v>396</v>
      </c>
      <c r="D133" s="22" t="s">
        <v>91</v>
      </c>
      <c r="E133" s="22" t="s">
        <v>210</v>
      </c>
      <c r="F133" s="22" t="s">
        <v>369</v>
      </c>
      <c r="G133" s="22" t="s">
        <v>370</v>
      </c>
      <c r="H133" s="24">
        <v>140400</v>
      </c>
      <c r="I133" s="24">
        <v>140400</v>
      </c>
      <c r="J133" s="24"/>
      <c r="K133" s="24"/>
      <c r="L133" s="24">
        <v>140400</v>
      </c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</row>
    <row r="134" ht="21" customHeight="1" spans="1:23">
      <c r="A134" s="132" t="s">
        <v>72</v>
      </c>
      <c r="B134" s="22" t="s">
        <v>397</v>
      </c>
      <c r="C134" s="22" t="s">
        <v>398</v>
      </c>
      <c r="D134" s="22" t="s">
        <v>91</v>
      </c>
      <c r="E134" s="22" t="s">
        <v>210</v>
      </c>
      <c r="F134" s="22" t="s">
        <v>369</v>
      </c>
      <c r="G134" s="22" t="s">
        <v>370</v>
      </c>
      <c r="H134" s="24">
        <v>5569.2</v>
      </c>
      <c r="I134" s="24">
        <v>5569.2</v>
      </c>
      <c r="J134" s="24"/>
      <c r="K134" s="24"/>
      <c r="L134" s="24">
        <v>5569.2</v>
      </c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</row>
    <row r="135" ht="21" customHeight="1" spans="1:23">
      <c r="A135" s="132" t="s">
        <v>72</v>
      </c>
      <c r="B135" s="22" t="s">
        <v>399</v>
      </c>
      <c r="C135" s="22" t="s">
        <v>400</v>
      </c>
      <c r="D135" s="22" t="s">
        <v>126</v>
      </c>
      <c r="E135" s="22" t="s">
        <v>236</v>
      </c>
      <c r="F135" s="22" t="s">
        <v>369</v>
      </c>
      <c r="G135" s="22" t="s">
        <v>370</v>
      </c>
      <c r="H135" s="24">
        <v>40006.68</v>
      </c>
      <c r="I135" s="24">
        <v>40006.68</v>
      </c>
      <c r="J135" s="24"/>
      <c r="K135" s="24"/>
      <c r="L135" s="24">
        <v>40006.68</v>
      </c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</row>
    <row r="136" ht="21" customHeight="1" spans="1:23">
      <c r="A136" s="132" t="s">
        <v>72</v>
      </c>
      <c r="B136" s="22" t="s">
        <v>314</v>
      </c>
      <c r="C136" s="22" t="s">
        <v>315</v>
      </c>
      <c r="D136" s="22" t="s">
        <v>136</v>
      </c>
      <c r="E136" s="22" t="s">
        <v>244</v>
      </c>
      <c r="F136" s="22" t="s">
        <v>401</v>
      </c>
      <c r="G136" s="22" t="s">
        <v>402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</row>
    <row r="137" ht="21" customHeight="1" spans="1:23">
      <c r="A137" s="132" t="s">
        <v>72</v>
      </c>
      <c r="B137" s="22" t="s">
        <v>403</v>
      </c>
      <c r="C137" s="22" t="s">
        <v>404</v>
      </c>
      <c r="D137" s="22" t="s">
        <v>91</v>
      </c>
      <c r="E137" s="22" t="s">
        <v>210</v>
      </c>
      <c r="F137" s="22" t="s">
        <v>357</v>
      </c>
      <c r="G137" s="22" t="s">
        <v>358</v>
      </c>
      <c r="H137" s="24">
        <v>20000</v>
      </c>
      <c r="I137" s="24">
        <v>20000</v>
      </c>
      <c r="J137" s="24"/>
      <c r="K137" s="24"/>
      <c r="L137" s="24">
        <v>20000</v>
      </c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</row>
    <row r="138" ht="21" customHeight="1" spans="1:23">
      <c r="A138" s="132" t="s">
        <v>72</v>
      </c>
      <c r="B138" s="22" t="s">
        <v>405</v>
      </c>
      <c r="C138" s="22" t="s">
        <v>406</v>
      </c>
      <c r="D138" s="22" t="s">
        <v>152</v>
      </c>
      <c r="E138" s="22" t="s">
        <v>222</v>
      </c>
      <c r="F138" s="22" t="s">
        <v>296</v>
      </c>
      <c r="G138" s="22" t="s">
        <v>297</v>
      </c>
      <c r="H138" s="24">
        <v>50426</v>
      </c>
      <c r="I138" s="24">
        <v>50426</v>
      </c>
      <c r="J138" s="24"/>
      <c r="K138" s="24"/>
      <c r="L138" s="24">
        <v>50426</v>
      </c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</row>
    <row r="139" ht="21" customHeight="1" spans="1:23">
      <c r="A139" s="36" t="s">
        <v>162</v>
      </c>
      <c r="B139" s="136"/>
      <c r="C139" s="136"/>
      <c r="D139" s="136"/>
      <c r="E139" s="136"/>
      <c r="F139" s="136"/>
      <c r="G139" s="137"/>
      <c r="H139" s="24">
        <v>11248620.98</v>
      </c>
      <c r="I139" s="24">
        <v>11248620.98</v>
      </c>
      <c r="J139" s="24"/>
      <c r="K139" s="24"/>
      <c r="L139" s="24">
        <v>11248620.98</v>
      </c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</row>
  </sheetData>
  <mergeCells count="30">
    <mergeCell ref="A3:W3"/>
    <mergeCell ref="A4:G4"/>
    <mergeCell ref="H5:W5"/>
    <mergeCell ref="I6:M6"/>
    <mergeCell ref="N6:P6"/>
    <mergeCell ref="R6:W6"/>
    <mergeCell ref="A139:G13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2.4166666666667" customWidth="1"/>
    <col min="2" max="2" width="30.4351851851852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8703703703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407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"单位名称："&amp;"耿马傣族佤族自治县大兴乡"</f>
        <v>单位名称：耿马傣族佤族自治县大兴乡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260</v>
      </c>
    </row>
    <row r="5" ht="18.75" customHeight="1" spans="1:23">
      <c r="A5" s="11" t="s">
        <v>408</v>
      </c>
      <c r="B5" s="12" t="s">
        <v>274</v>
      </c>
      <c r="C5" s="11" t="s">
        <v>275</v>
      </c>
      <c r="D5" s="11" t="s">
        <v>409</v>
      </c>
      <c r="E5" s="12" t="s">
        <v>276</v>
      </c>
      <c r="F5" s="12" t="s">
        <v>277</v>
      </c>
      <c r="G5" s="12" t="s">
        <v>410</v>
      </c>
      <c r="H5" s="12" t="s">
        <v>411</v>
      </c>
      <c r="I5" s="32" t="s">
        <v>55</v>
      </c>
      <c r="J5" s="13" t="s">
        <v>412</v>
      </c>
      <c r="K5" s="14"/>
      <c r="L5" s="14"/>
      <c r="M5" s="15"/>
      <c r="N5" s="13" t="s">
        <v>282</v>
      </c>
      <c r="O5" s="14"/>
      <c r="P5" s="15"/>
      <c r="Q5" s="12" t="s">
        <v>61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58</v>
      </c>
      <c r="K6" s="122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288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57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57</v>
      </c>
      <c r="K8" s="47" t="s">
        <v>413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414</v>
      </c>
      <c r="D10" s="22"/>
      <c r="E10" s="22"/>
      <c r="F10" s="22"/>
      <c r="G10" s="22"/>
      <c r="H10" s="22"/>
      <c r="I10" s="24">
        <v>24700</v>
      </c>
      <c r="J10" s="24">
        <v>24700</v>
      </c>
      <c r="K10" s="24">
        <v>24700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415</v>
      </c>
      <c r="B11" s="120" t="s">
        <v>416</v>
      </c>
      <c r="C11" s="22" t="s">
        <v>414</v>
      </c>
      <c r="D11" s="120" t="s">
        <v>72</v>
      </c>
      <c r="E11" s="120" t="s">
        <v>93</v>
      </c>
      <c r="F11" s="120" t="s">
        <v>213</v>
      </c>
      <c r="G11" s="120" t="s">
        <v>369</v>
      </c>
      <c r="H11" s="120" t="s">
        <v>370</v>
      </c>
      <c r="I11" s="24">
        <v>24700</v>
      </c>
      <c r="J11" s="24">
        <v>24700</v>
      </c>
      <c r="K11" s="24">
        <v>24700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417</v>
      </c>
      <c r="D12" s="26"/>
      <c r="E12" s="26"/>
      <c r="F12" s="26"/>
      <c r="G12" s="26"/>
      <c r="H12" s="26"/>
      <c r="I12" s="24">
        <v>3000</v>
      </c>
      <c r="J12" s="24">
        <v>3000</v>
      </c>
      <c r="K12" s="24">
        <v>3000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418</v>
      </c>
      <c r="B13" s="120" t="s">
        <v>419</v>
      </c>
      <c r="C13" s="22" t="s">
        <v>417</v>
      </c>
      <c r="D13" s="120" t="s">
        <v>72</v>
      </c>
      <c r="E13" s="120" t="s">
        <v>95</v>
      </c>
      <c r="F13" s="120" t="s">
        <v>215</v>
      </c>
      <c r="G13" s="120" t="s">
        <v>420</v>
      </c>
      <c r="H13" s="120" t="s">
        <v>421</v>
      </c>
      <c r="I13" s="24">
        <v>3000</v>
      </c>
      <c r="J13" s="24">
        <v>3000</v>
      </c>
      <c r="K13" s="24">
        <v>3000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422</v>
      </c>
      <c r="D14" s="26"/>
      <c r="E14" s="26"/>
      <c r="F14" s="26"/>
      <c r="G14" s="26"/>
      <c r="H14" s="26"/>
      <c r="I14" s="24">
        <v>10000</v>
      </c>
      <c r="J14" s="24">
        <v>10000</v>
      </c>
      <c r="K14" s="24">
        <v>10000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415</v>
      </c>
      <c r="B15" s="120" t="s">
        <v>423</v>
      </c>
      <c r="C15" s="22" t="s">
        <v>422</v>
      </c>
      <c r="D15" s="120" t="s">
        <v>72</v>
      </c>
      <c r="E15" s="120" t="s">
        <v>97</v>
      </c>
      <c r="F15" s="120" t="s">
        <v>217</v>
      </c>
      <c r="G15" s="120" t="s">
        <v>334</v>
      </c>
      <c r="H15" s="120" t="s">
        <v>335</v>
      </c>
      <c r="I15" s="24">
        <v>10000</v>
      </c>
      <c r="J15" s="24">
        <v>10000</v>
      </c>
      <c r="K15" s="24">
        <v>10000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424</v>
      </c>
      <c r="D16" s="26"/>
      <c r="E16" s="26"/>
      <c r="F16" s="26"/>
      <c r="G16" s="26"/>
      <c r="H16" s="26"/>
      <c r="I16" s="24">
        <v>30000</v>
      </c>
      <c r="J16" s="24">
        <v>30000</v>
      </c>
      <c r="K16" s="24">
        <v>30000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0" t="s">
        <v>418</v>
      </c>
      <c r="B17" s="120" t="s">
        <v>425</v>
      </c>
      <c r="C17" s="22" t="s">
        <v>424</v>
      </c>
      <c r="D17" s="120" t="s">
        <v>72</v>
      </c>
      <c r="E17" s="120" t="s">
        <v>92</v>
      </c>
      <c r="F17" s="120" t="s">
        <v>211</v>
      </c>
      <c r="G17" s="120" t="s">
        <v>334</v>
      </c>
      <c r="H17" s="120" t="s">
        <v>335</v>
      </c>
      <c r="I17" s="24">
        <v>30000</v>
      </c>
      <c r="J17" s="24">
        <v>30000</v>
      </c>
      <c r="K17" s="24">
        <v>30000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426</v>
      </c>
      <c r="D18" s="26"/>
      <c r="E18" s="26"/>
      <c r="F18" s="26"/>
      <c r="G18" s="26"/>
      <c r="H18" s="26"/>
      <c r="I18" s="24">
        <v>137000</v>
      </c>
      <c r="J18" s="24">
        <v>137000</v>
      </c>
      <c r="K18" s="24">
        <v>137000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0" t="s">
        <v>415</v>
      </c>
      <c r="B19" s="120" t="s">
        <v>427</v>
      </c>
      <c r="C19" s="22" t="s">
        <v>426</v>
      </c>
      <c r="D19" s="120" t="s">
        <v>72</v>
      </c>
      <c r="E19" s="120" t="s">
        <v>153</v>
      </c>
      <c r="F19" s="120" t="s">
        <v>253</v>
      </c>
      <c r="G19" s="120" t="s">
        <v>420</v>
      </c>
      <c r="H19" s="120" t="s">
        <v>421</v>
      </c>
      <c r="I19" s="24">
        <v>137000</v>
      </c>
      <c r="J19" s="24">
        <v>137000</v>
      </c>
      <c r="K19" s="24">
        <v>137000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428</v>
      </c>
      <c r="D20" s="26"/>
      <c r="E20" s="26"/>
      <c r="F20" s="26"/>
      <c r="G20" s="26"/>
      <c r="H20" s="26"/>
      <c r="I20" s="24">
        <v>150000</v>
      </c>
      <c r="J20" s="24">
        <v>150000</v>
      </c>
      <c r="K20" s="24">
        <v>150000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0" t="s">
        <v>415</v>
      </c>
      <c r="B21" s="120" t="s">
        <v>429</v>
      </c>
      <c r="C21" s="22" t="s">
        <v>428</v>
      </c>
      <c r="D21" s="120" t="s">
        <v>72</v>
      </c>
      <c r="E21" s="120" t="s">
        <v>142</v>
      </c>
      <c r="F21" s="120" t="s">
        <v>248</v>
      </c>
      <c r="G21" s="120" t="s">
        <v>334</v>
      </c>
      <c r="H21" s="120" t="s">
        <v>335</v>
      </c>
      <c r="I21" s="24">
        <v>150000</v>
      </c>
      <c r="J21" s="24">
        <v>150000</v>
      </c>
      <c r="K21" s="24">
        <v>150000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430</v>
      </c>
      <c r="D22" s="26"/>
      <c r="E22" s="26"/>
      <c r="F22" s="26"/>
      <c r="G22" s="26"/>
      <c r="H22" s="26"/>
      <c r="I22" s="24">
        <v>20000</v>
      </c>
      <c r="J22" s="24">
        <v>20000</v>
      </c>
      <c r="K22" s="24">
        <v>20000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0" t="s">
        <v>418</v>
      </c>
      <c r="B23" s="120" t="s">
        <v>431</v>
      </c>
      <c r="C23" s="22" t="s">
        <v>430</v>
      </c>
      <c r="D23" s="120" t="s">
        <v>72</v>
      </c>
      <c r="E23" s="120" t="s">
        <v>89</v>
      </c>
      <c r="F23" s="120" t="s">
        <v>211</v>
      </c>
      <c r="G23" s="120" t="s">
        <v>334</v>
      </c>
      <c r="H23" s="120" t="s">
        <v>335</v>
      </c>
      <c r="I23" s="24">
        <v>20000</v>
      </c>
      <c r="J23" s="24">
        <v>20000</v>
      </c>
      <c r="K23" s="24">
        <v>20000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36" t="s">
        <v>162</v>
      </c>
      <c r="B24" s="37"/>
      <c r="C24" s="37"/>
      <c r="D24" s="37"/>
      <c r="E24" s="37"/>
      <c r="F24" s="37"/>
      <c r="G24" s="37"/>
      <c r="H24" s="38"/>
      <c r="I24" s="24">
        <v>374700</v>
      </c>
      <c r="J24" s="24">
        <v>374700</v>
      </c>
      <c r="K24" s="24">
        <v>374700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workbookViewId="0">
      <pane ySplit="1" topLeftCell="A14" activePane="bottomLeft" state="frozen"/>
      <selection/>
      <selection pane="bottomLeft" activeCell="B41" sqref="B41:B44"/>
    </sheetView>
  </sheetViews>
  <sheetFormatPr defaultColWidth="9.13888888888889" defaultRowHeight="12" customHeight="1"/>
  <cols>
    <col min="1" max="1" width="34.287037037037" customWidth="1"/>
    <col min="2" max="2" width="48" customWidth="1"/>
    <col min="3" max="5" width="18.287037037037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432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"单位名称："&amp;"耿马傣族佤族自治县大兴乡"</f>
        <v>单位名称：耿马傣族佤族自治县大兴乡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433</v>
      </c>
      <c r="B5" s="47" t="s">
        <v>434</v>
      </c>
      <c r="C5" s="47" t="s">
        <v>435</v>
      </c>
      <c r="D5" s="47" t="s">
        <v>436</v>
      </c>
      <c r="E5" s="47" t="s">
        <v>437</v>
      </c>
      <c r="F5" s="54" t="s">
        <v>438</v>
      </c>
      <c r="G5" s="47" t="s">
        <v>439</v>
      </c>
      <c r="H5" s="54" t="s">
        <v>440</v>
      </c>
      <c r="I5" s="54" t="s">
        <v>441</v>
      </c>
      <c r="J5" s="47" t="s">
        <v>442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70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72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8" t="s">
        <v>414</v>
      </c>
      <c r="B9" s="22" t="s">
        <v>443</v>
      </c>
      <c r="C9" s="22" t="s">
        <v>444</v>
      </c>
      <c r="D9" s="22" t="s">
        <v>445</v>
      </c>
      <c r="E9" s="35" t="s">
        <v>446</v>
      </c>
      <c r="F9" s="22" t="s">
        <v>447</v>
      </c>
      <c r="G9" s="35" t="s">
        <v>448</v>
      </c>
      <c r="H9" s="22" t="s">
        <v>449</v>
      </c>
      <c r="I9" s="22" t="s">
        <v>450</v>
      </c>
      <c r="J9" s="35" t="s">
        <v>451</v>
      </c>
    </row>
    <row r="10" ht="18.75" customHeight="1" spans="1:10">
      <c r="A10" s="218" t="s">
        <v>414</v>
      </c>
      <c r="B10" s="22" t="s">
        <v>443</v>
      </c>
      <c r="C10" s="22" t="s">
        <v>444</v>
      </c>
      <c r="D10" s="22" t="s">
        <v>452</v>
      </c>
      <c r="E10" s="35" t="s">
        <v>453</v>
      </c>
      <c r="F10" s="22" t="s">
        <v>447</v>
      </c>
      <c r="G10" s="35" t="s">
        <v>454</v>
      </c>
      <c r="H10" s="22" t="s">
        <v>455</v>
      </c>
      <c r="I10" s="22" t="s">
        <v>456</v>
      </c>
      <c r="J10" s="35" t="s">
        <v>451</v>
      </c>
    </row>
    <row r="11" ht="18.75" customHeight="1" spans="1:10">
      <c r="A11" s="218" t="s">
        <v>414</v>
      </c>
      <c r="B11" s="22" t="s">
        <v>443</v>
      </c>
      <c r="C11" s="22" t="s">
        <v>444</v>
      </c>
      <c r="D11" s="22" t="s">
        <v>457</v>
      </c>
      <c r="E11" s="35" t="s">
        <v>458</v>
      </c>
      <c r="F11" s="22" t="s">
        <v>447</v>
      </c>
      <c r="G11" s="35" t="s">
        <v>459</v>
      </c>
      <c r="H11" s="22" t="s">
        <v>460</v>
      </c>
      <c r="I11" s="22" t="s">
        <v>450</v>
      </c>
      <c r="J11" s="35" t="s">
        <v>451</v>
      </c>
    </row>
    <row r="12" ht="18.75" customHeight="1" spans="1:10">
      <c r="A12" s="218" t="s">
        <v>414</v>
      </c>
      <c r="B12" s="22" t="s">
        <v>443</v>
      </c>
      <c r="C12" s="22" t="s">
        <v>461</v>
      </c>
      <c r="D12" s="22" t="s">
        <v>462</v>
      </c>
      <c r="E12" s="35" t="s">
        <v>463</v>
      </c>
      <c r="F12" s="22" t="s">
        <v>447</v>
      </c>
      <c r="G12" s="35" t="s">
        <v>464</v>
      </c>
      <c r="H12" s="22" t="s">
        <v>455</v>
      </c>
      <c r="I12" s="22" t="s">
        <v>456</v>
      </c>
      <c r="J12" s="35" t="s">
        <v>451</v>
      </c>
    </row>
    <row r="13" ht="18.75" customHeight="1" spans="1:10">
      <c r="A13" s="218" t="s">
        <v>414</v>
      </c>
      <c r="B13" s="22" t="s">
        <v>443</v>
      </c>
      <c r="C13" s="22" t="s">
        <v>465</v>
      </c>
      <c r="D13" s="22" t="s">
        <v>466</v>
      </c>
      <c r="E13" s="35" t="s">
        <v>467</v>
      </c>
      <c r="F13" s="22" t="s">
        <v>468</v>
      </c>
      <c r="G13" s="35" t="s">
        <v>469</v>
      </c>
      <c r="H13" s="22" t="s">
        <v>455</v>
      </c>
      <c r="I13" s="22" t="s">
        <v>450</v>
      </c>
      <c r="J13" s="35" t="s">
        <v>451</v>
      </c>
    </row>
    <row r="14" ht="18.75" customHeight="1" spans="1:10">
      <c r="A14" s="218" t="s">
        <v>417</v>
      </c>
      <c r="B14" s="22" t="s">
        <v>470</v>
      </c>
      <c r="C14" s="22" t="s">
        <v>444</v>
      </c>
      <c r="D14" s="22" t="s">
        <v>471</v>
      </c>
      <c r="E14" s="35" t="s">
        <v>472</v>
      </c>
      <c r="F14" s="22" t="s">
        <v>447</v>
      </c>
      <c r="G14" s="35" t="s">
        <v>454</v>
      </c>
      <c r="H14" s="22" t="s">
        <v>455</v>
      </c>
      <c r="I14" s="22" t="s">
        <v>456</v>
      </c>
      <c r="J14" s="35" t="s">
        <v>451</v>
      </c>
    </row>
    <row r="15" ht="18.75" customHeight="1" spans="1:10">
      <c r="A15" s="218" t="s">
        <v>417</v>
      </c>
      <c r="B15" s="22" t="s">
        <v>470</v>
      </c>
      <c r="C15" s="22" t="s">
        <v>444</v>
      </c>
      <c r="D15" s="22" t="s">
        <v>452</v>
      </c>
      <c r="E15" s="35" t="s">
        <v>453</v>
      </c>
      <c r="F15" s="22" t="s">
        <v>447</v>
      </c>
      <c r="G15" s="35" t="s">
        <v>454</v>
      </c>
      <c r="H15" s="22" t="s">
        <v>455</v>
      </c>
      <c r="I15" s="22" t="s">
        <v>456</v>
      </c>
      <c r="J15" s="35" t="s">
        <v>451</v>
      </c>
    </row>
    <row r="16" ht="18.75" customHeight="1" spans="1:10">
      <c r="A16" s="218" t="s">
        <v>417</v>
      </c>
      <c r="B16" s="22" t="s">
        <v>470</v>
      </c>
      <c r="C16" s="22" t="s">
        <v>444</v>
      </c>
      <c r="D16" s="22" t="s">
        <v>457</v>
      </c>
      <c r="E16" s="35" t="s">
        <v>458</v>
      </c>
      <c r="F16" s="22" t="s">
        <v>447</v>
      </c>
      <c r="G16" s="35" t="s">
        <v>473</v>
      </c>
      <c r="H16" s="22" t="s">
        <v>460</v>
      </c>
      <c r="I16" s="22" t="s">
        <v>450</v>
      </c>
      <c r="J16" s="35" t="s">
        <v>451</v>
      </c>
    </row>
    <row r="17" ht="18.75" customHeight="1" spans="1:10">
      <c r="A17" s="218" t="s">
        <v>417</v>
      </c>
      <c r="B17" s="22" t="s">
        <v>470</v>
      </c>
      <c r="C17" s="22" t="s">
        <v>461</v>
      </c>
      <c r="D17" s="22" t="s">
        <v>462</v>
      </c>
      <c r="E17" s="35" t="s">
        <v>474</v>
      </c>
      <c r="F17" s="22" t="s">
        <v>447</v>
      </c>
      <c r="G17" s="35" t="s">
        <v>454</v>
      </c>
      <c r="H17" s="22" t="s">
        <v>455</v>
      </c>
      <c r="I17" s="22" t="s">
        <v>456</v>
      </c>
      <c r="J17" s="35" t="s">
        <v>451</v>
      </c>
    </row>
    <row r="18" ht="18.75" customHeight="1" spans="1:10">
      <c r="A18" s="218" t="s">
        <v>417</v>
      </c>
      <c r="B18" s="22" t="s">
        <v>470</v>
      </c>
      <c r="C18" s="22" t="s">
        <v>465</v>
      </c>
      <c r="D18" s="22" t="s">
        <v>466</v>
      </c>
      <c r="E18" s="35" t="s">
        <v>475</v>
      </c>
      <c r="F18" s="22" t="s">
        <v>468</v>
      </c>
      <c r="G18" s="35" t="s">
        <v>476</v>
      </c>
      <c r="H18" s="22" t="s">
        <v>455</v>
      </c>
      <c r="I18" s="22" t="s">
        <v>456</v>
      </c>
      <c r="J18" s="35" t="s">
        <v>451</v>
      </c>
    </row>
    <row r="19" ht="18.75" customHeight="1" spans="1:10">
      <c r="A19" s="218" t="s">
        <v>424</v>
      </c>
      <c r="B19" s="22" t="s">
        <v>477</v>
      </c>
      <c r="C19" s="22" t="s">
        <v>444</v>
      </c>
      <c r="D19" s="22" t="s">
        <v>471</v>
      </c>
      <c r="E19" s="35" t="s">
        <v>478</v>
      </c>
      <c r="F19" s="22" t="s">
        <v>447</v>
      </c>
      <c r="G19" s="35" t="s">
        <v>454</v>
      </c>
      <c r="H19" s="22" t="s">
        <v>455</v>
      </c>
      <c r="I19" s="22" t="s">
        <v>456</v>
      </c>
      <c r="J19" s="35" t="s">
        <v>451</v>
      </c>
    </row>
    <row r="20" ht="18.75" customHeight="1" spans="1:10">
      <c r="A20" s="218" t="s">
        <v>424</v>
      </c>
      <c r="B20" s="22" t="s">
        <v>477</v>
      </c>
      <c r="C20" s="22" t="s">
        <v>444</v>
      </c>
      <c r="D20" s="22" t="s">
        <v>452</v>
      </c>
      <c r="E20" s="35" t="s">
        <v>479</v>
      </c>
      <c r="F20" s="22" t="s">
        <v>447</v>
      </c>
      <c r="G20" s="35" t="s">
        <v>480</v>
      </c>
      <c r="H20" s="22" t="s">
        <v>455</v>
      </c>
      <c r="I20" s="22" t="s">
        <v>450</v>
      </c>
      <c r="J20" s="35" t="s">
        <v>451</v>
      </c>
    </row>
    <row r="21" ht="18.75" customHeight="1" spans="1:10">
      <c r="A21" s="218" t="s">
        <v>424</v>
      </c>
      <c r="B21" s="22" t="s">
        <v>477</v>
      </c>
      <c r="C21" s="22" t="s">
        <v>444</v>
      </c>
      <c r="D21" s="22" t="s">
        <v>457</v>
      </c>
      <c r="E21" s="35" t="s">
        <v>458</v>
      </c>
      <c r="F21" s="22" t="s">
        <v>447</v>
      </c>
      <c r="G21" s="35" t="s">
        <v>481</v>
      </c>
      <c r="H21" s="22" t="s">
        <v>460</v>
      </c>
      <c r="I21" s="22" t="s">
        <v>450</v>
      </c>
      <c r="J21" s="35" t="s">
        <v>451</v>
      </c>
    </row>
    <row r="22" ht="18.75" customHeight="1" spans="1:10">
      <c r="A22" s="218" t="s">
        <v>424</v>
      </c>
      <c r="B22" s="22" t="s">
        <v>477</v>
      </c>
      <c r="C22" s="22" t="s">
        <v>461</v>
      </c>
      <c r="D22" s="22" t="s">
        <v>462</v>
      </c>
      <c r="E22" s="35" t="s">
        <v>482</v>
      </c>
      <c r="F22" s="22" t="s">
        <v>447</v>
      </c>
      <c r="G22" s="35" t="s">
        <v>464</v>
      </c>
      <c r="H22" s="22" t="s">
        <v>455</v>
      </c>
      <c r="I22" s="22" t="s">
        <v>456</v>
      </c>
      <c r="J22" s="35" t="s">
        <v>451</v>
      </c>
    </row>
    <row r="23" ht="18.75" customHeight="1" spans="1:10">
      <c r="A23" s="218" t="s">
        <v>424</v>
      </c>
      <c r="B23" s="22" t="s">
        <v>477</v>
      </c>
      <c r="C23" s="22" t="s">
        <v>465</v>
      </c>
      <c r="D23" s="22" t="s">
        <v>466</v>
      </c>
      <c r="E23" s="35" t="s">
        <v>483</v>
      </c>
      <c r="F23" s="22" t="s">
        <v>468</v>
      </c>
      <c r="G23" s="35" t="s">
        <v>469</v>
      </c>
      <c r="H23" s="22" t="s">
        <v>455</v>
      </c>
      <c r="I23" s="22" t="s">
        <v>450</v>
      </c>
      <c r="J23" s="35" t="s">
        <v>451</v>
      </c>
    </row>
    <row r="24" ht="18.75" customHeight="1" spans="1:10">
      <c r="A24" s="218" t="s">
        <v>428</v>
      </c>
      <c r="B24" s="22" t="s">
        <v>484</v>
      </c>
      <c r="C24" s="22" t="s">
        <v>444</v>
      </c>
      <c r="D24" s="22" t="s">
        <v>445</v>
      </c>
      <c r="E24" s="35" t="s">
        <v>485</v>
      </c>
      <c r="F24" s="22" t="s">
        <v>447</v>
      </c>
      <c r="G24" s="35" t="s">
        <v>207</v>
      </c>
      <c r="H24" s="22" t="s">
        <v>486</v>
      </c>
      <c r="I24" s="22" t="s">
        <v>450</v>
      </c>
      <c r="J24" s="35" t="s">
        <v>451</v>
      </c>
    </row>
    <row r="25" ht="18.75" customHeight="1" spans="1:10">
      <c r="A25" s="218" t="s">
        <v>428</v>
      </c>
      <c r="B25" s="22" t="s">
        <v>484</v>
      </c>
      <c r="C25" s="22" t="s">
        <v>444</v>
      </c>
      <c r="D25" s="22" t="s">
        <v>445</v>
      </c>
      <c r="E25" s="35" t="s">
        <v>487</v>
      </c>
      <c r="F25" s="22" t="s">
        <v>447</v>
      </c>
      <c r="G25" s="35" t="s">
        <v>488</v>
      </c>
      <c r="H25" s="22" t="s">
        <v>486</v>
      </c>
      <c r="I25" s="22" t="s">
        <v>450</v>
      </c>
      <c r="J25" s="35" t="s">
        <v>451</v>
      </c>
    </row>
    <row r="26" ht="18.75" customHeight="1" spans="1:10">
      <c r="A26" s="218" t="s">
        <v>428</v>
      </c>
      <c r="B26" s="22" t="s">
        <v>484</v>
      </c>
      <c r="C26" s="22" t="s">
        <v>444</v>
      </c>
      <c r="D26" s="22" t="s">
        <v>445</v>
      </c>
      <c r="E26" s="35" t="s">
        <v>489</v>
      </c>
      <c r="F26" s="22" t="s">
        <v>468</v>
      </c>
      <c r="G26" s="35" t="s">
        <v>488</v>
      </c>
      <c r="H26" s="22" t="s">
        <v>486</v>
      </c>
      <c r="I26" s="22" t="s">
        <v>450</v>
      </c>
      <c r="J26" s="35" t="s">
        <v>451</v>
      </c>
    </row>
    <row r="27" ht="18.75" customHeight="1" spans="1:10">
      <c r="A27" s="218" t="s">
        <v>428</v>
      </c>
      <c r="B27" s="22" t="s">
        <v>484</v>
      </c>
      <c r="C27" s="22" t="s">
        <v>444</v>
      </c>
      <c r="D27" s="22" t="s">
        <v>471</v>
      </c>
      <c r="E27" s="35" t="s">
        <v>479</v>
      </c>
      <c r="F27" s="22" t="s">
        <v>447</v>
      </c>
      <c r="G27" s="35" t="s">
        <v>480</v>
      </c>
      <c r="H27" s="22" t="s">
        <v>455</v>
      </c>
      <c r="I27" s="22" t="s">
        <v>450</v>
      </c>
      <c r="J27" s="35" t="s">
        <v>451</v>
      </c>
    </row>
    <row r="28" ht="18.75" customHeight="1" spans="1:10">
      <c r="A28" s="218" t="s">
        <v>428</v>
      </c>
      <c r="B28" s="22" t="s">
        <v>484</v>
      </c>
      <c r="C28" s="22" t="s">
        <v>444</v>
      </c>
      <c r="D28" s="22" t="s">
        <v>452</v>
      </c>
      <c r="E28" s="35" t="s">
        <v>490</v>
      </c>
      <c r="F28" s="22" t="s">
        <v>491</v>
      </c>
      <c r="G28" s="35" t="s">
        <v>492</v>
      </c>
      <c r="H28" s="22" t="s">
        <v>493</v>
      </c>
      <c r="I28" s="22" t="s">
        <v>450</v>
      </c>
      <c r="J28" s="35" t="s">
        <v>451</v>
      </c>
    </row>
    <row r="29" ht="18.75" customHeight="1" spans="1:10">
      <c r="A29" s="218" t="s">
        <v>428</v>
      </c>
      <c r="B29" s="22" t="s">
        <v>484</v>
      </c>
      <c r="C29" s="22" t="s">
        <v>461</v>
      </c>
      <c r="D29" s="22" t="s">
        <v>462</v>
      </c>
      <c r="E29" s="35" t="s">
        <v>494</v>
      </c>
      <c r="F29" s="22" t="s">
        <v>468</v>
      </c>
      <c r="G29" s="35" t="s">
        <v>495</v>
      </c>
      <c r="H29" s="22" t="s">
        <v>455</v>
      </c>
      <c r="I29" s="22" t="s">
        <v>450</v>
      </c>
      <c r="J29" s="35" t="s">
        <v>451</v>
      </c>
    </row>
    <row r="30" ht="18.75" customHeight="1" spans="1:10">
      <c r="A30" s="218" t="s">
        <v>428</v>
      </c>
      <c r="B30" s="22" t="s">
        <v>484</v>
      </c>
      <c r="C30" s="22" t="s">
        <v>465</v>
      </c>
      <c r="D30" s="22" t="s">
        <v>466</v>
      </c>
      <c r="E30" s="35" t="s">
        <v>496</v>
      </c>
      <c r="F30" s="22" t="s">
        <v>468</v>
      </c>
      <c r="G30" s="35" t="s">
        <v>497</v>
      </c>
      <c r="H30" s="22" t="s">
        <v>455</v>
      </c>
      <c r="I30" s="22" t="s">
        <v>450</v>
      </c>
      <c r="J30" s="35" t="s">
        <v>451</v>
      </c>
    </row>
    <row r="31" ht="18.75" customHeight="1" spans="1:10">
      <c r="A31" s="218" t="s">
        <v>430</v>
      </c>
      <c r="B31" s="22" t="s">
        <v>498</v>
      </c>
      <c r="C31" s="22" t="s">
        <v>444</v>
      </c>
      <c r="D31" s="22" t="s">
        <v>471</v>
      </c>
      <c r="E31" s="35" t="s">
        <v>499</v>
      </c>
      <c r="F31" s="22" t="s">
        <v>468</v>
      </c>
      <c r="G31" s="35" t="s">
        <v>497</v>
      </c>
      <c r="H31" s="22" t="s">
        <v>455</v>
      </c>
      <c r="I31" s="22" t="s">
        <v>450</v>
      </c>
      <c r="J31" s="35" t="s">
        <v>500</v>
      </c>
    </row>
    <row r="32" ht="18.75" customHeight="1" spans="1:10">
      <c r="A32" s="218" t="s">
        <v>430</v>
      </c>
      <c r="B32" s="22" t="s">
        <v>501</v>
      </c>
      <c r="C32" s="22" t="s">
        <v>444</v>
      </c>
      <c r="D32" s="22" t="s">
        <v>471</v>
      </c>
      <c r="E32" s="35" t="s">
        <v>502</v>
      </c>
      <c r="F32" s="22" t="s">
        <v>468</v>
      </c>
      <c r="G32" s="35" t="s">
        <v>480</v>
      </c>
      <c r="H32" s="22" t="s">
        <v>455</v>
      </c>
      <c r="I32" s="22" t="s">
        <v>450</v>
      </c>
      <c r="J32" s="35" t="s">
        <v>503</v>
      </c>
    </row>
    <row r="33" ht="18.75" customHeight="1" spans="1:10">
      <c r="A33" s="218" t="s">
        <v>430</v>
      </c>
      <c r="B33" s="22" t="s">
        <v>501</v>
      </c>
      <c r="C33" s="22" t="s">
        <v>444</v>
      </c>
      <c r="D33" s="22" t="s">
        <v>452</v>
      </c>
      <c r="E33" s="35" t="s">
        <v>504</v>
      </c>
      <c r="F33" s="22" t="s">
        <v>468</v>
      </c>
      <c r="G33" s="35" t="s">
        <v>480</v>
      </c>
      <c r="H33" s="22" t="s">
        <v>455</v>
      </c>
      <c r="I33" s="22" t="s">
        <v>450</v>
      </c>
      <c r="J33" s="35" t="s">
        <v>505</v>
      </c>
    </row>
    <row r="34" ht="18.75" customHeight="1" spans="1:10">
      <c r="A34" s="218" t="s">
        <v>430</v>
      </c>
      <c r="B34" s="22" t="s">
        <v>501</v>
      </c>
      <c r="C34" s="22" t="s">
        <v>461</v>
      </c>
      <c r="D34" s="22" t="s">
        <v>462</v>
      </c>
      <c r="E34" s="35" t="s">
        <v>506</v>
      </c>
      <c r="F34" s="22" t="s">
        <v>447</v>
      </c>
      <c r="G34" s="35" t="s">
        <v>507</v>
      </c>
      <c r="H34" s="22" t="s">
        <v>455</v>
      </c>
      <c r="I34" s="22" t="s">
        <v>456</v>
      </c>
      <c r="J34" s="35" t="s">
        <v>508</v>
      </c>
    </row>
    <row r="35" ht="18.75" customHeight="1" spans="1:10">
      <c r="A35" s="218" t="s">
        <v>430</v>
      </c>
      <c r="B35" s="22" t="s">
        <v>501</v>
      </c>
      <c r="C35" s="22" t="s">
        <v>465</v>
      </c>
      <c r="D35" s="22" t="s">
        <v>466</v>
      </c>
      <c r="E35" s="35" t="s">
        <v>509</v>
      </c>
      <c r="F35" s="22" t="s">
        <v>468</v>
      </c>
      <c r="G35" s="35" t="s">
        <v>510</v>
      </c>
      <c r="H35" s="22" t="s">
        <v>455</v>
      </c>
      <c r="I35" s="22" t="s">
        <v>450</v>
      </c>
      <c r="J35" s="35" t="s">
        <v>511</v>
      </c>
    </row>
    <row r="36" ht="18.75" customHeight="1" spans="1:10">
      <c r="A36" s="218" t="s">
        <v>426</v>
      </c>
      <c r="B36" s="22" t="s">
        <v>512</v>
      </c>
      <c r="C36" s="22" t="s">
        <v>444</v>
      </c>
      <c r="D36" s="22" t="s">
        <v>445</v>
      </c>
      <c r="E36" s="35" t="s">
        <v>513</v>
      </c>
      <c r="F36" s="22" t="s">
        <v>468</v>
      </c>
      <c r="G36" s="35" t="s">
        <v>207</v>
      </c>
      <c r="H36" s="22" t="s">
        <v>486</v>
      </c>
      <c r="I36" s="22" t="s">
        <v>450</v>
      </c>
      <c r="J36" s="35" t="s">
        <v>451</v>
      </c>
    </row>
    <row r="37" ht="18.75" customHeight="1" spans="1:10">
      <c r="A37" s="218" t="s">
        <v>426</v>
      </c>
      <c r="B37" s="22" t="s">
        <v>512</v>
      </c>
      <c r="C37" s="22" t="s">
        <v>444</v>
      </c>
      <c r="D37" s="22" t="s">
        <v>471</v>
      </c>
      <c r="E37" s="35" t="s">
        <v>514</v>
      </c>
      <c r="F37" s="22" t="s">
        <v>468</v>
      </c>
      <c r="G37" s="35" t="s">
        <v>480</v>
      </c>
      <c r="H37" s="22" t="s">
        <v>455</v>
      </c>
      <c r="I37" s="22" t="s">
        <v>450</v>
      </c>
      <c r="J37" s="35" t="s">
        <v>451</v>
      </c>
    </row>
    <row r="38" ht="18.75" customHeight="1" spans="1:10">
      <c r="A38" s="218" t="s">
        <v>426</v>
      </c>
      <c r="B38" s="22" t="s">
        <v>512</v>
      </c>
      <c r="C38" s="22" t="s">
        <v>444</v>
      </c>
      <c r="D38" s="22" t="s">
        <v>457</v>
      </c>
      <c r="E38" s="35" t="s">
        <v>458</v>
      </c>
      <c r="F38" s="22" t="s">
        <v>447</v>
      </c>
      <c r="G38" s="35" t="s">
        <v>515</v>
      </c>
      <c r="H38" s="22" t="s">
        <v>460</v>
      </c>
      <c r="I38" s="22" t="s">
        <v>450</v>
      </c>
      <c r="J38" s="35" t="s">
        <v>451</v>
      </c>
    </row>
    <row r="39" ht="18.75" customHeight="1" spans="1:10">
      <c r="A39" s="218" t="s">
        <v>426</v>
      </c>
      <c r="B39" s="22" t="s">
        <v>512</v>
      </c>
      <c r="C39" s="22" t="s">
        <v>461</v>
      </c>
      <c r="D39" s="22" t="s">
        <v>462</v>
      </c>
      <c r="E39" s="35" t="s">
        <v>516</v>
      </c>
      <c r="F39" s="22" t="s">
        <v>447</v>
      </c>
      <c r="G39" s="35" t="s">
        <v>517</v>
      </c>
      <c r="H39" s="22" t="s">
        <v>455</v>
      </c>
      <c r="I39" s="22" t="s">
        <v>456</v>
      </c>
      <c r="J39" s="35" t="s">
        <v>451</v>
      </c>
    </row>
    <row r="40" ht="18.75" customHeight="1" spans="1:10">
      <c r="A40" s="218" t="s">
        <v>426</v>
      </c>
      <c r="B40" s="22" t="s">
        <v>512</v>
      </c>
      <c r="C40" s="22" t="s">
        <v>465</v>
      </c>
      <c r="D40" s="22" t="s">
        <v>466</v>
      </c>
      <c r="E40" s="35" t="s">
        <v>496</v>
      </c>
      <c r="F40" s="22" t="s">
        <v>468</v>
      </c>
      <c r="G40" s="35" t="s">
        <v>469</v>
      </c>
      <c r="H40" s="22" t="s">
        <v>455</v>
      </c>
      <c r="I40" s="22" t="s">
        <v>450</v>
      </c>
      <c r="J40" s="35" t="s">
        <v>451</v>
      </c>
    </row>
    <row r="41" ht="18.75" customHeight="1" spans="1:10">
      <c r="A41" s="218" t="s">
        <v>422</v>
      </c>
      <c r="B41" s="22" t="s">
        <v>518</v>
      </c>
      <c r="C41" s="22" t="s">
        <v>444</v>
      </c>
      <c r="D41" s="22" t="s">
        <v>445</v>
      </c>
      <c r="E41" s="35" t="s">
        <v>519</v>
      </c>
      <c r="F41" s="22" t="s">
        <v>468</v>
      </c>
      <c r="G41" s="35" t="s">
        <v>207</v>
      </c>
      <c r="H41" s="22" t="s">
        <v>486</v>
      </c>
      <c r="I41" s="22" t="s">
        <v>450</v>
      </c>
      <c r="J41" s="35" t="s">
        <v>451</v>
      </c>
    </row>
    <row r="42" ht="18.75" customHeight="1" spans="1:10">
      <c r="A42" s="218" t="s">
        <v>422</v>
      </c>
      <c r="B42" s="22" t="s">
        <v>518</v>
      </c>
      <c r="C42" s="22" t="s">
        <v>444</v>
      </c>
      <c r="D42" s="22" t="s">
        <v>452</v>
      </c>
      <c r="E42" s="35" t="s">
        <v>479</v>
      </c>
      <c r="F42" s="22" t="s">
        <v>468</v>
      </c>
      <c r="G42" s="35" t="s">
        <v>480</v>
      </c>
      <c r="H42" s="22" t="s">
        <v>455</v>
      </c>
      <c r="I42" s="22" t="s">
        <v>450</v>
      </c>
      <c r="J42" s="35" t="s">
        <v>451</v>
      </c>
    </row>
    <row r="43" ht="18.75" customHeight="1" spans="1:10">
      <c r="A43" s="218" t="s">
        <v>422</v>
      </c>
      <c r="B43" s="22" t="s">
        <v>518</v>
      </c>
      <c r="C43" s="22" t="s">
        <v>461</v>
      </c>
      <c r="D43" s="22" t="s">
        <v>462</v>
      </c>
      <c r="E43" s="35" t="s">
        <v>520</v>
      </c>
      <c r="F43" s="22" t="s">
        <v>468</v>
      </c>
      <c r="G43" s="35" t="s">
        <v>517</v>
      </c>
      <c r="H43" s="22"/>
      <c r="I43" s="22" t="s">
        <v>456</v>
      </c>
      <c r="J43" s="35" t="s">
        <v>451</v>
      </c>
    </row>
    <row r="44" ht="18.75" customHeight="1" spans="1:10">
      <c r="A44" s="218" t="s">
        <v>422</v>
      </c>
      <c r="B44" s="22" t="s">
        <v>518</v>
      </c>
      <c r="C44" s="22" t="s">
        <v>465</v>
      </c>
      <c r="D44" s="22" t="s">
        <v>466</v>
      </c>
      <c r="E44" s="35" t="s">
        <v>521</v>
      </c>
      <c r="F44" s="22" t="s">
        <v>468</v>
      </c>
      <c r="G44" s="35" t="s">
        <v>510</v>
      </c>
      <c r="H44" s="22" t="s">
        <v>455</v>
      </c>
      <c r="I44" s="22" t="s">
        <v>450</v>
      </c>
      <c r="J44" s="35" t="s">
        <v>451</v>
      </c>
    </row>
  </sheetData>
  <mergeCells count="16">
    <mergeCell ref="A3:J3"/>
    <mergeCell ref="A4:H4"/>
    <mergeCell ref="A9:A13"/>
    <mergeCell ref="A14:A18"/>
    <mergeCell ref="A19:A23"/>
    <mergeCell ref="A24:A30"/>
    <mergeCell ref="A31:A35"/>
    <mergeCell ref="A36:A40"/>
    <mergeCell ref="A41:A44"/>
    <mergeCell ref="B9:B13"/>
    <mergeCell ref="B14:B18"/>
    <mergeCell ref="B19:B23"/>
    <mergeCell ref="B24:B30"/>
    <mergeCell ref="B31:B35"/>
    <mergeCell ref="B36:B40"/>
    <mergeCell ref="B41:B4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522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523</v>
      </c>
      <c r="C3" s="104"/>
      <c r="D3" s="105"/>
      <c r="E3" s="105"/>
      <c r="F3" s="105"/>
    </row>
    <row r="4" ht="18.75" customHeight="1" spans="1:6">
      <c r="A4" s="8" t="str">
        <f>"单位名称："&amp;"耿马傣族佤族自治县大兴乡"</f>
        <v>单位名称：耿马傣族佤族自治县大兴乡</v>
      </c>
      <c r="B4" s="8" t="s">
        <v>524</v>
      </c>
      <c r="C4" s="99"/>
      <c r="D4" s="101"/>
      <c r="E4" s="101"/>
      <c r="F4" s="40" t="s">
        <v>1</v>
      </c>
    </row>
    <row r="5" ht="18.75" customHeight="1" spans="1:6">
      <c r="A5" s="106" t="s">
        <v>273</v>
      </c>
      <c r="B5" s="107" t="s">
        <v>74</v>
      </c>
      <c r="C5" s="108" t="s">
        <v>75</v>
      </c>
      <c r="D5" s="14" t="s">
        <v>525</v>
      </c>
      <c r="E5" s="14"/>
      <c r="F5" s="15"/>
    </row>
    <row r="6" ht="18.75" customHeight="1" spans="1:6">
      <c r="A6" s="109"/>
      <c r="B6" s="110"/>
      <c r="C6" s="96"/>
      <c r="D6" s="95" t="s">
        <v>55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204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162</v>
      </c>
      <c r="B10" s="114" t="s">
        <v>162</v>
      </c>
      <c r="C10" s="115" t="s">
        <v>162</v>
      </c>
      <c r="D10" s="24"/>
      <c r="E10" s="24"/>
      <c r="F10" s="24"/>
    </row>
    <row r="11" customHeight="1" spans="1:1">
      <c r="A11" t="s">
        <v>526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87037037037" customWidth="1"/>
    <col min="4" max="4" width="7.71296296296296" customWidth="1"/>
    <col min="5" max="5" width="10.287037037037" customWidth="1"/>
    <col min="6" max="17" width="16.5740740740741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527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"单位名称："&amp;"耿马傣族佤族自治县大兴乡"</f>
        <v>单位名称：耿马傣族佤族自治县大兴乡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260</v>
      </c>
    </row>
    <row r="5" ht="18.75" customHeight="1" spans="1:17">
      <c r="A5" s="12" t="s">
        <v>528</v>
      </c>
      <c r="B5" s="73" t="s">
        <v>529</v>
      </c>
      <c r="C5" s="73" t="s">
        <v>530</v>
      </c>
      <c r="D5" s="73" t="s">
        <v>531</v>
      </c>
      <c r="E5" s="73" t="s">
        <v>532</v>
      </c>
      <c r="F5" s="73" t="s">
        <v>533</v>
      </c>
      <c r="G5" s="45" t="s">
        <v>280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55</v>
      </c>
      <c r="H6" s="76" t="s">
        <v>58</v>
      </c>
      <c r="I6" s="76" t="s">
        <v>534</v>
      </c>
      <c r="J6" s="76" t="s">
        <v>535</v>
      </c>
      <c r="K6" s="77" t="s">
        <v>536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57</v>
      </c>
      <c r="I7" s="78"/>
      <c r="J7" s="78"/>
      <c r="K7" s="79"/>
      <c r="L7" s="78" t="s">
        <v>57</v>
      </c>
      <c r="M7" s="78" t="s">
        <v>64</v>
      </c>
      <c r="N7" s="78" t="s">
        <v>288</v>
      </c>
      <c r="O7" s="93" t="s">
        <v>66</v>
      </c>
      <c r="P7" s="79" t="s">
        <v>67</v>
      </c>
      <c r="Q7" s="78" t="s">
        <v>68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162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t="s">
        <v>537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B12" sqref="B12"/>
    </sheetView>
  </sheetViews>
  <sheetFormatPr defaultColWidth="9.13888888888889" defaultRowHeight="14.25" customHeight="1"/>
  <cols>
    <col min="1" max="1" width="31.4166666666667" customWidth="1"/>
    <col min="2" max="3" width="21.85185185185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538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"单位名称："&amp;"耿马傣族佤族自治县大兴乡"</f>
        <v>单位名称：耿马傣族佤族自治县大兴乡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260</v>
      </c>
    </row>
    <row r="5" ht="18.75" customHeight="1" spans="1:14">
      <c r="A5" s="12" t="s">
        <v>528</v>
      </c>
      <c r="B5" s="73" t="s">
        <v>539</v>
      </c>
      <c r="C5" s="74" t="s">
        <v>540</v>
      </c>
      <c r="D5" s="45" t="s">
        <v>280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55</v>
      </c>
      <c r="E6" s="76" t="s">
        <v>58</v>
      </c>
      <c r="F6" s="76" t="s">
        <v>534</v>
      </c>
      <c r="G6" s="76" t="s">
        <v>535</v>
      </c>
      <c r="H6" s="77" t="s">
        <v>536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57</v>
      </c>
      <c r="J7" s="78" t="s">
        <v>64</v>
      </c>
      <c r="K7" s="78" t="s">
        <v>288</v>
      </c>
      <c r="L7" s="93" t="s">
        <v>66</v>
      </c>
      <c r="M7" s="79" t="s">
        <v>67</v>
      </c>
      <c r="N7" s="78" t="s">
        <v>68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162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2:2">
      <c r="B12" t="s">
        <v>541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542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"单位名称："&amp;"耿马傣族佤族自治县大兴乡"</f>
        <v>单位名称：耿马傣族佤族自治县大兴乡</v>
      </c>
      <c r="B4" s="61"/>
      <c r="C4" s="61"/>
      <c r="D4" s="62"/>
      <c r="E4" s="63"/>
      <c r="G4" s="64"/>
      <c r="H4" s="64"/>
      <c r="I4" s="39" t="s">
        <v>260</v>
      </c>
    </row>
    <row r="5" ht="18.75" customHeight="1" spans="1:9">
      <c r="A5" s="32" t="s">
        <v>543</v>
      </c>
      <c r="B5" s="13" t="s">
        <v>280</v>
      </c>
      <c r="C5" s="14"/>
      <c r="D5" s="14"/>
      <c r="E5" s="13" t="s">
        <v>544</v>
      </c>
      <c r="F5" s="14"/>
      <c r="G5" s="65"/>
      <c r="H5" s="65"/>
      <c r="I5" s="15"/>
    </row>
    <row r="6" ht="18.75" customHeight="1" spans="1:9">
      <c r="A6" s="34"/>
      <c r="B6" s="33" t="s">
        <v>55</v>
      </c>
      <c r="C6" s="12" t="s">
        <v>58</v>
      </c>
      <c r="D6" s="66" t="s">
        <v>545</v>
      </c>
      <c r="E6" s="67" t="s">
        <v>546</v>
      </c>
      <c r="F6" s="67" t="s">
        <v>546</v>
      </c>
      <c r="G6" s="67" t="s">
        <v>546</v>
      </c>
      <c r="H6" s="67" t="s">
        <v>546</v>
      </c>
      <c r="I6" s="67" t="s">
        <v>546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547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14" activePane="bottomLeft" state="frozen"/>
      <selection/>
      <selection pane="bottomLeft" activeCell="C15" sqref="C15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166666666667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548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"单位名称："&amp;"耿马傣族佤族自治县大兴乡"</f>
        <v>单位名称：耿马傣族佤族自治县大兴乡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433</v>
      </c>
      <c r="B5" s="47" t="s">
        <v>434</v>
      </c>
      <c r="C5" s="47" t="s">
        <v>435</v>
      </c>
      <c r="D5" s="47" t="s">
        <v>436</v>
      </c>
      <c r="E5" s="47" t="s">
        <v>437</v>
      </c>
      <c r="F5" s="54" t="s">
        <v>438</v>
      </c>
      <c r="G5" s="47" t="s">
        <v>439</v>
      </c>
      <c r="H5" s="54" t="s">
        <v>440</v>
      </c>
      <c r="I5" s="54" t="s">
        <v>441</v>
      </c>
      <c r="J5" s="47" t="s">
        <v>442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547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549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"单位名称："&amp;"耿马傣族佤族自治县大兴乡"</f>
        <v>单位名称：耿马傣族佤族自治县大兴乡</v>
      </c>
      <c r="B4" s="9"/>
      <c r="C4" s="4"/>
      <c r="H4" s="43" t="s">
        <v>260</v>
      </c>
    </row>
    <row r="5" ht="18.75" customHeight="1" spans="1:8">
      <c r="A5" s="12" t="s">
        <v>273</v>
      </c>
      <c r="B5" s="12" t="s">
        <v>550</v>
      </c>
      <c r="C5" s="12" t="s">
        <v>551</v>
      </c>
      <c r="D5" s="12" t="s">
        <v>552</v>
      </c>
      <c r="E5" s="12" t="s">
        <v>553</v>
      </c>
      <c r="F5" s="44" t="s">
        <v>554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532</v>
      </c>
      <c r="G6" s="47" t="s">
        <v>555</v>
      </c>
      <c r="H6" s="47" t="s">
        <v>556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55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557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1" width="13.4166666666667" customWidth="1"/>
    <col min="2" max="2" width="43.8703703703704" customWidth="1"/>
    <col min="3" max="3" width="23.8518518518519" customWidth="1"/>
    <col min="4" max="4" width="11.1388888888889" customWidth="1"/>
    <col min="5" max="5" width="33.1574074074074" customWidth="1"/>
    <col min="6" max="6" width="9.85185185185185" customWidth="1"/>
    <col min="7" max="7" width="17.712962962963" customWidth="1"/>
    <col min="8" max="11" width="15.416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558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"单位名称："&amp;"耿马傣族佤族自治县大兴乡"</f>
        <v>单位名称：耿马傣族佤族自治县大兴乡</v>
      </c>
      <c r="B4" s="9"/>
      <c r="C4" s="9"/>
      <c r="D4" s="9"/>
      <c r="E4" s="9"/>
      <c r="F4" s="9"/>
      <c r="G4" s="9"/>
      <c r="H4" s="10"/>
      <c r="I4" s="10"/>
      <c r="J4" s="10"/>
      <c r="K4" s="5" t="s">
        <v>260</v>
      </c>
    </row>
    <row r="5" ht="18.75" customHeight="1" spans="1:11">
      <c r="A5" s="11" t="s">
        <v>408</v>
      </c>
      <c r="B5" s="11" t="s">
        <v>275</v>
      </c>
      <c r="C5" s="11" t="s">
        <v>409</v>
      </c>
      <c r="D5" s="12" t="s">
        <v>276</v>
      </c>
      <c r="E5" s="12" t="s">
        <v>277</v>
      </c>
      <c r="F5" s="12" t="s">
        <v>410</v>
      </c>
      <c r="G5" s="12" t="s">
        <v>411</v>
      </c>
      <c r="H5" s="32" t="s">
        <v>55</v>
      </c>
      <c r="I5" s="13" t="s">
        <v>559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162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560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showZeros="0" workbookViewId="0">
      <pane ySplit="1" topLeftCell="A3" activePane="bottomLeft" state="frozen"/>
      <selection/>
      <selection pane="bottomLeft" activeCell="E42" sqref="E42"/>
    </sheetView>
  </sheetViews>
  <sheetFormatPr defaultColWidth="9.13888888888889" defaultRowHeight="14.25" customHeight="1" outlineLevelCol="6"/>
  <cols>
    <col min="1" max="1" width="29.4166666666667" customWidth="1"/>
    <col min="2" max="2" width="23.1388888888889" customWidth="1"/>
    <col min="3" max="3" width="31.5740740740741" customWidth="1"/>
    <col min="4" max="4" width="20.4166666666667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561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"单位名称："&amp;"耿马傣族佤族自治县大兴乡"</f>
        <v>单位名称：耿马傣族佤族自治县大兴乡</v>
      </c>
      <c r="B4" s="9"/>
      <c r="C4" s="9"/>
      <c r="D4" s="9"/>
      <c r="E4" s="10"/>
      <c r="F4" s="10"/>
      <c r="G4" s="5" t="s">
        <v>260</v>
      </c>
    </row>
    <row r="5" ht="18.75" customHeight="1" spans="1:7">
      <c r="A5" s="11" t="s">
        <v>409</v>
      </c>
      <c r="B5" s="11" t="s">
        <v>408</v>
      </c>
      <c r="C5" s="11" t="s">
        <v>275</v>
      </c>
      <c r="D5" s="12" t="s">
        <v>562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374700</v>
      </c>
      <c r="F9" s="24"/>
      <c r="G9" s="24"/>
    </row>
    <row r="10" ht="18.75" customHeight="1" spans="1:7">
      <c r="A10" s="25" t="s">
        <v>72</v>
      </c>
      <c r="B10" s="22"/>
      <c r="C10" s="22"/>
      <c r="D10" s="22"/>
      <c r="E10" s="24">
        <v>374700</v>
      </c>
      <c r="F10" s="24"/>
      <c r="G10" s="24"/>
    </row>
    <row r="11" ht="18.75" customHeight="1" spans="1:7">
      <c r="A11" s="26"/>
      <c r="B11" s="22" t="s">
        <v>563</v>
      </c>
      <c r="C11" s="22" t="s">
        <v>422</v>
      </c>
      <c r="D11" s="22" t="s">
        <v>564</v>
      </c>
      <c r="E11" s="24">
        <v>10000</v>
      </c>
      <c r="F11" s="24"/>
      <c r="G11" s="24"/>
    </row>
    <row r="12" ht="18.75" customHeight="1" spans="1:7">
      <c r="A12" s="26"/>
      <c r="B12" s="22" t="s">
        <v>563</v>
      </c>
      <c r="C12" s="22" t="s">
        <v>428</v>
      </c>
      <c r="D12" s="22" t="s">
        <v>564</v>
      </c>
      <c r="E12" s="24">
        <v>150000</v>
      </c>
      <c r="F12" s="24"/>
      <c r="G12" s="24"/>
    </row>
    <row r="13" ht="18.75" customHeight="1" spans="1:7">
      <c r="A13" s="26"/>
      <c r="B13" s="22" t="s">
        <v>563</v>
      </c>
      <c r="C13" s="22" t="s">
        <v>426</v>
      </c>
      <c r="D13" s="22" t="s">
        <v>564</v>
      </c>
      <c r="E13" s="24">
        <v>137000</v>
      </c>
      <c r="F13" s="24"/>
      <c r="G13" s="24"/>
    </row>
    <row r="14" ht="18.75" customHeight="1" spans="1:7">
      <c r="A14" s="26"/>
      <c r="B14" s="22" t="s">
        <v>563</v>
      </c>
      <c r="C14" s="22" t="s">
        <v>414</v>
      </c>
      <c r="D14" s="22" t="s">
        <v>564</v>
      </c>
      <c r="E14" s="24">
        <v>24700</v>
      </c>
      <c r="F14" s="24"/>
      <c r="G14" s="24"/>
    </row>
    <row r="15" ht="18.75" customHeight="1" spans="1:7">
      <c r="A15" s="26"/>
      <c r="B15" s="22" t="s">
        <v>565</v>
      </c>
      <c r="C15" s="22" t="s">
        <v>430</v>
      </c>
      <c r="D15" s="22" t="s">
        <v>564</v>
      </c>
      <c r="E15" s="24">
        <v>20000</v>
      </c>
      <c r="F15" s="24"/>
      <c r="G15" s="24"/>
    </row>
    <row r="16" ht="18.75" customHeight="1" spans="1:7">
      <c r="A16" s="26"/>
      <c r="B16" s="22" t="s">
        <v>565</v>
      </c>
      <c r="C16" s="22" t="s">
        <v>424</v>
      </c>
      <c r="D16" s="22" t="s">
        <v>564</v>
      </c>
      <c r="E16" s="24">
        <v>30000</v>
      </c>
      <c r="F16" s="24"/>
      <c r="G16" s="24"/>
    </row>
    <row r="17" ht="18.75" customHeight="1" spans="1:7">
      <c r="A17" s="26"/>
      <c r="B17" s="22" t="s">
        <v>565</v>
      </c>
      <c r="C17" s="22" t="s">
        <v>417</v>
      </c>
      <c r="D17" s="22" t="s">
        <v>564</v>
      </c>
      <c r="E17" s="24">
        <v>3000</v>
      </c>
      <c r="F17" s="24"/>
      <c r="G17" s="24"/>
    </row>
    <row r="18" ht="18.75" customHeight="1" spans="1:7">
      <c r="A18" s="27" t="s">
        <v>55</v>
      </c>
      <c r="B18" s="28" t="s">
        <v>566</v>
      </c>
      <c r="C18" s="28"/>
      <c r="D18" s="29"/>
      <c r="E18" s="24">
        <v>374700</v>
      </c>
      <c r="F18" s="24"/>
      <c r="G18" s="24"/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Lm187</cp:lastModifiedBy>
  <dcterms:created xsi:type="dcterms:W3CDTF">2025-02-07T07:32:00Z</dcterms:created>
  <dcterms:modified xsi:type="dcterms:W3CDTF">2025-06-25T03:50:30Z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167DAD8601AF428FB420CD2CCDB8B5AB_12</vt:lpwstr>
  </property>
  <property fmtid="{D5CDD505-2E9C-101B-9397-08002B2CF9AE}" pid="3" name="KSOProductBuildVer">
    <vt:lpwstr>2052-12.1.0.21541</vt:lpwstr>
  </property>
</Properties>
</file>